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V:\ProcurementServices\PSTm04(Normile)\Security\77201-23150 IFSSS\PriceLists\Updates\Ronco\2024-12-31\"/>
    </mc:Choice>
  </mc:AlternateContent>
  <xr:revisionPtr revIDLastSave="0" documentId="8_{4EC4B942-35BE-40FD-A69A-414AE6A75049}" xr6:coauthVersionLast="47" xr6:coauthVersionMax="47" xr10:uidLastSave="{00000000-0000-0000-0000-000000000000}"/>
  <bookViews>
    <workbookView xWindow="23880" yWindow="-120" windowWidth="24240" windowHeight="13140" firstSheet="1" activeTab="1" xr2:uid="{00000000-000D-0000-FFFF-FFFF00000000}"/>
  </bookViews>
  <sheets>
    <sheet name="Instructions" sheetId="2" state="hidden" r:id="rId1"/>
    <sheet name="Cover Page" sheetId="52" r:id="rId2"/>
    <sheet name="Equipment Pricing" sheetId="25" r:id="rId3"/>
    <sheet name="Region 1 Labor Rates" sheetId="69" r:id="rId4"/>
    <sheet name="Region 2 Labor Rates" sheetId="70" r:id="rId5"/>
    <sheet name="Region 3 Labor Rates" sheetId="71" r:id="rId6"/>
    <sheet name="Region 4 Labor Rates" sheetId="72" r:id="rId7"/>
    <sheet name="Region 5 Labor Rates" sheetId="73" r:id="rId8"/>
    <sheet name="Region 6 Labor Rates" sheetId="74" r:id="rId9"/>
    <sheet name="Region 7 Labor Rates" sheetId="75" r:id="rId10"/>
    <sheet name="Region 8 Labor Rates" sheetId="76" r:id="rId11"/>
    <sheet name="Region 9 Labor Rates" sheetId="77" r:id="rId12"/>
    <sheet name="Subcontractor Utilization" sheetId="49" r:id="rId13"/>
  </sheets>
  <definedNames>
    <definedName name="_xlnm._FilterDatabase" localSheetId="2" hidden="1">'Equipment Pricing'!$A$2:$J$319</definedName>
    <definedName name="_xlnm._FilterDatabase" localSheetId="3" hidden="1">'Region 1 Labor Rates'!$A$5:$O$19</definedName>
    <definedName name="_xlnm._FilterDatabase" localSheetId="4" hidden="1">'Region 2 Labor Rates'!$A$5:$O$5</definedName>
    <definedName name="_xlnm._FilterDatabase" localSheetId="5" hidden="1">'Region 3 Labor Rates'!$A$5:$O$24</definedName>
    <definedName name="_xlnm._FilterDatabase" localSheetId="6" hidden="1">'Region 4 Labor Rates'!$A$5:$O$21</definedName>
    <definedName name="_xlnm._FilterDatabase" localSheetId="7" hidden="1">'Region 5 Labor Rates'!$A$5:$O$27</definedName>
    <definedName name="_xlnm._FilterDatabase" localSheetId="8" hidden="1">'Region 6 Labor Rates'!$A$5:$O$5</definedName>
    <definedName name="_xlnm._FilterDatabase" localSheetId="9" hidden="1">'Region 7 Labor Rates'!$A$5:$O$5</definedName>
    <definedName name="_xlnm._FilterDatabase" localSheetId="10" hidden="1">'Region 8 Labor Rates'!$A$5:$O$34</definedName>
    <definedName name="_xlnm._FilterDatabase" localSheetId="11" hidden="1">'Region 9 Labor Rates'!$A$5:$O$30</definedName>
    <definedName name="_xlnm.Print_Titles" localSheetId="2">'Equipment Pricing'!$1:$2</definedName>
    <definedName name="_xlnm.Print_Titles" localSheetId="3">'Region 1 Labor Rates'!$5:$5</definedName>
    <definedName name="_xlnm.Print_Titles" localSheetId="4">'Region 2 Labor Rates'!$5:$5</definedName>
    <definedName name="_xlnm.Print_Titles" localSheetId="5">'Region 3 Labor Rates'!$5:$5</definedName>
    <definedName name="_xlnm.Print_Titles" localSheetId="6">'Region 4 Labor Rates'!$5:$5</definedName>
    <definedName name="_xlnm.Print_Titles" localSheetId="7">'Region 5 Labor Rates'!$5:$5</definedName>
    <definedName name="_xlnm.Print_Titles" localSheetId="8">'Region 6 Labor Rates'!$5:$5</definedName>
    <definedName name="_xlnm.Print_Titles" localSheetId="9">'Region 7 Labor Rates'!$5:$5</definedName>
    <definedName name="_xlnm.Print_Titles" localSheetId="10">'Region 8 Labor Rates'!$5:$5</definedName>
    <definedName name="_xlnm.Print_Titles" localSheetId="11">'Region 9 Labor Rates'!$5:$5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77" l="1"/>
  <c r="G6" i="77" s="1"/>
  <c r="H6" i="77"/>
  <c r="I6" i="77" s="1"/>
  <c r="J6" i="77"/>
  <c r="K6" i="77" s="1"/>
  <c r="L6" i="77"/>
  <c r="M6" i="77"/>
  <c r="N6" i="77"/>
  <c r="O6" i="77"/>
  <c r="E7" i="77"/>
  <c r="G7" i="77"/>
  <c r="H7" i="77"/>
  <c r="I7" i="77"/>
  <c r="J7" i="77"/>
  <c r="K7" i="77"/>
  <c r="L7" i="77"/>
  <c r="M7" i="77" s="1"/>
  <c r="N7" i="77"/>
  <c r="O7" i="77"/>
  <c r="E8" i="77"/>
  <c r="G8" i="77"/>
  <c r="H8" i="77"/>
  <c r="I8" i="77"/>
  <c r="J8" i="77"/>
  <c r="K8" i="77"/>
  <c r="L8" i="77"/>
  <c r="M8" i="77"/>
  <c r="N8" i="77"/>
  <c r="O8" i="77" s="1"/>
  <c r="E9" i="77"/>
  <c r="G9" i="77"/>
  <c r="H9" i="77"/>
  <c r="I9" i="77"/>
  <c r="J9" i="77"/>
  <c r="K9" i="77"/>
  <c r="L9" i="77"/>
  <c r="M9" i="77"/>
  <c r="N9" i="77"/>
  <c r="O9" i="77"/>
  <c r="E10" i="77"/>
  <c r="G10" i="77" s="1"/>
  <c r="H10" i="77"/>
  <c r="I10" i="77"/>
  <c r="J10" i="77"/>
  <c r="K10" i="77"/>
  <c r="L10" i="77"/>
  <c r="M10" i="77"/>
  <c r="N10" i="77"/>
  <c r="O10" i="77"/>
  <c r="E11" i="77"/>
  <c r="G11" i="77"/>
  <c r="H11" i="77"/>
  <c r="I11" i="77" s="1"/>
  <c r="J11" i="77"/>
  <c r="K11" i="77"/>
  <c r="L11" i="77"/>
  <c r="M11" i="77"/>
  <c r="N11" i="77"/>
  <c r="O11" i="77"/>
  <c r="E12" i="77"/>
  <c r="G12" i="77"/>
  <c r="H12" i="77"/>
  <c r="I12" i="77"/>
  <c r="J12" i="77"/>
  <c r="K12" i="77" s="1"/>
  <c r="L12" i="77"/>
  <c r="M12" i="77"/>
  <c r="N12" i="77"/>
  <c r="O12" i="77"/>
  <c r="E13" i="77"/>
  <c r="G13" i="77"/>
  <c r="H13" i="77"/>
  <c r="I13" i="77"/>
  <c r="J13" i="77"/>
  <c r="K13" i="77"/>
  <c r="L13" i="77"/>
  <c r="M13" i="77" s="1"/>
  <c r="N13" i="77"/>
  <c r="O13" i="77"/>
  <c r="E14" i="77"/>
  <c r="G14" i="77"/>
  <c r="H14" i="77"/>
  <c r="I14" i="77"/>
  <c r="J14" i="77"/>
  <c r="K14" i="77"/>
  <c r="L14" i="77"/>
  <c r="M14" i="77"/>
  <c r="N14" i="77"/>
  <c r="O14" i="77" s="1"/>
  <c r="E15" i="77"/>
  <c r="G15" i="77"/>
  <c r="H15" i="77"/>
  <c r="I15" i="77"/>
  <c r="J15" i="77"/>
  <c r="K15" i="77"/>
  <c r="L15" i="77"/>
  <c r="M15" i="77"/>
  <c r="N15" i="77"/>
  <c r="O15" i="77"/>
  <c r="E16" i="77"/>
  <c r="G16" i="77" s="1"/>
  <c r="H16" i="77"/>
  <c r="I16" i="77"/>
  <c r="J16" i="77"/>
  <c r="K16" i="77"/>
  <c r="L16" i="77"/>
  <c r="M16" i="77"/>
  <c r="N16" i="77"/>
  <c r="O16" i="77"/>
  <c r="E17" i="77"/>
  <c r="G17" i="77"/>
  <c r="H17" i="77"/>
  <c r="I17" i="77" s="1"/>
  <c r="J17" i="77"/>
  <c r="K17" i="77"/>
  <c r="L17" i="77"/>
  <c r="M17" i="77"/>
  <c r="N17" i="77"/>
  <c r="O17" i="77"/>
  <c r="E18" i="77"/>
  <c r="G18" i="77"/>
  <c r="H18" i="77"/>
  <c r="I18" i="77"/>
  <c r="J18" i="77"/>
  <c r="K18" i="77" s="1"/>
  <c r="L18" i="77"/>
  <c r="M18" i="77"/>
  <c r="N18" i="77"/>
  <c r="O18" i="77"/>
  <c r="E19" i="77"/>
  <c r="G19" i="77"/>
  <c r="H19" i="77"/>
  <c r="I19" i="77"/>
  <c r="J19" i="77"/>
  <c r="K19" i="77"/>
  <c r="L19" i="77"/>
  <c r="M19" i="77" s="1"/>
  <c r="N19" i="77"/>
  <c r="O19" i="77"/>
  <c r="E20" i="77"/>
  <c r="G20" i="77"/>
  <c r="H20" i="77"/>
  <c r="I20" i="77"/>
  <c r="J20" i="77"/>
  <c r="K20" i="77"/>
  <c r="L20" i="77"/>
  <c r="M20" i="77"/>
  <c r="N20" i="77"/>
  <c r="O20" i="77" s="1"/>
  <c r="I21" i="77"/>
  <c r="K21" i="77"/>
  <c r="M21" i="77"/>
  <c r="O21" i="77"/>
  <c r="I22" i="77"/>
  <c r="K22" i="77"/>
  <c r="M22" i="77"/>
  <c r="O22" i="77"/>
  <c r="I23" i="77"/>
  <c r="K23" i="77"/>
  <c r="M23" i="77"/>
  <c r="O23" i="77"/>
  <c r="I24" i="77"/>
  <c r="K24" i="77"/>
  <c r="M24" i="77"/>
  <c r="O24" i="77"/>
  <c r="I25" i="77"/>
  <c r="K25" i="77"/>
  <c r="M25" i="77"/>
  <c r="O25" i="77"/>
  <c r="I28" i="77"/>
  <c r="K28" i="77"/>
  <c r="M28" i="77"/>
  <c r="O28" i="77"/>
  <c r="G6" i="76"/>
  <c r="H6" i="76"/>
  <c r="I6" i="76" s="1"/>
  <c r="J6" i="76"/>
  <c r="K6" i="76" s="1"/>
  <c r="L6" i="76"/>
  <c r="M6" i="76" s="1"/>
  <c r="N6" i="76"/>
  <c r="O6" i="76" s="1"/>
  <c r="E7" i="76"/>
  <c r="K7" i="76" s="1"/>
  <c r="G7" i="76"/>
  <c r="H7" i="76"/>
  <c r="I7" i="76" s="1"/>
  <c r="J7" i="76"/>
  <c r="L7" i="76"/>
  <c r="N7" i="76"/>
  <c r="O7" i="76" s="1"/>
  <c r="E8" i="76"/>
  <c r="G8" i="76"/>
  <c r="H8" i="76"/>
  <c r="I8" i="76"/>
  <c r="J8" i="76"/>
  <c r="K8" i="76" s="1"/>
  <c r="L8" i="76"/>
  <c r="M8" i="76" s="1"/>
  <c r="N8" i="76"/>
  <c r="O8" i="76" s="1"/>
  <c r="E9" i="76"/>
  <c r="M9" i="76" s="1"/>
  <c r="H9" i="76"/>
  <c r="I9" i="76"/>
  <c r="J9" i="76"/>
  <c r="K9" i="76"/>
  <c r="L9" i="76"/>
  <c r="N9" i="76"/>
  <c r="O9" i="76" s="1"/>
  <c r="E10" i="76"/>
  <c r="G10" i="76"/>
  <c r="H10" i="76"/>
  <c r="I10" i="76" s="1"/>
  <c r="J10" i="76"/>
  <c r="K10" i="76"/>
  <c r="L10" i="76"/>
  <c r="M10" i="76"/>
  <c r="N10" i="76"/>
  <c r="O10" i="76" s="1"/>
  <c r="E11" i="76"/>
  <c r="G11" i="76"/>
  <c r="H11" i="76"/>
  <c r="I11" i="76"/>
  <c r="J11" i="76"/>
  <c r="K11" i="76" s="1"/>
  <c r="L11" i="76"/>
  <c r="M11" i="76"/>
  <c r="N11" i="76"/>
  <c r="O11" i="76"/>
  <c r="G12" i="76"/>
  <c r="H12" i="76"/>
  <c r="I12" i="76" s="1"/>
  <c r="J12" i="76"/>
  <c r="K12" i="76" s="1"/>
  <c r="L12" i="76"/>
  <c r="M12" i="76" s="1"/>
  <c r="N12" i="76"/>
  <c r="O12" i="76" s="1"/>
  <c r="E13" i="76"/>
  <c r="K13" i="76" s="1"/>
  <c r="G13" i="76"/>
  <c r="H13" i="76"/>
  <c r="I13" i="76"/>
  <c r="J13" i="76"/>
  <c r="L13" i="76"/>
  <c r="N13" i="76"/>
  <c r="O13" i="76" s="1"/>
  <c r="E14" i="76"/>
  <c r="G14" i="76"/>
  <c r="H14" i="76"/>
  <c r="I14" i="76"/>
  <c r="J14" i="76"/>
  <c r="K14" i="76"/>
  <c r="L14" i="76"/>
  <c r="M14" i="76" s="1"/>
  <c r="N14" i="76"/>
  <c r="O14" i="76" s="1"/>
  <c r="E15" i="76"/>
  <c r="I15" i="76" s="1"/>
  <c r="G15" i="76"/>
  <c r="H15" i="76"/>
  <c r="J15" i="76"/>
  <c r="K15" i="76"/>
  <c r="L15" i="76"/>
  <c r="M15" i="76"/>
  <c r="N15" i="76"/>
  <c r="O15" i="76" s="1"/>
  <c r="E16" i="76"/>
  <c r="G16" i="76" s="1"/>
  <c r="H16" i="76"/>
  <c r="I16" i="76"/>
  <c r="J16" i="76"/>
  <c r="K16" i="76"/>
  <c r="L16" i="76"/>
  <c r="M16" i="76"/>
  <c r="N16" i="76"/>
  <c r="O16" i="76"/>
  <c r="E17" i="76"/>
  <c r="G17" i="76" s="1"/>
  <c r="H17" i="76"/>
  <c r="I17" i="76" s="1"/>
  <c r="J17" i="76"/>
  <c r="K17" i="76"/>
  <c r="L17" i="76"/>
  <c r="M17" i="76"/>
  <c r="N17" i="76"/>
  <c r="O17" i="76"/>
  <c r="E18" i="76"/>
  <c r="G18" i="76"/>
  <c r="H18" i="76"/>
  <c r="I18" i="76"/>
  <c r="J18" i="76"/>
  <c r="K18" i="76" s="1"/>
  <c r="L18" i="76"/>
  <c r="M18" i="76"/>
  <c r="N18" i="76"/>
  <c r="O18" i="76"/>
  <c r="E19" i="76"/>
  <c r="K19" i="76" s="1"/>
  <c r="G19" i="76"/>
  <c r="H19" i="76"/>
  <c r="I19" i="76"/>
  <c r="J19" i="76"/>
  <c r="L19" i="76"/>
  <c r="N19" i="76"/>
  <c r="O19" i="76"/>
  <c r="E20" i="76"/>
  <c r="G20" i="76"/>
  <c r="H20" i="76"/>
  <c r="I20" i="76"/>
  <c r="J20" i="76"/>
  <c r="K20" i="76"/>
  <c r="L20" i="76"/>
  <c r="M20" i="76"/>
  <c r="N20" i="76"/>
  <c r="O20" i="76" s="1"/>
  <c r="G21" i="76"/>
  <c r="H21" i="76"/>
  <c r="I21" i="76" s="1"/>
  <c r="J21" i="76"/>
  <c r="K21" i="76" s="1"/>
  <c r="L21" i="76"/>
  <c r="M21" i="76"/>
  <c r="N21" i="76"/>
  <c r="O21" i="76" s="1"/>
  <c r="E22" i="76"/>
  <c r="G22" i="76" s="1"/>
  <c r="H22" i="76"/>
  <c r="J22" i="76"/>
  <c r="K22" i="76" s="1"/>
  <c r="L22" i="76"/>
  <c r="M22" i="76" s="1"/>
  <c r="N22" i="76"/>
  <c r="O22" i="76"/>
  <c r="E23" i="76"/>
  <c r="G23" i="76" s="1"/>
  <c r="H23" i="76"/>
  <c r="I23" i="76" s="1"/>
  <c r="J23" i="76"/>
  <c r="K23" i="76"/>
  <c r="L23" i="76"/>
  <c r="M23" i="76" s="1"/>
  <c r="N23" i="76"/>
  <c r="O23" i="76" s="1"/>
  <c r="E24" i="76"/>
  <c r="M24" i="76" s="1"/>
  <c r="G24" i="76"/>
  <c r="H24" i="76"/>
  <c r="I24" i="76" s="1"/>
  <c r="J24" i="76"/>
  <c r="K24" i="76" s="1"/>
  <c r="L24" i="76"/>
  <c r="N24" i="76"/>
  <c r="O24" i="76" s="1"/>
  <c r="I25" i="76"/>
  <c r="K25" i="76"/>
  <c r="M25" i="76"/>
  <c r="O25" i="76"/>
  <c r="I26" i="76"/>
  <c r="K26" i="76"/>
  <c r="M26" i="76"/>
  <c r="O26" i="76"/>
  <c r="I27" i="76"/>
  <c r="K27" i="76"/>
  <c r="M27" i="76"/>
  <c r="O27" i="76"/>
  <c r="I28" i="76"/>
  <c r="K28" i="76"/>
  <c r="M28" i="76"/>
  <c r="O28" i="76"/>
  <c r="I29" i="76"/>
  <c r="K29" i="76"/>
  <c r="M29" i="76"/>
  <c r="O29" i="76"/>
  <c r="I32" i="76"/>
  <c r="K32" i="76"/>
  <c r="M32" i="76"/>
  <c r="O32" i="76"/>
  <c r="E6" i="75"/>
  <c r="G6" i="75" s="1"/>
  <c r="H6" i="75"/>
  <c r="I6" i="75" s="1"/>
  <c r="J6" i="75"/>
  <c r="K6" i="75" s="1"/>
  <c r="L6" i="75"/>
  <c r="M6" i="75"/>
  <c r="N6" i="75"/>
  <c r="O6" i="75"/>
  <c r="E7" i="75"/>
  <c r="G7" i="75"/>
  <c r="H7" i="75"/>
  <c r="I7" i="75"/>
  <c r="J7" i="75"/>
  <c r="K7" i="75" s="1"/>
  <c r="L7" i="75"/>
  <c r="M7" i="75" s="1"/>
  <c r="N7" i="75"/>
  <c r="O7" i="75"/>
  <c r="E8" i="75"/>
  <c r="M8" i="75" s="1"/>
  <c r="G8" i="75"/>
  <c r="H8" i="75"/>
  <c r="I8" i="75"/>
  <c r="J8" i="75"/>
  <c r="K8" i="75"/>
  <c r="L8" i="75"/>
  <c r="N8" i="75"/>
  <c r="O8" i="75" s="1"/>
  <c r="G9" i="75"/>
  <c r="H9" i="75"/>
  <c r="I9" i="75" s="1"/>
  <c r="J9" i="75"/>
  <c r="K9" i="75"/>
  <c r="L9" i="75"/>
  <c r="M9" i="75" s="1"/>
  <c r="N9" i="75"/>
  <c r="O9" i="75" s="1"/>
  <c r="E10" i="75"/>
  <c r="G10" i="75"/>
  <c r="H10" i="75"/>
  <c r="I10" i="75" s="1"/>
  <c r="J10" i="75"/>
  <c r="K10" i="75" s="1"/>
  <c r="L10" i="75"/>
  <c r="M10" i="75"/>
  <c r="N10" i="75"/>
  <c r="O10" i="75" s="1"/>
  <c r="E11" i="75"/>
  <c r="G11" i="75" s="1"/>
  <c r="H11" i="75"/>
  <c r="I11" i="75"/>
  <c r="J11" i="75"/>
  <c r="K11" i="75" s="1"/>
  <c r="L11" i="75"/>
  <c r="M11" i="75" s="1"/>
  <c r="N11" i="75"/>
  <c r="O11" i="75"/>
  <c r="E12" i="75"/>
  <c r="G12" i="75" s="1"/>
  <c r="H12" i="75"/>
  <c r="I12" i="75" s="1"/>
  <c r="J12" i="75"/>
  <c r="L12" i="75"/>
  <c r="N12" i="75"/>
  <c r="O12" i="75" s="1"/>
  <c r="G13" i="75"/>
  <c r="H13" i="75"/>
  <c r="I13" i="75"/>
  <c r="J13" i="75"/>
  <c r="K13" i="75"/>
  <c r="L13" i="75"/>
  <c r="M13" i="75" s="1"/>
  <c r="N13" i="75"/>
  <c r="O13" i="75" s="1"/>
  <c r="E14" i="75"/>
  <c r="G14" i="75"/>
  <c r="H14" i="75"/>
  <c r="I14" i="75"/>
  <c r="J14" i="75"/>
  <c r="K14" i="75"/>
  <c r="L14" i="75"/>
  <c r="M14" i="75"/>
  <c r="N14" i="75"/>
  <c r="O14" i="75" s="1"/>
  <c r="E15" i="75"/>
  <c r="G15" i="75" s="1"/>
  <c r="H15" i="75"/>
  <c r="I15" i="75"/>
  <c r="J15" i="75"/>
  <c r="K15" i="75"/>
  <c r="L15" i="75"/>
  <c r="M15" i="75"/>
  <c r="N15" i="75"/>
  <c r="O15" i="75"/>
  <c r="E16" i="75"/>
  <c r="G16" i="75" s="1"/>
  <c r="H16" i="75"/>
  <c r="I16" i="75" s="1"/>
  <c r="J16" i="75"/>
  <c r="K16" i="75"/>
  <c r="L16" i="75"/>
  <c r="M16" i="75"/>
  <c r="N16" i="75"/>
  <c r="O16" i="75"/>
  <c r="G17" i="75"/>
  <c r="H17" i="75"/>
  <c r="I17" i="75" s="1"/>
  <c r="J17" i="75"/>
  <c r="K17" i="75"/>
  <c r="L17" i="75"/>
  <c r="M17" i="75" s="1"/>
  <c r="N17" i="75"/>
  <c r="O17" i="75" s="1"/>
  <c r="I18" i="75"/>
  <c r="K18" i="75"/>
  <c r="M18" i="75"/>
  <c r="O18" i="75"/>
  <c r="I19" i="75"/>
  <c r="K19" i="75"/>
  <c r="M19" i="75"/>
  <c r="O19" i="75"/>
  <c r="I20" i="75"/>
  <c r="K20" i="75"/>
  <c r="M20" i="75"/>
  <c r="O20" i="75"/>
  <c r="I21" i="75"/>
  <c r="K21" i="75"/>
  <c r="M21" i="75"/>
  <c r="O21" i="75"/>
  <c r="I22" i="75"/>
  <c r="K22" i="75"/>
  <c r="M22" i="75"/>
  <c r="O22" i="75"/>
  <c r="I25" i="75"/>
  <c r="K25" i="75"/>
  <c r="M25" i="75"/>
  <c r="O25" i="75"/>
  <c r="E6" i="74"/>
  <c r="G6" i="74"/>
  <c r="H6" i="74"/>
  <c r="I6" i="74" s="1"/>
  <c r="J6" i="74"/>
  <c r="K6" i="74"/>
  <c r="L6" i="74"/>
  <c r="M6" i="74" s="1"/>
  <c r="N6" i="74"/>
  <c r="O6" i="74"/>
  <c r="E7" i="74"/>
  <c r="G7" i="74"/>
  <c r="H7" i="74"/>
  <c r="I7" i="74"/>
  <c r="J7" i="74"/>
  <c r="K7" i="74" s="1"/>
  <c r="L7" i="74"/>
  <c r="M7" i="74"/>
  <c r="N7" i="74"/>
  <c r="O7" i="74" s="1"/>
  <c r="E8" i="74"/>
  <c r="K8" i="74" s="1"/>
  <c r="G8" i="74"/>
  <c r="H8" i="74"/>
  <c r="I8" i="74"/>
  <c r="J8" i="74"/>
  <c r="L8" i="74"/>
  <c r="N8" i="74"/>
  <c r="E9" i="74"/>
  <c r="G9" i="74"/>
  <c r="H9" i="74"/>
  <c r="I9" i="74"/>
  <c r="J9" i="74"/>
  <c r="K9" i="74"/>
  <c r="L9" i="74"/>
  <c r="M9" i="74"/>
  <c r="N9" i="74"/>
  <c r="O9" i="74" s="1"/>
  <c r="E10" i="74"/>
  <c r="G10" i="74"/>
  <c r="H10" i="74"/>
  <c r="I10" i="74"/>
  <c r="J10" i="74"/>
  <c r="K10" i="74"/>
  <c r="L10" i="74"/>
  <c r="M10" i="74"/>
  <c r="N10" i="74"/>
  <c r="O10" i="74"/>
  <c r="E11" i="74"/>
  <c r="G11" i="74"/>
  <c r="H11" i="74"/>
  <c r="I11" i="74"/>
  <c r="J11" i="74"/>
  <c r="K11" i="74"/>
  <c r="L11" i="74"/>
  <c r="M11" i="74"/>
  <c r="N11" i="74"/>
  <c r="O11" i="74"/>
  <c r="I12" i="74"/>
  <c r="K12" i="74"/>
  <c r="M12" i="74"/>
  <c r="O12" i="74"/>
  <c r="I13" i="74"/>
  <c r="K13" i="74"/>
  <c r="M13" i="74"/>
  <c r="O13" i="74"/>
  <c r="I14" i="74"/>
  <c r="K14" i="74"/>
  <c r="M14" i="74"/>
  <c r="O14" i="74"/>
  <c r="I15" i="74"/>
  <c r="K15" i="74"/>
  <c r="M15" i="74"/>
  <c r="O15" i="74"/>
  <c r="I16" i="74"/>
  <c r="K16" i="74"/>
  <c r="M16" i="74"/>
  <c r="O16" i="74"/>
  <c r="I19" i="74"/>
  <c r="K19" i="74"/>
  <c r="M19" i="74"/>
  <c r="O19" i="74"/>
  <c r="G6" i="73"/>
  <c r="H6" i="73"/>
  <c r="I6" i="73" s="1"/>
  <c r="J6" i="73"/>
  <c r="K6" i="73" s="1"/>
  <c r="L6" i="73"/>
  <c r="M6" i="73" s="1"/>
  <c r="N6" i="73"/>
  <c r="O6" i="73"/>
  <c r="E7" i="73"/>
  <c r="M7" i="73" s="1"/>
  <c r="G7" i="73"/>
  <c r="H7" i="73"/>
  <c r="I7" i="73" s="1"/>
  <c r="J7" i="73"/>
  <c r="K7" i="73" s="1"/>
  <c r="L7" i="73"/>
  <c r="N7" i="73"/>
  <c r="O7" i="73" s="1"/>
  <c r="D8" i="73"/>
  <c r="E8" i="73"/>
  <c r="G8" i="73"/>
  <c r="H8" i="73"/>
  <c r="I8" i="73"/>
  <c r="J8" i="73"/>
  <c r="K8" i="73" s="1"/>
  <c r="L8" i="73"/>
  <c r="M8" i="73" s="1"/>
  <c r="N8" i="73"/>
  <c r="O8" i="73"/>
  <c r="G9" i="73"/>
  <c r="H9" i="73"/>
  <c r="I9" i="73"/>
  <c r="J9" i="73"/>
  <c r="K9" i="73"/>
  <c r="L9" i="73"/>
  <c r="M9" i="73" s="1"/>
  <c r="N9" i="73"/>
  <c r="O9" i="73" s="1"/>
  <c r="G10" i="73"/>
  <c r="H10" i="73"/>
  <c r="I10" i="73"/>
  <c r="J10" i="73"/>
  <c r="K10" i="73"/>
  <c r="L10" i="73"/>
  <c r="M10" i="73"/>
  <c r="N10" i="73"/>
  <c r="O10" i="73"/>
  <c r="E11" i="73"/>
  <c r="G11" i="73" s="1"/>
  <c r="H11" i="73"/>
  <c r="J11" i="73"/>
  <c r="K11" i="73"/>
  <c r="L11" i="73"/>
  <c r="N11" i="73"/>
  <c r="O11" i="73"/>
  <c r="D12" i="73"/>
  <c r="G12" i="73" s="1"/>
  <c r="E12" i="73"/>
  <c r="H12" i="73"/>
  <c r="I12" i="73" s="1"/>
  <c r="J12" i="73"/>
  <c r="K12" i="73" s="1"/>
  <c r="L12" i="73"/>
  <c r="M12" i="73" s="1"/>
  <c r="N12" i="73"/>
  <c r="O12" i="73"/>
  <c r="G13" i="73"/>
  <c r="H13" i="73"/>
  <c r="I13" i="73"/>
  <c r="J13" i="73"/>
  <c r="K13" i="73" s="1"/>
  <c r="L13" i="73"/>
  <c r="M13" i="73"/>
  <c r="N13" i="73"/>
  <c r="O13" i="73"/>
  <c r="G14" i="73"/>
  <c r="H14" i="73"/>
  <c r="I14" i="73"/>
  <c r="J14" i="73"/>
  <c r="K14" i="73"/>
  <c r="L14" i="73"/>
  <c r="M14" i="73" s="1"/>
  <c r="N14" i="73"/>
  <c r="O14" i="73" s="1"/>
  <c r="E15" i="73"/>
  <c r="G15" i="73" s="1"/>
  <c r="H15" i="73"/>
  <c r="I15" i="73" s="1"/>
  <c r="J15" i="73"/>
  <c r="K15" i="73"/>
  <c r="L15" i="73"/>
  <c r="M15" i="73"/>
  <c r="N15" i="73"/>
  <c r="O15" i="73" s="1"/>
  <c r="D16" i="73"/>
  <c r="E16" i="73" s="1"/>
  <c r="H16" i="73"/>
  <c r="I16" i="73"/>
  <c r="J16" i="73"/>
  <c r="K16" i="73"/>
  <c r="L16" i="73"/>
  <c r="M16" i="73"/>
  <c r="N16" i="73"/>
  <c r="O16" i="73"/>
  <c r="G17" i="73"/>
  <c r="H17" i="73"/>
  <c r="I17" i="73" s="1"/>
  <c r="J17" i="73"/>
  <c r="K17" i="73" s="1"/>
  <c r="L17" i="73"/>
  <c r="M17" i="73" s="1"/>
  <c r="N17" i="73"/>
  <c r="O17" i="73"/>
  <c r="I18" i="73"/>
  <c r="K18" i="73"/>
  <c r="M18" i="73"/>
  <c r="O18" i="73"/>
  <c r="I19" i="73"/>
  <c r="K19" i="73"/>
  <c r="M19" i="73"/>
  <c r="O19" i="73"/>
  <c r="I20" i="73"/>
  <c r="K20" i="73"/>
  <c r="M20" i="73"/>
  <c r="O20" i="73"/>
  <c r="I21" i="73"/>
  <c r="K21" i="73"/>
  <c r="M21" i="73"/>
  <c r="O21" i="73"/>
  <c r="I22" i="73"/>
  <c r="K22" i="73"/>
  <c r="M22" i="73"/>
  <c r="O22" i="73"/>
  <c r="I25" i="73"/>
  <c r="K25" i="73"/>
  <c r="M25" i="73"/>
  <c r="O25" i="73"/>
  <c r="D6" i="72"/>
  <c r="E6" i="72"/>
  <c r="G6" i="72"/>
  <c r="H6" i="72"/>
  <c r="I6" i="72" s="1"/>
  <c r="J6" i="72"/>
  <c r="K6" i="72" s="1"/>
  <c r="L6" i="72"/>
  <c r="M6" i="72" s="1"/>
  <c r="N6" i="72"/>
  <c r="O6" i="72"/>
  <c r="D7" i="72"/>
  <c r="E7" i="72" s="1"/>
  <c r="H7" i="72"/>
  <c r="I7" i="72" s="1"/>
  <c r="J7" i="72"/>
  <c r="K7" i="72"/>
  <c r="L7" i="72"/>
  <c r="M7" i="72" s="1"/>
  <c r="N7" i="72"/>
  <c r="O7" i="72"/>
  <c r="D8" i="72"/>
  <c r="G8" i="72" s="1"/>
  <c r="E8" i="72"/>
  <c r="H8" i="72"/>
  <c r="I8" i="72"/>
  <c r="J8" i="72"/>
  <c r="K8" i="72" s="1"/>
  <c r="L8" i="72"/>
  <c r="M8" i="72" s="1"/>
  <c r="N8" i="72"/>
  <c r="O8" i="72" s="1"/>
  <c r="D9" i="72"/>
  <c r="E9" i="72"/>
  <c r="G9" i="72"/>
  <c r="H9" i="72"/>
  <c r="I9" i="72"/>
  <c r="J9" i="72"/>
  <c r="K9" i="72" s="1"/>
  <c r="L9" i="72"/>
  <c r="M9" i="72"/>
  <c r="N9" i="72"/>
  <c r="O9" i="72"/>
  <c r="D10" i="72"/>
  <c r="E10" i="72"/>
  <c r="G10" i="72"/>
  <c r="H10" i="72"/>
  <c r="I10" i="72" s="1"/>
  <c r="J10" i="72"/>
  <c r="K10" i="72"/>
  <c r="L10" i="72"/>
  <c r="M10" i="72" s="1"/>
  <c r="N10" i="72"/>
  <c r="O10" i="72" s="1"/>
  <c r="D11" i="72"/>
  <c r="E11" i="72" s="1"/>
  <c r="G11" i="72" s="1"/>
  <c r="H11" i="72"/>
  <c r="I11" i="72"/>
  <c r="J11" i="72"/>
  <c r="K11" i="72"/>
  <c r="L11" i="72"/>
  <c r="M11" i="72" s="1"/>
  <c r="N11" i="72"/>
  <c r="O11" i="72"/>
  <c r="I12" i="72"/>
  <c r="K12" i="72"/>
  <c r="M12" i="72"/>
  <c r="O12" i="72"/>
  <c r="I13" i="72"/>
  <c r="K13" i="72"/>
  <c r="M13" i="72"/>
  <c r="O13" i="72"/>
  <c r="I14" i="72"/>
  <c r="K14" i="72"/>
  <c r="M14" i="72"/>
  <c r="O14" i="72"/>
  <c r="I15" i="72"/>
  <c r="K15" i="72"/>
  <c r="M15" i="72"/>
  <c r="O15" i="72"/>
  <c r="I16" i="72"/>
  <c r="K16" i="72"/>
  <c r="M16" i="72"/>
  <c r="O16" i="72"/>
  <c r="I19" i="72"/>
  <c r="K19" i="72"/>
  <c r="M19" i="72"/>
  <c r="O19" i="72"/>
  <c r="G6" i="71"/>
  <c r="H6" i="71"/>
  <c r="I6" i="71" s="1"/>
  <c r="J6" i="71"/>
  <c r="K6" i="71"/>
  <c r="L6" i="71"/>
  <c r="M6" i="71"/>
  <c r="N6" i="71"/>
  <c r="O6" i="71" s="1"/>
  <c r="D7" i="71"/>
  <c r="E7" i="71"/>
  <c r="G7" i="71"/>
  <c r="H7" i="71"/>
  <c r="I7" i="71" s="1"/>
  <c r="J7" i="71"/>
  <c r="K7" i="71" s="1"/>
  <c r="L7" i="71"/>
  <c r="M7" i="71" s="1"/>
  <c r="N7" i="71"/>
  <c r="O7" i="71"/>
  <c r="D8" i="71"/>
  <c r="E8" i="71"/>
  <c r="G8" i="71"/>
  <c r="H8" i="71"/>
  <c r="I8" i="71" s="1"/>
  <c r="J8" i="71"/>
  <c r="K8" i="71" s="1"/>
  <c r="L8" i="71"/>
  <c r="M8" i="71"/>
  <c r="N8" i="71"/>
  <c r="O8" i="71"/>
  <c r="G9" i="71"/>
  <c r="H9" i="71"/>
  <c r="I9" i="71"/>
  <c r="J9" i="71"/>
  <c r="K9" i="71"/>
  <c r="L9" i="71"/>
  <c r="M9" i="71"/>
  <c r="N9" i="71"/>
  <c r="O9" i="71" s="1"/>
  <c r="D10" i="71"/>
  <c r="E10" i="71" s="1"/>
  <c r="G10" i="71" s="1"/>
  <c r="H10" i="71"/>
  <c r="I10" i="71" s="1"/>
  <c r="J10" i="71"/>
  <c r="K10" i="71"/>
  <c r="L10" i="71"/>
  <c r="M10" i="71" s="1"/>
  <c r="N10" i="71"/>
  <c r="O10" i="71" s="1"/>
  <c r="D11" i="71"/>
  <c r="E11" i="71"/>
  <c r="G11" i="71" s="1"/>
  <c r="H11" i="71"/>
  <c r="I11" i="71" s="1"/>
  <c r="J11" i="71"/>
  <c r="K11" i="71"/>
  <c r="L11" i="71"/>
  <c r="M11" i="71"/>
  <c r="N11" i="71"/>
  <c r="O11" i="71"/>
  <c r="G12" i="71"/>
  <c r="H12" i="71"/>
  <c r="I12" i="71"/>
  <c r="J12" i="71"/>
  <c r="K12" i="71"/>
  <c r="L12" i="71"/>
  <c r="M12" i="71" s="1"/>
  <c r="N12" i="71"/>
  <c r="O12" i="71"/>
  <c r="D13" i="71"/>
  <c r="E13" i="71" s="1"/>
  <c r="H13" i="71"/>
  <c r="I13" i="71" s="1"/>
  <c r="J13" i="71"/>
  <c r="K13" i="71" s="1"/>
  <c r="L13" i="71"/>
  <c r="M13" i="71" s="1"/>
  <c r="N13" i="71"/>
  <c r="O13" i="71"/>
  <c r="D14" i="71"/>
  <c r="G14" i="71" s="1"/>
  <c r="E14" i="71"/>
  <c r="H14" i="71"/>
  <c r="I14" i="71" s="1"/>
  <c r="J14" i="71"/>
  <c r="K14" i="71"/>
  <c r="L14" i="71"/>
  <c r="M14" i="71"/>
  <c r="N14" i="71"/>
  <c r="O14" i="71" s="1"/>
  <c r="I15" i="71"/>
  <c r="K15" i="71"/>
  <c r="M15" i="71"/>
  <c r="O15" i="71"/>
  <c r="I16" i="71"/>
  <c r="K16" i="71"/>
  <c r="M16" i="71"/>
  <c r="O16" i="71"/>
  <c r="I17" i="71"/>
  <c r="K17" i="71"/>
  <c r="M17" i="71"/>
  <c r="O17" i="71"/>
  <c r="I18" i="71"/>
  <c r="K18" i="71"/>
  <c r="M18" i="71"/>
  <c r="O18" i="71"/>
  <c r="I19" i="71"/>
  <c r="K19" i="71"/>
  <c r="M19" i="71"/>
  <c r="O19" i="71"/>
  <c r="I22" i="71"/>
  <c r="K22" i="71"/>
  <c r="M22" i="71"/>
  <c r="O22" i="71"/>
  <c r="G6" i="70"/>
  <c r="H6" i="70"/>
  <c r="I6" i="70" s="1"/>
  <c r="J6" i="70"/>
  <c r="K6" i="70" s="1"/>
  <c r="L6" i="70"/>
  <c r="M6" i="70"/>
  <c r="N6" i="70"/>
  <c r="O6" i="70" s="1"/>
  <c r="G7" i="70"/>
  <c r="H7" i="70"/>
  <c r="I7" i="70"/>
  <c r="J7" i="70"/>
  <c r="K7" i="70" s="1"/>
  <c r="L7" i="70"/>
  <c r="M7" i="70"/>
  <c r="N7" i="70"/>
  <c r="O7" i="70" s="1"/>
  <c r="G8" i="70"/>
  <c r="H8" i="70"/>
  <c r="I8" i="70"/>
  <c r="J8" i="70"/>
  <c r="K8" i="70"/>
  <c r="L8" i="70"/>
  <c r="M8" i="70" s="1"/>
  <c r="N8" i="70"/>
  <c r="O8" i="70" s="1"/>
  <c r="I9" i="70"/>
  <c r="K9" i="70"/>
  <c r="M9" i="70"/>
  <c r="O9" i="70"/>
  <c r="I10" i="70"/>
  <c r="K10" i="70"/>
  <c r="M10" i="70"/>
  <c r="O10" i="70"/>
  <c r="I11" i="70"/>
  <c r="K11" i="70"/>
  <c r="M11" i="70"/>
  <c r="O11" i="70"/>
  <c r="I12" i="70"/>
  <c r="K12" i="70"/>
  <c r="M12" i="70"/>
  <c r="O12" i="70"/>
  <c r="I13" i="70"/>
  <c r="K13" i="70"/>
  <c r="M13" i="70"/>
  <c r="O13" i="70"/>
  <c r="I16" i="70"/>
  <c r="K16" i="70"/>
  <c r="M16" i="70"/>
  <c r="O16" i="70"/>
  <c r="E6" i="69"/>
  <c r="G6" i="69"/>
  <c r="H6" i="69"/>
  <c r="I6" i="69" s="1"/>
  <c r="J6" i="69"/>
  <c r="K6" i="69"/>
  <c r="L6" i="69"/>
  <c r="M6" i="69" s="1"/>
  <c r="N6" i="69"/>
  <c r="O6" i="69"/>
  <c r="E7" i="69"/>
  <c r="G7" i="69"/>
  <c r="H7" i="69"/>
  <c r="I7" i="69"/>
  <c r="J7" i="69"/>
  <c r="K7" i="69"/>
  <c r="L7" i="69"/>
  <c r="M7" i="69"/>
  <c r="N7" i="69"/>
  <c r="O7" i="69" s="1"/>
  <c r="E8" i="69"/>
  <c r="G8" i="69"/>
  <c r="H8" i="69"/>
  <c r="I8" i="69"/>
  <c r="J8" i="69"/>
  <c r="K8" i="69"/>
  <c r="L8" i="69"/>
  <c r="M8" i="69"/>
  <c r="N8" i="69"/>
  <c r="O8" i="69"/>
  <c r="E9" i="69"/>
  <c r="G9" i="69" s="1"/>
  <c r="H9" i="69"/>
  <c r="I9" i="69"/>
  <c r="J9" i="69"/>
  <c r="K9" i="69"/>
  <c r="L9" i="69"/>
  <c r="M9" i="69"/>
  <c r="N9" i="69"/>
  <c r="O9" i="69"/>
  <c r="I10" i="69"/>
  <c r="K10" i="69"/>
  <c r="M10" i="69"/>
  <c r="O10" i="69"/>
  <c r="I11" i="69"/>
  <c r="K11" i="69"/>
  <c r="M11" i="69"/>
  <c r="O11" i="69"/>
  <c r="I12" i="69"/>
  <c r="K12" i="69"/>
  <c r="M12" i="69"/>
  <c r="O12" i="69"/>
  <c r="I13" i="69"/>
  <c r="K13" i="69"/>
  <c r="M13" i="69"/>
  <c r="O13" i="69"/>
  <c r="I14" i="69"/>
  <c r="K14" i="69"/>
  <c r="M14" i="69"/>
  <c r="O14" i="69"/>
  <c r="I17" i="69"/>
  <c r="K17" i="69"/>
  <c r="M17" i="69"/>
  <c r="O17" i="69"/>
  <c r="G9" i="76" l="1"/>
  <c r="I22" i="76"/>
  <c r="M7" i="76"/>
  <c r="M19" i="76"/>
  <c r="M13" i="76"/>
  <c r="M12" i="75"/>
  <c r="K12" i="75"/>
  <c r="O8" i="74"/>
  <c r="M8" i="74"/>
  <c r="M11" i="73"/>
  <c r="G16" i="73"/>
  <c r="I11" i="73"/>
  <c r="G7" i="72"/>
  <c r="G13" i="71"/>
  <c r="J218" i="25" l="1"/>
  <c r="J219" i="25"/>
  <c r="J220" i="25"/>
  <c r="J221" i="25"/>
  <c r="J222" i="25"/>
  <c r="J223" i="25"/>
  <c r="J224" i="25"/>
  <c r="J225" i="25"/>
  <c r="J226" i="25"/>
  <c r="J227" i="25"/>
  <c r="J214" i="25"/>
  <c r="J203" i="25"/>
  <c r="J195" i="25"/>
  <c r="J196" i="25"/>
  <c r="J190" i="25"/>
  <c r="J191" i="25"/>
  <c r="J278" i="25" l="1"/>
  <c r="J320" i="25" l="1"/>
  <c r="J321" i="25"/>
  <c r="J322" i="25"/>
  <c r="J323" i="25"/>
  <c r="J324" i="25"/>
  <c r="J325" i="25"/>
  <c r="J326" i="25"/>
  <c r="J327" i="25"/>
  <c r="J328" i="25"/>
  <c r="J329" i="25"/>
  <c r="J330" i="25"/>
  <c r="J331" i="25"/>
  <c r="J332" i="25"/>
  <c r="J333" i="25"/>
  <c r="J334" i="25"/>
  <c r="J335" i="25"/>
  <c r="J336" i="25"/>
  <c r="J337" i="25"/>
  <c r="J338" i="25"/>
  <c r="J339" i="25"/>
  <c r="J340" i="25"/>
  <c r="J341" i="25"/>
  <c r="J342" i="25"/>
  <c r="J343" i="25"/>
  <c r="J344" i="25"/>
  <c r="J345" i="25"/>
  <c r="J346" i="25"/>
  <c r="J347" i="25"/>
  <c r="J348" i="25"/>
  <c r="J349" i="25"/>
  <c r="J350" i="25"/>
  <c r="J351" i="25"/>
  <c r="J352" i="25"/>
  <c r="J353" i="25"/>
  <c r="J354" i="25"/>
  <c r="J355" i="25"/>
  <c r="J356" i="25"/>
  <c r="J357" i="25"/>
  <c r="J358" i="25"/>
  <c r="J359" i="25"/>
  <c r="J360" i="25"/>
  <c r="J361" i="25"/>
  <c r="J362" i="25"/>
  <c r="J363" i="25"/>
  <c r="J364" i="25"/>
  <c r="J365" i="25"/>
  <c r="J366" i="25"/>
  <c r="J367" i="25"/>
  <c r="J368" i="25"/>
  <c r="J369" i="25"/>
  <c r="J370" i="25"/>
  <c r="J371" i="25"/>
  <c r="J372" i="25"/>
  <c r="J373" i="25"/>
  <c r="J374" i="25"/>
  <c r="J375" i="25"/>
  <c r="J376" i="25"/>
  <c r="J377" i="25"/>
  <c r="J378" i="25"/>
  <c r="J379" i="25"/>
  <c r="J380" i="25"/>
  <c r="J381" i="25"/>
  <c r="J382" i="25"/>
  <c r="J383" i="25"/>
  <c r="J384" i="25"/>
  <c r="J385" i="25"/>
  <c r="J386" i="25"/>
  <c r="J387" i="25"/>
  <c r="J388" i="25"/>
  <c r="J389" i="25"/>
  <c r="J390" i="25"/>
  <c r="J391" i="25"/>
  <c r="J392" i="25"/>
  <c r="J393" i="25"/>
  <c r="J394" i="25"/>
  <c r="J395" i="25"/>
  <c r="J396" i="25"/>
  <c r="J397" i="25"/>
  <c r="J398" i="25"/>
  <c r="J399" i="25"/>
  <c r="J400" i="25"/>
  <c r="J401" i="25"/>
  <c r="J402" i="25"/>
  <c r="J403" i="25"/>
  <c r="J404" i="25"/>
  <c r="J405" i="25"/>
  <c r="J406" i="25"/>
  <c r="J407" i="25"/>
  <c r="J408" i="25"/>
  <c r="J409" i="25"/>
  <c r="J410" i="25"/>
  <c r="J411" i="25"/>
  <c r="J412" i="25"/>
  <c r="J413" i="25"/>
  <c r="J414" i="25"/>
  <c r="J415" i="25"/>
  <c r="J416" i="25"/>
  <c r="J417" i="25"/>
  <c r="J418" i="25"/>
  <c r="J419" i="25"/>
  <c r="J420" i="25"/>
  <c r="J421" i="25"/>
  <c r="J422" i="25"/>
  <c r="J423" i="25"/>
  <c r="J424" i="25"/>
  <c r="J425" i="25"/>
  <c r="J426" i="25"/>
  <c r="J427" i="25"/>
  <c r="J428" i="25"/>
  <c r="J429" i="25"/>
  <c r="J430" i="25"/>
  <c r="J431" i="25"/>
  <c r="J432" i="25"/>
  <c r="J433" i="25"/>
  <c r="J434" i="25"/>
  <c r="J435" i="25"/>
  <c r="J436" i="25"/>
  <c r="J437" i="25"/>
  <c r="J438" i="25"/>
  <c r="J439" i="25"/>
  <c r="J440" i="25"/>
  <c r="J441" i="25"/>
  <c r="J442" i="25"/>
  <c r="J443" i="25"/>
  <c r="J444" i="25"/>
  <c r="J445" i="25"/>
  <c r="J446" i="25"/>
  <c r="J447" i="25"/>
  <c r="J448" i="25"/>
  <c r="J449" i="25"/>
  <c r="J450" i="25"/>
  <c r="J451" i="25"/>
  <c r="J452" i="25"/>
  <c r="J453" i="25"/>
  <c r="J454" i="25"/>
  <c r="J455" i="25"/>
  <c r="J456" i="25"/>
  <c r="J457" i="25"/>
  <c r="J458" i="25"/>
  <c r="J459" i="25"/>
  <c r="J460" i="25"/>
  <c r="J461" i="25"/>
  <c r="J462" i="25"/>
  <c r="J463" i="25"/>
  <c r="J464" i="25"/>
  <c r="J465" i="25"/>
  <c r="J466" i="25"/>
  <c r="J467" i="25"/>
  <c r="J468" i="25"/>
  <c r="J469" i="25"/>
  <c r="J470" i="25"/>
  <c r="J471" i="25"/>
  <c r="J472" i="25"/>
  <c r="J473" i="25"/>
  <c r="J474" i="25"/>
  <c r="J475" i="25"/>
  <c r="J476" i="25"/>
  <c r="J477" i="25"/>
  <c r="J478" i="25"/>
  <c r="J479" i="25"/>
  <c r="J480" i="25"/>
  <c r="J481" i="25"/>
  <c r="J482" i="25"/>
  <c r="J483" i="25"/>
  <c r="J484" i="25"/>
  <c r="J485" i="25"/>
  <c r="J486" i="25"/>
  <c r="J487" i="25"/>
  <c r="J488" i="25"/>
  <c r="J489" i="25"/>
  <c r="J490" i="25"/>
  <c r="J491" i="25"/>
  <c r="J492" i="25"/>
  <c r="J493" i="25"/>
  <c r="J494" i="25"/>
  <c r="J495" i="25"/>
  <c r="J496" i="25"/>
  <c r="J497" i="25"/>
  <c r="J498" i="25"/>
  <c r="J499" i="25"/>
  <c r="J500" i="25"/>
  <c r="J501" i="25"/>
  <c r="J502" i="25"/>
  <c r="J503" i="25"/>
  <c r="J504" i="25"/>
  <c r="J505" i="25"/>
  <c r="J506" i="25"/>
  <c r="J507" i="25"/>
  <c r="J508" i="25"/>
  <c r="J509" i="25"/>
  <c r="J510" i="25"/>
  <c r="J511" i="25"/>
  <c r="J512" i="25"/>
  <c r="J513" i="25"/>
  <c r="J514" i="25"/>
  <c r="J515" i="25"/>
  <c r="J516" i="25"/>
  <c r="J517" i="25"/>
  <c r="J518" i="25"/>
  <c r="J519" i="25"/>
  <c r="J520" i="25"/>
  <c r="J521" i="25"/>
  <c r="J522" i="25"/>
  <c r="J523" i="25"/>
  <c r="J524" i="25"/>
  <c r="J525" i="25"/>
  <c r="J526" i="25"/>
  <c r="J527" i="25"/>
  <c r="J528" i="25"/>
  <c r="J529" i="25"/>
  <c r="J530" i="25"/>
  <c r="J531" i="25"/>
  <c r="J532" i="25"/>
  <c r="J533" i="25"/>
  <c r="J534" i="25"/>
  <c r="J535" i="25"/>
  <c r="J536" i="25"/>
  <c r="J537" i="25"/>
  <c r="J538" i="25"/>
  <c r="J539" i="25"/>
  <c r="J540" i="25"/>
  <c r="J541" i="25"/>
  <c r="J542" i="25"/>
  <c r="J543" i="25"/>
  <c r="J544" i="25"/>
  <c r="J545" i="25"/>
  <c r="J546" i="25"/>
  <c r="J547" i="25"/>
  <c r="J548" i="25"/>
  <c r="J549" i="25"/>
  <c r="J550" i="25"/>
  <c r="J551" i="25"/>
  <c r="J552" i="25"/>
  <c r="J553" i="25"/>
  <c r="J554" i="25"/>
  <c r="J555" i="25"/>
  <c r="J556" i="25"/>
  <c r="J557" i="25"/>
  <c r="J558" i="25"/>
  <c r="J559" i="25"/>
  <c r="J560" i="25"/>
  <c r="J561" i="25"/>
  <c r="J562" i="25"/>
  <c r="J563" i="25"/>
  <c r="J564" i="25"/>
  <c r="J565" i="25"/>
  <c r="J566" i="25"/>
  <c r="J567" i="25"/>
  <c r="J568" i="25"/>
  <c r="J569" i="25"/>
  <c r="J570" i="25"/>
  <c r="J571" i="25"/>
  <c r="J572" i="25"/>
  <c r="J573" i="25"/>
  <c r="J574" i="25"/>
  <c r="J575" i="25"/>
  <c r="J576" i="25"/>
  <c r="J577" i="25"/>
  <c r="J578" i="25"/>
  <c r="J579" i="25"/>
  <c r="J580" i="25"/>
  <c r="J581" i="25"/>
  <c r="J582" i="25"/>
  <c r="J583" i="25"/>
  <c r="J584" i="25"/>
  <c r="J585" i="25"/>
  <c r="J586" i="25"/>
  <c r="J587" i="25"/>
  <c r="J588" i="25"/>
  <c r="J589" i="25"/>
  <c r="J590" i="25"/>
  <c r="J591" i="25"/>
  <c r="J592" i="25"/>
  <c r="J593" i="25"/>
  <c r="J594" i="25"/>
  <c r="J595" i="25"/>
  <c r="J596" i="25"/>
  <c r="J597" i="25"/>
  <c r="J598" i="25"/>
  <c r="J599" i="25"/>
  <c r="J600" i="25"/>
  <c r="J601" i="25"/>
  <c r="J602" i="25"/>
  <c r="J603" i="25"/>
  <c r="J604" i="25"/>
  <c r="J605" i="25"/>
  <c r="J606" i="25"/>
  <c r="J607" i="25"/>
  <c r="J608" i="25"/>
  <c r="J609" i="25"/>
  <c r="J610" i="25"/>
  <c r="J611" i="25"/>
  <c r="J612" i="25"/>
  <c r="J613" i="25"/>
  <c r="J614" i="25"/>
  <c r="J615" i="25"/>
  <c r="J616" i="25"/>
  <c r="J617" i="25"/>
  <c r="J618" i="25"/>
  <c r="J619" i="25"/>
  <c r="J620" i="25"/>
  <c r="J621" i="25"/>
  <c r="J622" i="25"/>
  <c r="J623" i="25"/>
  <c r="J624" i="25"/>
  <c r="J625" i="25"/>
  <c r="J626" i="25"/>
  <c r="J627" i="25"/>
  <c r="J628" i="25"/>
  <c r="J629" i="25"/>
  <c r="J630" i="25"/>
  <c r="J631" i="25"/>
  <c r="J632" i="25"/>
  <c r="J633" i="25"/>
  <c r="J634" i="25"/>
  <c r="J635" i="25"/>
  <c r="J636" i="25"/>
  <c r="J637" i="25"/>
  <c r="J638" i="25"/>
  <c r="J639" i="25"/>
  <c r="J640" i="25"/>
  <c r="J641" i="25"/>
  <c r="J642" i="25"/>
  <c r="J643" i="25"/>
  <c r="J644" i="25"/>
  <c r="J645" i="25"/>
  <c r="J646" i="25"/>
  <c r="J647" i="25"/>
  <c r="J648" i="25"/>
  <c r="J649" i="25"/>
  <c r="J650" i="25"/>
  <c r="J651" i="25"/>
  <c r="J652" i="25"/>
  <c r="J653" i="25"/>
  <c r="J654" i="25"/>
  <c r="J655" i="25"/>
  <c r="J656" i="25"/>
  <c r="J657" i="25"/>
  <c r="J658" i="25"/>
  <c r="J659" i="25"/>
  <c r="J660" i="25"/>
  <c r="J661" i="25"/>
  <c r="J662" i="25"/>
  <c r="J663" i="25"/>
  <c r="J664" i="25"/>
  <c r="J665" i="25"/>
  <c r="J666" i="25"/>
  <c r="J667" i="25"/>
  <c r="J668" i="25"/>
  <c r="J669" i="25"/>
  <c r="J670" i="25"/>
  <c r="J671" i="25"/>
  <c r="J672" i="25"/>
  <c r="J673" i="25"/>
  <c r="J674" i="25"/>
  <c r="J675" i="25"/>
  <c r="J676" i="25"/>
  <c r="J677" i="25"/>
  <c r="J678" i="25"/>
  <c r="J679" i="25"/>
  <c r="J680" i="25"/>
  <c r="J681" i="25"/>
  <c r="J682" i="25"/>
  <c r="J683" i="25"/>
  <c r="J684" i="25"/>
  <c r="J685" i="25"/>
  <c r="J686" i="25"/>
  <c r="J687" i="25"/>
  <c r="J688" i="25"/>
  <c r="J689" i="25"/>
  <c r="J690" i="25"/>
  <c r="J691" i="25"/>
  <c r="J692" i="25"/>
  <c r="J693" i="25"/>
  <c r="J694" i="25"/>
  <c r="J695" i="25"/>
  <c r="J696" i="25"/>
  <c r="J697" i="25"/>
  <c r="J698" i="25"/>
  <c r="J699" i="25"/>
  <c r="J700" i="25"/>
  <c r="J701" i="25"/>
  <c r="J702" i="25"/>
  <c r="J703" i="25"/>
  <c r="J704" i="25"/>
  <c r="J705" i="25"/>
  <c r="J706" i="25"/>
  <c r="J707" i="25"/>
  <c r="J708" i="25"/>
  <c r="J709" i="25"/>
  <c r="J710" i="25"/>
  <c r="J711" i="25"/>
  <c r="J712" i="25"/>
  <c r="J713" i="25"/>
  <c r="J714" i="25"/>
  <c r="J715" i="25"/>
  <c r="J716" i="25"/>
  <c r="J717" i="25"/>
  <c r="J718" i="25"/>
  <c r="J719" i="25"/>
  <c r="J720" i="25"/>
  <c r="J721" i="25"/>
  <c r="J722" i="25"/>
  <c r="J723" i="25"/>
  <c r="J724" i="25"/>
  <c r="J725" i="25"/>
  <c r="J726" i="25"/>
  <c r="J727" i="25"/>
  <c r="J728" i="25"/>
  <c r="J729" i="25"/>
  <c r="J730" i="25"/>
  <c r="J731" i="25"/>
  <c r="J732" i="25"/>
  <c r="J733" i="25"/>
  <c r="J734" i="25"/>
  <c r="J735" i="25"/>
  <c r="J736" i="25"/>
  <c r="J737" i="25"/>
  <c r="J738" i="25"/>
  <c r="J739" i="25"/>
  <c r="J740" i="25"/>
  <c r="J741" i="25"/>
  <c r="J742" i="25"/>
  <c r="J743" i="25"/>
  <c r="J744" i="25"/>
  <c r="J745" i="25"/>
  <c r="J746" i="25"/>
  <c r="J747" i="25"/>
  <c r="J748" i="25"/>
  <c r="J749" i="25"/>
  <c r="J750" i="25"/>
  <c r="J751" i="25"/>
  <c r="J752" i="25"/>
  <c r="J753" i="25"/>
  <c r="J754" i="25"/>
  <c r="J755" i="25"/>
  <c r="J756" i="25"/>
  <c r="J757" i="25"/>
  <c r="J758" i="25"/>
  <c r="J759" i="25"/>
  <c r="J760" i="25"/>
  <c r="J761" i="25"/>
  <c r="J762" i="25"/>
  <c r="J763" i="25"/>
  <c r="J764" i="25"/>
  <c r="J765" i="25"/>
  <c r="J766" i="25"/>
  <c r="J767" i="25"/>
  <c r="J768" i="25"/>
  <c r="J769" i="25"/>
  <c r="J770" i="25"/>
  <c r="J771" i="25"/>
  <c r="J772" i="25"/>
  <c r="J773" i="25"/>
  <c r="J774" i="25"/>
  <c r="J775" i="25"/>
  <c r="J776" i="25"/>
  <c r="J777" i="25"/>
  <c r="J778" i="25"/>
  <c r="J779" i="25"/>
  <c r="J780" i="25"/>
  <c r="J781" i="25"/>
  <c r="J782" i="25"/>
  <c r="J783" i="25"/>
  <c r="J784" i="25"/>
  <c r="J785" i="25"/>
  <c r="J786" i="25"/>
  <c r="J787" i="25"/>
  <c r="J788" i="25"/>
  <c r="J789" i="25"/>
  <c r="J790" i="25"/>
  <c r="J791" i="25"/>
  <c r="J792" i="25"/>
  <c r="J793" i="25"/>
  <c r="J794" i="25"/>
  <c r="J795" i="25"/>
  <c r="J796" i="25"/>
  <c r="J797" i="25"/>
  <c r="J798" i="25"/>
  <c r="J799" i="25"/>
  <c r="J800" i="25"/>
  <c r="J801" i="25"/>
  <c r="J802" i="25"/>
  <c r="J803" i="25"/>
  <c r="J804" i="25"/>
  <c r="J805" i="25"/>
  <c r="J806" i="25"/>
  <c r="J807" i="25"/>
  <c r="J808" i="25"/>
  <c r="J809" i="25"/>
  <c r="J810" i="25"/>
  <c r="J811" i="25"/>
  <c r="J812" i="25"/>
  <c r="J813" i="25"/>
  <c r="J814" i="25"/>
  <c r="J815" i="25"/>
  <c r="J816" i="25"/>
  <c r="J817" i="25"/>
  <c r="J818" i="25"/>
  <c r="J819" i="25"/>
  <c r="J820" i="25"/>
  <c r="J821" i="25"/>
  <c r="J822" i="25"/>
  <c r="J823" i="25"/>
  <c r="J824" i="25"/>
  <c r="J825" i="25"/>
  <c r="J826" i="25"/>
  <c r="J827" i="25"/>
  <c r="J828" i="25"/>
  <c r="J829" i="25"/>
  <c r="J830" i="25"/>
  <c r="J831" i="25"/>
  <c r="J832" i="25"/>
  <c r="J833" i="25"/>
  <c r="J834" i="25"/>
  <c r="J835" i="25"/>
  <c r="J836" i="25"/>
  <c r="J837" i="25"/>
  <c r="J838" i="25"/>
  <c r="J839" i="25"/>
  <c r="J840" i="25"/>
  <c r="J841" i="25"/>
  <c r="J842" i="25"/>
  <c r="J843" i="25"/>
  <c r="J844" i="25"/>
  <c r="J845" i="25"/>
  <c r="J846" i="25"/>
  <c r="J847" i="25"/>
  <c r="J848" i="25"/>
  <c r="J849" i="25"/>
  <c r="J850" i="25"/>
  <c r="J851" i="25"/>
  <c r="J852" i="25"/>
  <c r="J853" i="25"/>
  <c r="J854" i="25"/>
  <c r="J855" i="25"/>
  <c r="J856" i="25"/>
  <c r="J857" i="25"/>
  <c r="J858" i="25"/>
  <c r="J859" i="25"/>
  <c r="J860" i="25"/>
  <c r="J861" i="25"/>
  <c r="J862" i="25"/>
  <c r="J863" i="25"/>
  <c r="J864" i="25"/>
  <c r="J865" i="25"/>
  <c r="J866" i="25"/>
  <c r="J867" i="25"/>
  <c r="J868" i="25"/>
  <c r="J869" i="25"/>
  <c r="J870" i="25"/>
  <c r="J871" i="25"/>
  <c r="J872" i="25"/>
  <c r="J873" i="25"/>
  <c r="J874" i="25"/>
  <c r="J875" i="25"/>
  <c r="J876" i="25"/>
  <c r="J877" i="25"/>
  <c r="J878" i="25"/>
  <c r="J879" i="25"/>
  <c r="J880" i="25"/>
  <c r="J881" i="25"/>
  <c r="J882" i="25"/>
  <c r="J883" i="25"/>
  <c r="J884" i="25"/>
  <c r="J885" i="25"/>
  <c r="J886" i="25"/>
  <c r="J887" i="25"/>
  <c r="J888" i="25"/>
  <c r="J889" i="25"/>
  <c r="J890" i="25"/>
  <c r="J891" i="25"/>
  <c r="J892" i="25"/>
  <c r="J893" i="25"/>
  <c r="J894" i="25"/>
  <c r="J895" i="25"/>
  <c r="J896" i="25"/>
  <c r="J897" i="25"/>
  <c r="J898" i="25"/>
  <c r="J899" i="25"/>
  <c r="J900" i="25"/>
  <c r="J901" i="25"/>
  <c r="J902" i="25"/>
  <c r="J903" i="25"/>
  <c r="J904" i="25"/>
  <c r="J905" i="25"/>
  <c r="J906" i="25"/>
  <c r="J907" i="25"/>
  <c r="J908" i="25"/>
  <c r="J909" i="25"/>
  <c r="J910" i="25"/>
  <c r="J911" i="25"/>
  <c r="J912" i="25"/>
  <c r="J913" i="25"/>
  <c r="J914" i="25"/>
  <c r="J915" i="25"/>
  <c r="J916" i="25"/>
  <c r="J917" i="25"/>
  <c r="J918" i="25"/>
  <c r="J919" i="25"/>
  <c r="J920" i="25"/>
  <c r="J921" i="25"/>
  <c r="J922" i="25"/>
  <c r="J923" i="25"/>
  <c r="J924" i="25"/>
  <c r="J925" i="25"/>
  <c r="J926" i="25"/>
  <c r="J927" i="25"/>
  <c r="J928" i="25"/>
  <c r="J929" i="25"/>
  <c r="J930" i="25"/>
  <c r="J931" i="25"/>
  <c r="J932" i="25"/>
  <c r="J933" i="25"/>
  <c r="J934" i="25"/>
  <c r="J935" i="25"/>
  <c r="J936" i="25"/>
  <c r="J937" i="25"/>
  <c r="J938" i="25"/>
  <c r="J939" i="25"/>
  <c r="J940" i="25"/>
  <c r="J941" i="25"/>
  <c r="J942" i="25"/>
  <c r="J943" i="25"/>
  <c r="J944" i="25"/>
  <c r="J945" i="25"/>
  <c r="J946" i="25"/>
  <c r="J947" i="25"/>
  <c r="J948" i="25"/>
  <c r="J949" i="25"/>
  <c r="J950" i="25"/>
  <c r="J951" i="25"/>
  <c r="J952" i="25"/>
  <c r="J953" i="25"/>
  <c r="J954" i="25"/>
  <c r="J955" i="25"/>
  <c r="J956" i="25"/>
  <c r="J957" i="25"/>
  <c r="J958" i="25"/>
  <c r="J959" i="25"/>
  <c r="J960" i="25"/>
  <c r="J961" i="25"/>
  <c r="J962" i="25"/>
  <c r="J963" i="25"/>
  <c r="J964" i="25"/>
  <c r="J965" i="25"/>
  <c r="J966" i="25"/>
  <c r="J967" i="25"/>
  <c r="J968" i="25"/>
  <c r="J969" i="25"/>
  <c r="J970" i="25"/>
  <c r="J971" i="25"/>
  <c r="J972" i="25"/>
  <c r="J973" i="25"/>
  <c r="J974" i="25"/>
  <c r="J975" i="25"/>
  <c r="J976" i="25"/>
  <c r="J977" i="25"/>
  <c r="J978" i="25"/>
  <c r="J979" i="25"/>
  <c r="J980" i="25"/>
  <c r="J981" i="25"/>
  <c r="J982" i="25"/>
  <c r="J983" i="25"/>
  <c r="J984" i="25"/>
  <c r="J985" i="25"/>
  <c r="J986" i="25"/>
  <c r="J987" i="25"/>
  <c r="J988" i="25"/>
  <c r="J989" i="25"/>
  <c r="J990" i="25"/>
  <c r="J991" i="25"/>
  <c r="J992" i="25"/>
  <c r="J993" i="25"/>
  <c r="J994" i="25"/>
  <c r="J995" i="25"/>
  <c r="J996" i="25"/>
  <c r="J997" i="25"/>
  <c r="J998" i="25"/>
  <c r="J999" i="25"/>
  <c r="J1000" i="25"/>
  <c r="J1001" i="25"/>
  <c r="J1002" i="25"/>
  <c r="J1003" i="25"/>
  <c r="J1004" i="25"/>
  <c r="J1005" i="25"/>
  <c r="J1006" i="25"/>
  <c r="J1007" i="25"/>
  <c r="J1008" i="25"/>
  <c r="J1009" i="25"/>
  <c r="J1010" i="25"/>
  <c r="J1011" i="25"/>
  <c r="J1012" i="25"/>
  <c r="J1013" i="25"/>
  <c r="J1014" i="25"/>
  <c r="J1015" i="25"/>
  <c r="J1016" i="25"/>
  <c r="J1017" i="25"/>
  <c r="J1018" i="25"/>
  <c r="J1019" i="25"/>
  <c r="J1020" i="25"/>
  <c r="J1021" i="25"/>
  <c r="J1022" i="25"/>
  <c r="J1023" i="25"/>
  <c r="J1024" i="25"/>
  <c r="J1025" i="25"/>
  <c r="J1026" i="25"/>
  <c r="J1027" i="25"/>
  <c r="J1028" i="25"/>
  <c r="J1029" i="25"/>
  <c r="J1030" i="25"/>
  <c r="J1031" i="25"/>
  <c r="J1032" i="25"/>
  <c r="J1033" i="25"/>
  <c r="J1034" i="25"/>
  <c r="J1035" i="25"/>
  <c r="J1036" i="25"/>
  <c r="J1037" i="25"/>
  <c r="J1038" i="25"/>
  <c r="J1039" i="25"/>
  <c r="J1040" i="25"/>
  <c r="J1041" i="25"/>
  <c r="J1042" i="25"/>
  <c r="J1043" i="25"/>
  <c r="J1044" i="25"/>
  <c r="J1045" i="25"/>
  <c r="J1046" i="25"/>
  <c r="J1047" i="25"/>
  <c r="J1048" i="25"/>
  <c r="J1049" i="25"/>
  <c r="J1050" i="25"/>
  <c r="J1051" i="25"/>
  <c r="J1052" i="25"/>
  <c r="J1053" i="25"/>
  <c r="J1054" i="25"/>
  <c r="J1055" i="25"/>
  <c r="J1056" i="25"/>
  <c r="J1057" i="25"/>
  <c r="J1058" i="25"/>
  <c r="J1059" i="25"/>
  <c r="J1060" i="25"/>
  <c r="J1061" i="25"/>
  <c r="J1062" i="25"/>
  <c r="J1063" i="25"/>
  <c r="J1064" i="25"/>
  <c r="J1065" i="25"/>
  <c r="J1066" i="25"/>
  <c r="J1067" i="25"/>
  <c r="J1068" i="25"/>
  <c r="J1069" i="25"/>
  <c r="J1070" i="25"/>
  <c r="J1071" i="25"/>
  <c r="J1072" i="25"/>
  <c r="J1073" i="25"/>
  <c r="J1074" i="25"/>
  <c r="J1075" i="25"/>
  <c r="J1076" i="25"/>
  <c r="J1077" i="25"/>
  <c r="J1078" i="25"/>
  <c r="J1079" i="25"/>
  <c r="J1080" i="25"/>
  <c r="J1081" i="25"/>
  <c r="J1082" i="25"/>
  <c r="J1083" i="25"/>
  <c r="J1084" i="25"/>
  <c r="J1085" i="25"/>
  <c r="J1086" i="25"/>
  <c r="J1087" i="25"/>
  <c r="J1088" i="25"/>
  <c r="J1089" i="25"/>
  <c r="J1090" i="25"/>
  <c r="J1091" i="25"/>
  <c r="J1092" i="25"/>
  <c r="J1093" i="25"/>
  <c r="J1094" i="25"/>
  <c r="J1095" i="25"/>
  <c r="J1096" i="25"/>
  <c r="J1097" i="25"/>
  <c r="J1098" i="25"/>
  <c r="J1099" i="25"/>
  <c r="J1100" i="25"/>
  <c r="J1101" i="25"/>
  <c r="J1102" i="25"/>
  <c r="J1103" i="25"/>
  <c r="J1104" i="25"/>
  <c r="J1105" i="25"/>
  <c r="J1106" i="25"/>
  <c r="J1107" i="25"/>
  <c r="J1108" i="25"/>
  <c r="J1109" i="25"/>
  <c r="J1110" i="25"/>
  <c r="J1111" i="25"/>
  <c r="J1112" i="25"/>
  <c r="J1113" i="25"/>
  <c r="J1114" i="25"/>
  <c r="J1115" i="25"/>
  <c r="J1116" i="25"/>
  <c r="J1117" i="25"/>
  <c r="J1118" i="25"/>
  <c r="J1119" i="25"/>
  <c r="J1120" i="25"/>
  <c r="J1121" i="25"/>
  <c r="J1122" i="25"/>
  <c r="J1123" i="25"/>
  <c r="J1124" i="25"/>
  <c r="J1125" i="25"/>
  <c r="J1126" i="25"/>
  <c r="J1127" i="25"/>
  <c r="J1128" i="25"/>
  <c r="J1129" i="25"/>
  <c r="J1130" i="25"/>
  <c r="J1131" i="25"/>
  <c r="J1132" i="25"/>
  <c r="J1133" i="25"/>
  <c r="J1134" i="25"/>
  <c r="J1135" i="25"/>
  <c r="J1136" i="25"/>
  <c r="J1137" i="25"/>
  <c r="J1138" i="25"/>
  <c r="J1139" i="25"/>
  <c r="J1140" i="25"/>
  <c r="J1141" i="25"/>
  <c r="J1142" i="25"/>
  <c r="J1143" i="25"/>
  <c r="J1144" i="25"/>
  <c r="J1145" i="25"/>
  <c r="J1146" i="25"/>
  <c r="J1147" i="25"/>
  <c r="J1148" i="25"/>
  <c r="J1149" i="25"/>
  <c r="J1150" i="25"/>
  <c r="J1151" i="25"/>
  <c r="J1152" i="25"/>
  <c r="J1153" i="25"/>
  <c r="J1154" i="25"/>
  <c r="J1155" i="25"/>
  <c r="J1156" i="25"/>
  <c r="J1157" i="25"/>
  <c r="J1158" i="25"/>
  <c r="J1159" i="25"/>
  <c r="J1160" i="25"/>
  <c r="J1161" i="25"/>
  <c r="J1162" i="25"/>
  <c r="J1163" i="25"/>
  <c r="J1164" i="25"/>
  <c r="J1165" i="25"/>
  <c r="J1166" i="25"/>
  <c r="J1167" i="25"/>
  <c r="J1168" i="25"/>
  <c r="J1169" i="25"/>
  <c r="J1170" i="25"/>
  <c r="J1171" i="25"/>
  <c r="J1172" i="25"/>
  <c r="J1173" i="25"/>
  <c r="J1174" i="25"/>
  <c r="J1175" i="25"/>
  <c r="J1176" i="25"/>
  <c r="J1177" i="25"/>
  <c r="J1178" i="25"/>
  <c r="J1179" i="25"/>
  <c r="J1180" i="25"/>
  <c r="J1181" i="25"/>
  <c r="J1182" i="25"/>
  <c r="J1183" i="25"/>
  <c r="J1184" i="25"/>
  <c r="J1185" i="25"/>
  <c r="J1186" i="25"/>
  <c r="J1187" i="25"/>
  <c r="J1188" i="25"/>
  <c r="J1189" i="25"/>
  <c r="J1190" i="25"/>
  <c r="J1191" i="25"/>
  <c r="J1192" i="25"/>
  <c r="J1193" i="25"/>
  <c r="J1194" i="25"/>
  <c r="J1195" i="25"/>
  <c r="J1196" i="25"/>
  <c r="J1197" i="25"/>
  <c r="J1198" i="25"/>
  <c r="J1199" i="25"/>
  <c r="J1200" i="25"/>
  <c r="J1201" i="25"/>
  <c r="J1202" i="25"/>
  <c r="J1203" i="25"/>
  <c r="J1204" i="25"/>
  <c r="J1205" i="25"/>
  <c r="J1206" i="25"/>
  <c r="J1207" i="25"/>
  <c r="J1208" i="25"/>
  <c r="J1209" i="25"/>
  <c r="J1210" i="25"/>
  <c r="J1211" i="25"/>
  <c r="J1212" i="25"/>
  <c r="J1213" i="25"/>
  <c r="J1214" i="25"/>
  <c r="J1215" i="25"/>
  <c r="J1216" i="25"/>
  <c r="J1217" i="25"/>
  <c r="J1218" i="25"/>
  <c r="J1219" i="25"/>
  <c r="J1220" i="25"/>
  <c r="J1221" i="25"/>
  <c r="J1222" i="25"/>
  <c r="J1223" i="25"/>
  <c r="J1224" i="25"/>
  <c r="J1225" i="25"/>
  <c r="J1226" i="25"/>
  <c r="J1227" i="25"/>
  <c r="J1228" i="25"/>
  <c r="J1229" i="25"/>
  <c r="J1230" i="25"/>
  <c r="J1231" i="25"/>
  <c r="J1232" i="25"/>
  <c r="J1233" i="25"/>
  <c r="J1234" i="25"/>
  <c r="J1235" i="25"/>
  <c r="J1236" i="25"/>
  <c r="J1237" i="25"/>
  <c r="J1238" i="25"/>
  <c r="J1239" i="25"/>
  <c r="J1240" i="25"/>
  <c r="J1241" i="25"/>
  <c r="J1242" i="25"/>
  <c r="J1243" i="25"/>
  <c r="J1244" i="25"/>
  <c r="J3" i="25" l="1"/>
  <c r="J4" i="25"/>
  <c r="J5" i="25"/>
  <c r="J6" i="25"/>
  <c r="J7" i="25"/>
  <c r="J8" i="25"/>
  <c r="J9" i="25"/>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J90" i="25"/>
  <c r="J91" i="25"/>
  <c r="J92" i="25"/>
  <c r="J93" i="25"/>
  <c r="J94" i="25"/>
  <c r="J95" i="25"/>
  <c r="J96" i="25"/>
  <c r="J97" i="25"/>
  <c r="J98" i="25"/>
  <c r="J99" i="25"/>
  <c r="J100" i="25"/>
  <c r="J101" i="25"/>
  <c r="J102" i="25"/>
  <c r="J103" i="25"/>
  <c r="J104" i="25"/>
  <c r="J105" i="25"/>
  <c r="J106" i="25"/>
  <c r="J107" i="25"/>
  <c r="J108" i="25"/>
  <c r="J109" i="25"/>
  <c r="J110" i="25"/>
  <c r="J111" i="25"/>
  <c r="J112" i="25"/>
  <c r="J113" i="25"/>
  <c r="J114" i="25"/>
  <c r="J115" i="25"/>
  <c r="J116" i="25"/>
  <c r="J117" i="25"/>
  <c r="J118" i="25"/>
  <c r="J119" i="25"/>
  <c r="J120" i="25"/>
  <c r="J121" i="25"/>
  <c r="J122" i="25"/>
  <c r="J123" i="25"/>
  <c r="J124" i="25"/>
  <c r="J125" i="25"/>
  <c r="J126" i="25"/>
  <c r="J127" i="25"/>
  <c r="J128" i="25"/>
  <c r="J129" i="25"/>
  <c r="J130" i="25"/>
  <c r="J131" i="25"/>
  <c r="J132" i="25"/>
  <c r="J133" i="25"/>
  <c r="J134" i="25"/>
  <c r="J135" i="25"/>
  <c r="J136" i="25"/>
  <c r="J137" i="25"/>
  <c r="J138" i="25"/>
  <c r="J139" i="25"/>
  <c r="J140" i="25"/>
  <c r="J141" i="25"/>
  <c r="J142" i="25"/>
  <c r="J143" i="25"/>
  <c r="J144" i="25"/>
  <c r="J145" i="25"/>
  <c r="J146" i="25"/>
  <c r="J147" i="25"/>
  <c r="J148" i="25"/>
  <c r="J149" i="25"/>
  <c r="J150" i="25"/>
  <c r="J151" i="25"/>
  <c r="J152" i="25"/>
  <c r="J153" i="25"/>
  <c r="J154" i="25"/>
  <c r="J155" i="25"/>
  <c r="J156" i="25"/>
  <c r="J157" i="25"/>
  <c r="J158" i="25"/>
  <c r="J159" i="25"/>
  <c r="J160" i="25"/>
  <c r="J161" i="25"/>
  <c r="J162" i="25"/>
  <c r="J163" i="25"/>
  <c r="J164" i="25"/>
  <c r="J165" i="25"/>
  <c r="J166" i="25"/>
  <c r="J167" i="25"/>
  <c r="J168" i="25"/>
  <c r="J169" i="25"/>
  <c r="J170" i="25"/>
  <c r="J171" i="25"/>
  <c r="J172" i="25"/>
  <c r="J173" i="25"/>
  <c r="J174" i="25"/>
  <c r="J175" i="25"/>
  <c r="J176" i="25"/>
  <c r="J177" i="25"/>
  <c r="J178" i="25"/>
  <c r="J179" i="25"/>
  <c r="J180" i="25"/>
  <c r="J181" i="25"/>
  <c r="J182" i="25"/>
  <c r="J183" i="25"/>
  <c r="J184" i="25"/>
  <c r="J185" i="25"/>
  <c r="J186" i="25"/>
  <c r="J187" i="25"/>
  <c r="J188" i="25"/>
  <c r="J189" i="25"/>
  <c r="J192" i="25"/>
  <c r="J193" i="25"/>
  <c r="J194" i="25"/>
  <c r="J197" i="25"/>
  <c r="J198" i="25"/>
  <c r="J199" i="25"/>
  <c r="J200" i="25"/>
  <c r="J201" i="25"/>
  <c r="J202" i="25"/>
  <c r="J204" i="25"/>
  <c r="J205" i="25"/>
  <c r="J206" i="25"/>
  <c r="J207" i="25"/>
  <c r="J208" i="25"/>
  <c r="J209" i="25"/>
  <c r="J210" i="25"/>
  <c r="J211" i="25"/>
  <c r="J212" i="25"/>
  <c r="J213" i="25"/>
  <c r="J215" i="25"/>
  <c r="J216" i="25"/>
  <c r="J217" i="25"/>
  <c r="J228" i="25"/>
  <c r="J229" i="25"/>
  <c r="J230" i="25"/>
  <c r="J231" i="25"/>
  <c r="J232" i="25"/>
  <c r="J233" i="25"/>
  <c r="J234" i="25"/>
  <c r="J235" i="25"/>
  <c r="J236" i="25"/>
  <c r="J237" i="25"/>
  <c r="J238" i="25"/>
  <c r="J239" i="25"/>
  <c r="J240" i="25"/>
  <c r="J241" i="25"/>
  <c r="J242" i="25"/>
  <c r="J243" i="25"/>
  <c r="J244" i="25"/>
  <c r="J245" i="25"/>
  <c r="J246" i="25"/>
  <c r="J247" i="25"/>
  <c r="J248" i="25"/>
  <c r="J249" i="25"/>
  <c r="J250" i="25"/>
  <c r="J251" i="25"/>
  <c r="J252" i="25"/>
  <c r="J253" i="25"/>
  <c r="J254" i="25"/>
  <c r="J255" i="25"/>
  <c r="J256" i="25"/>
  <c r="J257" i="25"/>
  <c r="J258" i="25"/>
  <c r="J259" i="25"/>
  <c r="J260" i="25"/>
  <c r="J261" i="25"/>
  <c r="J262" i="25"/>
  <c r="J263" i="25"/>
  <c r="J264" i="25"/>
  <c r="J265" i="25"/>
  <c r="J266" i="25"/>
  <c r="J267" i="25"/>
  <c r="J268" i="25"/>
  <c r="J269" i="25"/>
  <c r="J270" i="25"/>
  <c r="J271" i="25"/>
  <c r="J272" i="25"/>
  <c r="J273" i="25"/>
  <c r="J274" i="25"/>
  <c r="J275" i="25"/>
  <c r="J276" i="25"/>
  <c r="J277" i="25"/>
  <c r="J279" i="25"/>
  <c r="J280" i="25"/>
  <c r="J281" i="25"/>
  <c r="J282" i="25"/>
  <c r="J283" i="25"/>
  <c r="J284" i="25"/>
  <c r="J285" i="25"/>
  <c r="J286" i="25"/>
  <c r="J287" i="25"/>
  <c r="J288" i="25"/>
  <c r="J289" i="25"/>
  <c r="J290" i="25"/>
  <c r="J291" i="25"/>
  <c r="J292" i="25"/>
  <c r="J293" i="25"/>
  <c r="J294" i="25"/>
  <c r="J295" i="25"/>
  <c r="J296" i="25"/>
  <c r="J297" i="25"/>
  <c r="J298" i="25"/>
  <c r="J299" i="25"/>
  <c r="J300" i="25"/>
  <c r="J301" i="25"/>
  <c r="J302" i="25"/>
  <c r="J303" i="25"/>
  <c r="J304" i="25"/>
  <c r="J305" i="25"/>
  <c r="J306" i="25"/>
  <c r="J307" i="25"/>
  <c r="J308" i="25"/>
  <c r="J309" i="25"/>
  <c r="J310" i="25"/>
  <c r="J311" i="25"/>
  <c r="J312" i="25"/>
  <c r="J313" i="25"/>
  <c r="J314" i="25"/>
  <c r="J315" i="25"/>
  <c r="J316" i="25"/>
  <c r="J317" i="25"/>
  <c r="J318" i="25"/>
  <c r="J319" i="25"/>
  <c r="C1"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DeCicco, Michael</author>
  </authors>
  <commentList>
    <comment ref="B61" authorId="0" shapeId="0" xr:uid="{00000000-0006-0000-0000-000001000000}">
      <text>
        <r>
          <rPr>
            <b/>
            <sz val="14"/>
            <color indexed="81"/>
            <rFont val="Tahoma"/>
            <family val="2"/>
          </rPr>
          <t>DeCicco, Michael:</t>
        </r>
        <r>
          <rPr>
            <sz val="14"/>
            <color indexed="81"/>
            <rFont val="Tahoma"/>
            <family val="2"/>
          </rPr>
          <t xml:space="preserve">
Rework language 
Generic to just indicate any DOL PW titles </t>
        </r>
      </text>
    </comment>
  </commentList>
</comments>
</file>

<file path=xl/sharedStrings.xml><?xml version="1.0" encoding="utf-8"?>
<sst xmlns="http://schemas.openxmlformats.org/spreadsheetml/2006/main" count="6465" uniqueCount="2676">
  <si>
    <t>Bidder Name:</t>
  </si>
  <si>
    <t>NYS Net Price</t>
  </si>
  <si>
    <t>List Price / MSRP</t>
  </si>
  <si>
    <t>Unit of Measurement</t>
  </si>
  <si>
    <r>
      <t xml:space="preserve">  </t>
    </r>
    <r>
      <rPr>
        <b/>
        <sz val="12"/>
        <rFont val="Times New Roman"/>
        <family val="1"/>
      </rPr>
      <t/>
    </r>
  </si>
  <si>
    <t>Manufacturer/Product Line</t>
  </si>
  <si>
    <t>[Insert Bidder Name]</t>
  </si>
  <si>
    <t>Percent (%) Discount</t>
  </si>
  <si>
    <t>Region(s) Bid:</t>
  </si>
  <si>
    <t>Region 1</t>
  </si>
  <si>
    <t>Region 2</t>
  </si>
  <si>
    <t>Region 3</t>
  </si>
  <si>
    <t>Region 4</t>
  </si>
  <si>
    <t>Region 5</t>
  </si>
  <si>
    <t>Region 6</t>
  </si>
  <si>
    <t xml:space="preserve">Region 7 </t>
  </si>
  <si>
    <t>Region 8</t>
  </si>
  <si>
    <t>Region 9</t>
  </si>
  <si>
    <t>Lot Bid:</t>
  </si>
  <si>
    <t>Insert an "X in the Applicable cell:</t>
  </si>
  <si>
    <t>Lot 1</t>
  </si>
  <si>
    <t>Lot 2</t>
  </si>
  <si>
    <t>Insert an "X" in the applicable cell(s):</t>
  </si>
  <si>
    <t>Line #</t>
  </si>
  <si>
    <t xml:space="preserve">ALL List/MSRP Prices &amp; NYS Net Prices must be quantifiable (i.e. indicate a numeric value). The following terms are unacceptable and any line item containing them as a List/MSRP or NYS Net price must be removed or indicated with an acceptable quantifiable value: Individual Case Basis (ICB), Call for Quote, To Be Determined (TBD), Consult Factory, Consult Call for Quote, Custom Call, N/A, Value, Call, Custom, etc. </t>
  </si>
  <si>
    <t xml:space="preserve">Warranty Period - # of year(s) after acceptance as required by Appendix B, Clause 54 </t>
  </si>
  <si>
    <t>Job Title</t>
  </si>
  <si>
    <t>Description of Duties</t>
  </si>
  <si>
    <t>Prevailing Wage Rate</t>
  </si>
  <si>
    <t>Supplemental Benefit</t>
  </si>
  <si>
    <t>Percent Markup</t>
  </si>
  <si>
    <t>After Business Hours
Hourly Pay Rate</t>
  </si>
  <si>
    <t>After Business Hours 
Total Hourly Rate</t>
  </si>
  <si>
    <t>Saturday Hourly Pay Rate</t>
  </si>
  <si>
    <t>Saturday Total Hourly Rate</t>
  </si>
  <si>
    <t>Sunday and NYS Holiday Total Hourly Rate</t>
  </si>
  <si>
    <t>Electrician/Electrical Installer 
Onsite Region 1</t>
  </si>
  <si>
    <t>CAD Specialist</t>
  </si>
  <si>
    <t>Length of Class (Number of Hours)</t>
  </si>
  <si>
    <t>Class Size (Number of People)</t>
  </si>
  <si>
    <t>Project/Program Manager</t>
  </si>
  <si>
    <t>Sunday and NYS Holiday Hourly Pay Rate</t>
  </si>
  <si>
    <t>Overtime
Total Hourly Rate</t>
  </si>
  <si>
    <t>Overtime
Hourly Pay Rate</t>
  </si>
  <si>
    <t>Total Hourly Rate</t>
  </si>
  <si>
    <t>Overtime 
Total Hourly Rate</t>
  </si>
  <si>
    <t>Electrician/Electrical Installer Onsite Region 2</t>
  </si>
  <si>
    <t>Supplemental Benefits</t>
  </si>
  <si>
    <t>Product Line Subcategory Indicator
(If Applicable)</t>
  </si>
  <si>
    <t xml:space="preserve">All NYS Net Prices Must INCLUDE all applicable shipping; handling, insurance and associated delivery charges (F.O.B. Destination the dock/delivery location of the Authorized User) Reference Appendix B §35 Shipping/Receipt of Product and §36 Title/Risk of Loss. </t>
  </si>
  <si>
    <t xml:space="preserve">In the table below, please list your (bidder's) name (this will populate your Name on all tabs) AND the Lot and Region(s) which are being bid.  
Note: Bidders are not permitted to bid BOTH Lot 1 and Lot 2.  </t>
  </si>
  <si>
    <t>Region 1 - Nassau and Suffolk Counties</t>
  </si>
  <si>
    <t>Region 2 - Bronx, Kings, New York, Queens, and Richmond Counties</t>
  </si>
  <si>
    <t>Region 4 - Orange, Rockland, Sullivan, and Ulster Counties</t>
  </si>
  <si>
    <t>Region 9 - Alleghany, Cattaraugus, Chautauqua, Erie, Genesee, Niagara, and Wyoming Counties</t>
  </si>
  <si>
    <t>Region 8 - Broome, Chemung, Chenango, Livingston, Monroe, Ontario, Orleans, Schuyler, Seneca, Steuben, Tioga, Tompkins, Wayne, and Yates Counties</t>
  </si>
  <si>
    <t>Region 7 - Cayuga, Cortland, Herkimer, Jefferson, Lewis, Madison, Oneida, Onondaga, Oswego, and St. Lawrence Counties</t>
  </si>
  <si>
    <t>Region 6 - Clinton, Essex, Hamilton, Franklin, Saratoga, Warren, Washington</t>
  </si>
  <si>
    <t>Region 5 - Albany, Columbia, Greene, Delaware, Fulton, Greene, Montgomery, Rensselaer, Schenectady, and Schoharie Counties</t>
  </si>
  <si>
    <t>Please Note: The following are mandatory requirements for all NYS Net Pricing and Total Hourly Rates.  Failure to meet the mandatory requirements above May be cause to disqualify a Bidder’s Bid.</t>
  </si>
  <si>
    <t xml:space="preserve">ALL costs Must be identified.  For instances where a cost is dependent on various components, Bidders Must list the NYS Net Pricing/Total Hourly Rates for all components known at the time of the Bid Response.  </t>
  </si>
  <si>
    <t xml:space="preserve">The Percent (%) Markup includes, but is not limited, all of the following costs:
1. Travel Costs,
2. Meals,
3. Lodging,
4. Gas/fuel,
5. Tolls,
6. Site Access Costs,
7. Workers Compensation,
8. Disability Benefits,
9. State Unemployment (SUTA),
10. Federal Insurance (FICA),
11. Federal Unemployment (FUTA)
12. All other insurance, including, but not limited to: 
     A. Commercial General Liability, 
     B. Business Automobile Liability,
     C. Professional Liability/Errors &amp; Omissions Insurance,
     D. Technology Professional Liability/Technology Errors &amp; Omissions Insurance,
     E. Cyber Liability Insurance, and
     G. Any other insurance
13. Background checks, ongoing certifications, licensing, etc., 
14. Authorized user Security procedures, 
15. All other overhead (including, but not limited to taxes, utilities, etc.), and 
16. Profit
This Percent (%) Markup Shall cover both Bidder/Contractor and Subcontractors.  </t>
  </si>
  <si>
    <t>Designer</t>
  </si>
  <si>
    <t>Trainer</t>
  </si>
  <si>
    <t>Advanced Trainer</t>
  </si>
  <si>
    <t>After Business Hours Total Hourly Rate</t>
  </si>
  <si>
    <t>GROUP 77201 Solicitation 23150 - Intelligent Facility and Security Systems and Solutions</t>
  </si>
  <si>
    <t>ATTACHMENT 1:  NYS NET PRICING PAGES</t>
  </si>
  <si>
    <t xml:space="preserve">Bidder/Contractor Shall not include any Bundled Line Item in their NYS Net Pricing.  Final determination whether or not an line item is an Bundled Line Item resides solely with Procurement Services.  </t>
  </si>
  <si>
    <t>Electrician: Fire Alarm, HVAC Controls - Nassau, Suffolk</t>
  </si>
  <si>
    <t>Electrician: Building, Heavy &amp; Highway, Suspension, Tunnel - Westchester</t>
  </si>
  <si>
    <t>Prevailing Wage Occupation Sub-category</t>
  </si>
  <si>
    <t>1 Year</t>
  </si>
  <si>
    <r>
      <t xml:space="preserve">Electrician/Electrical Installer 
Onsite Region 4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Orange and Rockland</t>
    </r>
  </si>
  <si>
    <r>
      <t xml:space="preserve">Electrician/Electrical Installer 
Onsite Region 4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Sullivan</t>
    </r>
    <r>
      <rPr>
        <sz val="11"/>
        <color theme="1"/>
        <rFont val="Calibri"/>
        <family val="2"/>
        <scheme val="minor"/>
      </rPr>
      <t xml:space="preserve"> and </t>
    </r>
    <r>
      <rPr>
        <b/>
        <sz val="11"/>
        <color theme="1"/>
        <rFont val="Calibri"/>
        <family val="2"/>
        <scheme val="minor"/>
      </rPr>
      <t>Ulster</t>
    </r>
  </si>
  <si>
    <t>Electrician: Electrician - Broome, Chenango: Entire County except the Townships of Columbus, New Berlin and Sherburne.
Delaware: Only the Townships of Davenport, Delhi, Deposit, Franklin, Hamden, Masonville, Meredith, Sidney, Tompkins and Walton
Townships,and that portion of Colchester and Hancock Townships north of the east branch of the Delaware River. Otsego: Only the Townships of Butternuts, Hartwick, Laurens, Maryland, Milford, Morris, Oneonta, Otego, Unadilla and Westford. Tioga: Only the Townships of Berkshire, Newark Valley, Owego, Richford and Tioga.</t>
  </si>
  <si>
    <r>
      <t xml:space="preserve">Electrician/Electrical Installer 
Onsite Region 5
</t>
    </r>
    <r>
      <rPr>
        <u/>
        <sz val="11"/>
        <color theme="1"/>
        <rFont val="Calibri"/>
        <family val="2"/>
        <scheme val="minor"/>
      </rPr>
      <t>Partial Counties</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Delaware</t>
    </r>
    <r>
      <rPr>
        <sz val="11"/>
        <color theme="1"/>
        <rFont val="Calibri"/>
        <family val="2"/>
        <scheme val="minor"/>
      </rPr>
      <t xml:space="preserve">:  Only the Townships  of Davenport, Delhi, Deposit, Franklin, 
Hamden, Masonville, Meredith, Sidney, Tompkins, and Walton Townships, and that portion of 
Colchester and Hancock Townships north of the east branch of the Delaware River.  
</t>
    </r>
    <r>
      <rPr>
        <b/>
        <sz val="11"/>
        <color theme="1"/>
        <rFont val="Calibri"/>
        <family val="2"/>
        <scheme val="minor"/>
      </rPr>
      <t>Otsego</t>
    </r>
    <r>
      <rPr>
        <sz val="11"/>
        <color theme="1"/>
        <rFont val="Calibri"/>
        <family val="2"/>
        <scheme val="minor"/>
      </rPr>
      <t xml:space="preserve">:  Only the Townships of Butternuts, Hartwick, Laurens, Maryland, Milford, Morris, Oneonta, Otego, Unadilla, and Westford.  </t>
    </r>
  </si>
  <si>
    <r>
      <t>Electrician/Electrical Installer 
Onsite Region 5
Entire Counties -</t>
    </r>
    <r>
      <rPr>
        <b/>
        <sz val="11"/>
        <color theme="1"/>
        <rFont val="Calibri"/>
        <family val="2"/>
        <scheme val="minor"/>
      </rPr>
      <t xml:space="preserve"> Albany, Columbia, Fulton,  Montgomery, Rensselaer, Schenectady, and Schoharie</t>
    </r>
    <r>
      <rPr>
        <sz val="11"/>
        <color theme="1"/>
        <rFont val="Calibri"/>
        <family val="2"/>
        <scheme val="minor"/>
      </rPr>
      <t xml:space="preserve">
Partial Counties - </t>
    </r>
    <r>
      <rPr>
        <b/>
        <sz val="11"/>
        <color theme="1"/>
        <rFont val="Calibri"/>
        <family val="2"/>
        <scheme val="minor"/>
      </rPr>
      <t>Greene</t>
    </r>
    <r>
      <rPr>
        <sz val="11"/>
        <color theme="1"/>
        <rFont val="Calibri"/>
        <family val="2"/>
        <scheme val="minor"/>
      </rPr>
      <t xml:space="preserve">:  Portion of the County 
North of a line following the South limits of the  City of Catskill in a westerly direction from the Hudson 
River to State Highway 23A.  Then continuing on 23A to the road following the Little West Kill and 
continuing along this road to Delaware County.  
</t>
    </r>
    <r>
      <rPr>
        <b/>
        <sz val="11"/>
        <color theme="1"/>
        <rFont val="Calibri"/>
        <family val="2"/>
        <scheme val="minor"/>
      </rPr>
      <t>Otsego</t>
    </r>
    <r>
      <rPr>
        <sz val="11"/>
        <color theme="1"/>
        <rFont val="Calibri"/>
        <family val="2"/>
        <scheme val="minor"/>
      </rPr>
      <t xml:space="preserve">:  Only the Towns of Decatur and Worchester. </t>
    </r>
  </si>
  <si>
    <t xml:space="preserve">Electrician: Electrician- Albany, Columbia, Fulton, Hamilton, Montgomery, Rensselaer, Saratoga, Schenectady, Schoharie, Warren, Washington, Greene: Portion of the County North of a line following the South limits of the City of Catskill in a westerly direction from the Hudson River to State Highway 23A. Then continuing on 23A to the road following the Little West Kill and continuing along this road to Delaware County. Otsego: Only the Towns of Decatur and Worchester </t>
  </si>
  <si>
    <t>Electrician: Electrician Wireman/Technician -Sullivan, Ulster, Delaware: Only in the Townships of Andes, Harpersfield, Kortwright,Stamford, Bovina, Roxbury, Middletown and those portions of
Colchester and Hancock south of the East Branch of the Delaware River.
Dutchess: All of the county except for the towns of Fishkill,East Fishkill, and Beacon.
Greene: That portion of the county south of a line following the south limits of the city of Catskill in a Westerly direction from the Hudson River to Highway 23A along 23A to the road following the Little Westkill and continuing along this road to Delaware County.</t>
  </si>
  <si>
    <t>Electrician: Electrician - Cortland, Herkimer, Madison, Oneida, Oswego, Cayuga: Townships of Ira, Locke, Sempronius, Sterling, Summerhill and Victory.
Chenango: Only the Townships of Columbus, New Berlin and Sherburne.
Onondaga: Entire County except Townships of Elbridge and Skaneateles.
Otsego: Only the Townships of Plainfield, Richfield, Springfield, Cherry Valley, Roseboom, Middlefield, Otsego, Exeter, Edmeston, Burlington, Pittsfield and New Lebanon. Tompkins: Only the Township of Groton. Wayne: Only the Townships of Huron, Wolcott, Rose and Butler.</t>
  </si>
  <si>
    <r>
      <t xml:space="preserve">Electrical/Electrician Installer
Onsite Region 5
</t>
    </r>
    <r>
      <rPr>
        <u/>
        <sz val="11"/>
        <color theme="1"/>
        <rFont val="Calibri"/>
        <family val="2"/>
        <scheme val="minor"/>
      </rPr>
      <t>Partial County</t>
    </r>
    <r>
      <rPr>
        <sz val="11"/>
        <color theme="1"/>
        <rFont val="Calibri"/>
        <family val="2"/>
        <scheme val="minor"/>
      </rPr>
      <t xml:space="preserve"> - </t>
    </r>
    <r>
      <rPr>
        <b/>
        <sz val="11"/>
        <color theme="1"/>
        <rFont val="Calibri"/>
        <family val="2"/>
        <scheme val="minor"/>
      </rPr>
      <t>Otsego</t>
    </r>
    <r>
      <rPr>
        <sz val="11"/>
        <color theme="1"/>
        <rFont val="Calibri"/>
        <family val="2"/>
        <scheme val="minor"/>
      </rPr>
      <t xml:space="preserve">:  Only the Townships of 
                        Plainfield, Richfield, Springfield, Cherry 
                        Valley, Roseboom, Middlefield, Otsego, 
                        Exeter, Edmeston, Burlington, Pittsfield, 
                        and New Lebanon.  </t>
    </r>
  </si>
  <si>
    <t>Electrician: Electrician - Cortland, Herkimer, Madison, Oneida, Oswego, Cayuga: Townships of Ira, Locke, Sempronius, Sterling, Summerhill and Victory.Chenango: Only the Townships of Columbus, New Berlin and Sherburne. Onondaga: Entire County except Townships of Elbridge and Skaneateles. Otsego: Only the Townships of Plainfield, Richfield, Springfield, Cherry Valley, Roseboom, Middlefield, Otsego, Exeter, Edmeston, Burlington, Pittsfield and New Lebanon. Tompkins: Only the Township of Groton. Wayne: Only the Townships of Huron, Wolcott, Rose and Butler.</t>
  </si>
  <si>
    <r>
      <t xml:space="preserve">Electrician/Electrical Installer 
Onsite Region 5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Delaware</t>
    </r>
    <r>
      <rPr>
        <sz val="11"/>
        <color theme="1"/>
        <rFont val="Calibri"/>
        <family val="2"/>
        <scheme val="minor"/>
      </rPr>
      <t xml:space="preserve">:  Only in the Townships of Andes, Harpersfield, Kortwright, Stamford, Bovina, Roxbury, Middletown and those portions of Colchester and Hancock south of the East Branch of the Delaware River.  
</t>
    </r>
    <r>
      <rPr>
        <b/>
        <sz val="11"/>
        <color theme="1"/>
        <rFont val="Calibri"/>
        <family val="2"/>
        <scheme val="minor"/>
      </rPr>
      <t>Greene</t>
    </r>
    <r>
      <rPr>
        <sz val="11"/>
        <color theme="1"/>
        <rFont val="Calibri"/>
        <family val="2"/>
        <scheme val="minor"/>
      </rPr>
      <t xml:space="preserve">:  That portion of the county south of a line following the south limits of the city of Catskill in a Westerly direction from the Hudson River to Highway 23A along 23A to the road following the Little Westkill and continuing along this road to Delaware County. </t>
    </r>
  </si>
  <si>
    <r>
      <t xml:space="preserve">Electrician/Electrical Installer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Hamilton, Saratoga, Warren, and Washington </t>
    </r>
  </si>
  <si>
    <t>Electrician: Electrician/Tele-Data - Albany, Columbia, Fulton, Hamilton, Montgomery, Rensselaer, Saratoga, Schenectady, Schoharie, Warren, Washington, Greene: Portion of the County North of a line following the South limits of the City of Catskill in a westerly direction from the Hudson River to State Highway 23A. Then continuing on 23A to the road following the Little West Kill and continuing along this road to Delaware County. Otsego: Only the Towns of Decatur and Worchester</t>
  </si>
  <si>
    <r>
      <t xml:space="preserve">Electrician/Electrical Installer 
Onsite Region 6 
Entire Counties: </t>
    </r>
    <r>
      <rPr>
        <b/>
        <sz val="11"/>
        <color theme="1"/>
        <rFont val="Calibri"/>
        <family val="2"/>
        <scheme val="minor"/>
      </rPr>
      <t xml:space="preserve">Clinton, Essex, and Franklin </t>
    </r>
  </si>
  <si>
    <t>Electrician: Electrician/Teledata - Clinton, Essex, Franklin, Jefferson, Lewis, St. Lawrence</t>
  </si>
  <si>
    <t>Electrician: Electrician - Albany, Columbia, Fulton, Hamilton, Montgomery, Rensselaer, Saratoga, Schenectady, Schoharie, Warren, Washington, Greene: Portion of the County North of a line following the South limits of the City of Catskill in a westerly direction from the Hudson River to State Highway 23A. Then continuing on 23A to the road following the Little West Kill and continuing along this road to Delaware County. Otsego: Only the Towns of Decatur and Worchester</t>
  </si>
  <si>
    <t>Electrician: Electrician - Clinton, Essex, Franklin, Jefferson, Lewis, St. Lawrence</t>
  </si>
  <si>
    <t>Electrician: Electrician Wireman/Technician Electrical/Technician Projects - Sullivan, Ulster, Delaware: Only in the Townships of Andes, Harpersfield, Kortwright,Stamford, Bovina, Roxbury, Middletown and those portions of Colchester and Hancock south of the East Branch of the Delaware River.
Dutchess: All of the county except for the towns of Fishkill,East Fishkill, and Beacon.
Greene: That portion of the county south of a line following the south limits of the city of Catskill in a Westerly direction from the Hudson River to Highway 23A along 23A to the road following the Little Westkill and continuing along this road to Delaware County.</t>
  </si>
  <si>
    <t>Electrician: Electrician Wireman/Technician - Orange, Putnam, Rockland, Dutchess: Towns of Fishkill, East Fishkill, and Beacon.</t>
  </si>
  <si>
    <r>
      <t xml:space="preserve">Electrician/Electrical Installer 
Onsite Region 7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Jefferson, Lewis, and St. Lawrence</t>
    </r>
  </si>
  <si>
    <r>
      <t xml:space="preserve">Electrician/Electrical Installer 
Onsite Region 7
</t>
    </r>
    <r>
      <rPr>
        <u/>
        <sz val="11"/>
        <rFont val="Calibri"/>
        <family val="2"/>
        <scheme val="minor"/>
      </rPr>
      <t>Partial County</t>
    </r>
    <r>
      <rPr>
        <sz val="11"/>
        <rFont val="Calibri"/>
        <family val="2"/>
        <scheme val="minor"/>
      </rPr>
      <t xml:space="preserve"> - </t>
    </r>
    <r>
      <rPr>
        <b/>
        <sz val="11"/>
        <rFont val="Calibri"/>
        <family val="2"/>
        <scheme val="minor"/>
      </rPr>
      <t>Cayuga</t>
    </r>
    <r>
      <rPr>
        <sz val="11"/>
        <rFont val="Calibri"/>
        <family val="2"/>
        <scheme val="minor"/>
      </rPr>
      <t xml:space="preserve">:  Only the Township of Genoa. </t>
    </r>
  </si>
  <si>
    <r>
      <t xml:space="preserve">Electrician/Electrical Installer 
Onsite Region 7
</t>
    </r>
    <r>
      <rPr>
        <u/>
        <sz val="11"/>
        <rFont val="Calibri"/>
        <family val="2"/>
        <scheme val="minor"/>
      </rPr>
      <t>Partial Counties</t>
    </r>
    <r>
      <rPr>
        <sz val="11"/>
        <rFont val="Calibri"/>
        <family val="2"/>
        <scheme val="minor"/>
      </rPr>
      <t xml:space="preserve"> - </t>
    </r>
    <r>
      <rPr>
        <b/>
        <sz val="11"/>
        <rFont val="Calibri"/>
        <family val="2"/>
        <scheme val="minor"/>
      </rPr>
      <t>Cayuga</t>
    </r>
    <r>
      <rPr>
        <sz val="11"/>
        <rFont val="Calibri"/>
        <family val="2"/>
        <scheme val="minor"/>
      </rPr>
      <t xml:space="preserve">:  All Townships except Genoa, Ira, Sterling, Victory, Locke, Sempronius and Summerhill 
</t>
    </r>
    <r>
      <rPr>
        <b/>
        <sz val="11"/>
        <rFont val="Calibri"/>
        <family val="2"/>
        <scheme val="minor"/>
      </rPr>
      <t>Onondaga</t>
    </r>
    <r>
      <rPr>
        <sz val="11"/>
        <rFont val="Calibri"/>
        <family val="2"/>
        <scheme val="minor"/>
      </rPr>
      <t xml:space="preserve">: Only the Townships of Elbridge and Skaneateles </t>
    </r>
  </si>
  <si>
    <r>
      <t xml:space="preserve">Electrician/Electrical Installer 
Onsite Region 7
</t>
    </r>
    <r>
      <rPr>
        <u/>
        <sz val="11"/>
        <rFont val="Calibri"/>
        <family val="2"/>
        <scheme val="minor"/>
      </rPr>
      <t>Entire Counties -</t>
    </r>
    <r>
      <rPr>
        <sz val="11"/>
        <rFont val="Calibri"/>
        <family val="2"/>
        <scheme val="minor"/>
      </rPr>
      <t xml:space="preserve"> </t>
    </r>
    <r>
      <rPr>
        <b/>
        <sz val="11"/>
        <rFont val="Calibri"/>
        <family val="2"/>
        <scheme val="minor"/>
      </rPr>
      <t xml:space="preserve">Cortland, Herkimer, Madison, Oneida, Oswego 
</t>
    </r>
    <r>
      <rPr>
        <u/>
        <sz val="11"/>
        <rFont val="Calibri"/>
        <family val="2"/>
        <scheme val="minor"/>
      </rPr>
      <t>Partial Counties</t>
    </r>
    <r>
      <rPr>
        <sz val="11"/>
        <rFont val="Calibri"/>
        <family val="2"/>
        <scheme val="minor"/>
      </rPr>
      <t xml:space="preserve"> - </t>
    </r>
    <r>
      <rPr>
        <b/>
        <sz val="11"/>
        <rFont val="Calibri"/>
        <family val="2"/>
        <scheme val="minor"/>
      </rPr>
      <t>Cayuga</t>
    </r>
    <r>
      <rPr>
        <sz val="11"/>
        <rFont val="Calibri"/>
        <family val="2"/>
        <scheme val="minor"/>
      </rPr>
      <t xml:space="preserve">:  Townships of Ira, Locke, Sempronius, Sterling, Summerhill and Victory. 
</t>
    </r>
    <r>
      <rPr>
        <b/>
        <sz val="11"/>
        <rFont val="Calibri"/>
        <family val="2"/>
        <scheme val="minor"/>
      </rPr>
      <t>Onondaga</t>
    </r>
    <r>
      <rPr>
        <sz val="11"/>
        <rFont val="Calibri"/>
        <family val="2"/>
        <scheme val="minor"/>
      </rPr>
      <t xml:space="preserve">: Entire County except Townships of Elbridge and Skaneateles. </t>
    </r>
  </si>
  <si>
    <t>Electrician: Teledata - Clinton, Essex, Franklin, Jefferson, Lewis, St. Lawrence</t>
  </si>
  <si>
    <t xml:space="preserve">Electrician: Teledata - Cortland, Herkimer, Madison, Oneida, Oswego, Cayuga: Townships of Ira, Locke, Sempronius, Sterling, Summerhill and Victory.
Chenango: Only the Townships of Columbus, New Berlin and Sherburne.
Onondaga: Entire County except Townships of Elbridge and Skaneateles.
Otsego: Only the Townships of Plainfield, Richfield, Springfield, Cherry Valley, Roseboom, Middlefield, Otsego, Exeter, Edmeston, Burlington, Pittsfield and New Lebanon. Tompkins: Only the Township of Groton.Wayne: Only the Townships of Huron, Wolcott, Rose and Butler. </t>
  </si>
  <si>
    <t>Electrician: Teledata, Sound Wireman - Yates, Cayuga: All Townships except Genoa, Ira, Sterling, Victory, Locke, Sempronius and Summerhill, Onondaga: Townships of Elbridge and Skaneateles, Ontario: Only the Townships of Canadaigua, Farmington, Geneva, Gorham, Hopewell, Manchester, Phelps and Seneca, Seneca: All townships except Covert and Lodi, Wayne: Only the Townships of Arcadia, Galen, Lyons, Savannah and Village of Newark.</t>
  </si>
  <si>
    <t>Electrician: Electrician - Cayuga: Only the Township of Genoa. Schuyler: Only the Townships of Cayuta, Catharine, and Hector.
Seneca: Only the Townships of Lodi and Covert. Tioga: Only the Townships of Spencer and Candor. Tompkins: Entire county except the Township of Groton.</t>
  </si>
  <si>
    <r>
      <t xml:space="preserve">Electrician/Electrical Installer 
Onsite Region 8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Chenango</t>
    </r>
    <r>
      <rPr>
        <sz val="11"/>
        <color theme="1"/>
        <rFont val="Calibri"/>
        <family val="2"/>
        <scheme val="minor"/>
      </rPr>
      <t xml:space="preserve">:  Only the Townships of Columbus, New Berlin and Sherburne.
</t>
    </r>
    <r>
      <rPr>
        <b/>
        <sz val="11"/>
        <color theme="1"/>
        <rFont val="Calibri"/>
        <family val="2"/>
        <scheme val="minor"/>
      </rPr>
      <t>Tompkins</t>
    </r>
    <r>
      <rPr>
        <sz val="11"/>
        <color theme="1"/>
        <rFont val="Calibri"/>
        <family val="2"/>
        <scheme val="minor"/>
      </rPr>
      <t xml:space="preserve">:  Only the Township of Groton. 
</t>
    </r>
    <r>
      <rPr>
        <b/>
        <sz val="11"/>
        <color theme="1"/>
        <rFont val="Calibri"/>
        <family val="2"/>
        <scheme val="minor"/>
      </rPr>
      <t>Wayne</t>
    </r>
    <r>
      <rPr>
        <sz val="11"/>
        <color theme="1"/>
        <rFont val="Calibri"/>
        <family val="2"/>
        <scheme val="minor"/>
      </rPr>
      <t xml:space="preserve">:  Only the Townships of Huron, Wolcott, Rose and Butler. </t>
    </r>
  </si>
  <si>
    <r>
      <t xml:space="preserve">Electrician/Electrical Installer 
Onsite Region 8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Schuyler</t>
    </r>
    <r>
      <rPr>
        <sz val="11"/>
        <color theme="1"/>
        <rFont val="Calibri"/>
        <family val="2"/>
        <scheme val="minor"/>
      </rPr>
      <t xml:space="preserve">:  Only the Townships of Cayuta, Catharine, and Hector. 
</t>
    </r>
    <r>
      <rPr>
        <b/>
        <sz val="11"/>
        <color theme="1"/>
        <rFont val="Calibri"/>
        <family val="2"/>
        <scheme val="minor"/>
      </rPr>
      <t>Seneca</t>
    </r>
    <r>
      <rPr>
        <sz val="11"/>
        <color theme="1"/>
        <rFont val="Calibri"/>
        <family val="2"/>
        <scheme val="minor"/>
      </rPr>
      <t xml:space="preserve">:  Only the Townships of Lodi and Covert. 
</t>
    </r>
    <r>
      <rPr>
        <b/>
        <sz val="11"/>
        <color theme="1"/>
        <rFont val="Calibri"/>
        <family val="2"/>
        <scheme val="minor"/>
      </rPr>
      <t>Tioga</t>
    </r>
    <r>
      <rPr>
        <sz val="11"/>
        <color theme="1"/>
        <rFont val="Calibri"/>
        <family val="2"/>
        <scheme val="minor"/>
      </rPr>
      <t xml:space="preserve">:  Only the Townships of Spencer and Candor.
</t>
    </r>
    <r>
      <rPr>
        <b/>
        <sz val="11"/>
        <color theme="1"/>
        <rFont val="Calibri"/>
        <family val="2"/>
        <scheme val="minor"/>
      </rPr>
      <t>Tompkins</t>
    </r>
    <r>
      <rPr>
        <sz val="11"/>
        <color theme="1"/>
        <rFont val="Calibri"/>
        <family val="2"/>
        <scheme val="minor"/>
      </rPr>
      <t xml:space="preserve">:  Entire county except the Township of Groton. </t>
    </r>
  </si>
  <si>
    <r>
      <t xml:space="preserve">Electrician/Electrical Installer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Livingston and Monroe </t>
    </r>
    <r>
      <rPr>
        <sz val="11"/>
        <color theme="1"/>
        <rFont val="Calibri"/>
        <family val="2"/>
        <scheme val="minor"/>
      </rPr>
      <t xml:space="preserve"> 
</t>
    </r>
    <r>
      <rPr>
        <u/>
        <sz val="11"/>
        <color theme="1"/>
        <rFont val="Calibri"/>
        <family val="2"/>
        <scheme val="minor"/>
      </rPr>
      <t>Partial Counties</t>
    </r>
    <r>
      <rPr>
        <b/>
        <sz val="11"/>
        <color theme="1"/>
        <rFont val="Calibri"/>
        <family val="2"/>
        <scheme val="minor"/>
      </rPr>
      <t xml:space="preserve"> - Ontario</t>
    </r>
    <r>
      <rPr>
        <sz val="11"/>
        <color theme="1"/>
        <rFont val="Calibri"/>
        <family val="2"/>
        <scheme val="minor"/>
      </rPr>
      <t xml:space="preserve">: Only the Townships of Bristol, Canadice, Naples, West Bloomfield, Richmond, South Bristol, East Bloomfield and Victor. 
</t>
    </r>
    <r>
      <rPr>
        <b/>
        <sz val="11"/>
        <color theme="1"/>
        <rFont val="Calibri"/>
        <family val="2"/>
        <scheme val="minor"/>
      </rPr>
      <t>Orleans</t>
    </r>
    <r>
      <rPr>
        <sz val="11"/>
        <color theme="1"/>
        <rFont val="Calibri"/>
        <family val="2"/>
        <scheme val="minor"/>
      </rPr>
      <t xml:space="preserve">:  Only the townships of Clarendon, Kendall, and Murray 
</t>
    </r>
    <r>
      <rPr>
        <b/>
        <sz val="11"/>
        <color theme="1"/>
        <rFont val="Calibri"/>
        <family val="2"/>
        <scheme val="minor"/>
      </rPr>
      <t>Wayne</t>
    </r>
    <r>
      <rPr>
        <sz val="11"/>
        <color theme="1"/>
        <rFont val="Calibri"/>
        <family val="2"/>
        <scheme val="minor"/>
      </rPr>
      <t xml:space="preserve">:  Only the Townships of Macedon, Marion,  Ontario, Palmyra, Sodus, Walworth, Williamson </t>
    </r>
  </si>
  <si>
    <t>Electrician: Teledata, Sound Wireman - Livingston, Monroe, Genesee: Only the Townships of Bergen, Bethany, Byron, Leroy, Pavillion, Stafford, and that portion of the Townships of Batavia and Elba
which lie east of a line following the Little Tonawanda Creek, north on the Tonawanda Creek to the City limits of Batavia, northwest and northeast around the City limits, but including the City of Batavia (in effect prior to 02/01/70), to State Highway 98, north on 98 to Orleans County. Ontario: Only the Townships of Bristol, Canadice, Naples, West Bloomfield, Richmond, South Bristol, East Bloomfield and Victor. Orleans: Only the townships of Clarendon, Kendall, and Murray Wayne: Only the Townships of Macedon, Marion, Ontario, Palmyra, Sodus, Walworth, Williamson
Wyoming: Only the Townships of Castile, Covington, Gainesville, Genesee Falls, Middlebury, Perry, Pike and Warsaw.</t>
  </si>
  <si>
    <t>Electrician: Electrician (base wage) - Broome, Chenango: Entire County except the Townships of Columbus, New Berlin and Sherburne. Delaware: Only the Townships of Davenport, Delhi, Deposit, Franklin, Hamden, Masonville, Meredith, Sidney, Tompkins and Walton Townships,and that portion of Colchester and Hancock Townships north of the east branch of the Delaware River.
Otsego: Only the Townships of Butternuts, Hartwick, Laurens, Maryland, Milford, Morris, Oneonta, Otego, Unadilla and Westford.
Tioga: Only the Townships of Berkshire, Newark Valley, Owego, Richford and Tioga.</t>
  </si>
  <si>
    <r>
      <t xml:space="preserve">Electrician/Electrical Installer 
Onsite Region 8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 xml:space="preserve">Chemung, Steuben </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Schuyler</t>
    </r>
    <r>
      <rPr>
        <sz val="11"/>
        <color theme="1"/>
        <rFont val="Calibri"/>
        <family val="2"/>
        <scheme val="minor"/>
      </rPr>
      <t xml:space="preserve">:  Only the Townships of Dix,  Montour, Orange, Reading, and Tyrone.  
</t>
    </r>
    <r>
      <rPr>
        <b/>
        <sz val="11"/>
        <color theme="1"/>
        <rFont val="Calibri"/>
        <family val="2"/>
        <scheme val="minor"/>
      </rPr>
      <t>Tioga</t>
    </r>
    <r>
      <rPr>
        <sz val="11"/>
        <color theme="1"/>
        <rFont val="Calibri"/>
        <family val="2"/>
        <scheme val="minor"/>
      </rPr>
      <t xml:space="preserve">:  Only the Townships of  Barton and Nichols. </t>
    </r>
  </si>
  <si>
    <t>Electrician: Audio,Sound,Teledata - Chemung, Steuben, Allegany: Only the townships of Allen, Almond, Alfred, Andover, Birdsall, Burns, Granger, Grove, Hume, Independence, Ward, Wellsville,
West Almond, Willing, and that portion of Amity, Angelica, Belfast, Caneadea, and Scio that lie east of the Genesee River.
Schuyler: Only the Townships of Dix, Montour, Orange, Reading and Tyrone.
Tioga: Only the Townships of Barton and Nichols.</t>
  </si>
  <si>
    <r>
      <t xml:space="preserve">Electrician/Electrical Installer 
Onsite Region 8
</t>
    </r>
    <r>
      <rPr>
        <u/>
        <sz val="11"/>
        <color theme="1"/>
        <rFont val="Calibri"/>
        <family val="2"/>
        <scheme val="minor"/>
      </rPr>
      <t>Entire County</t>
    </r>
    <r>
      <rPr>
        <sz val="11"/>
        <color theme="1"/>
        <rFont val="Calibri"/>
        <family val="2"/>
        <scheme val="minor"/>
      </rPr>
      <t xml:space="preserve"> - </t>
    </r>
    <r>
      <rPr>
        <b/>
        <sz val="11"/>
        <color theme="1"/>
        <rFont val="Calibri"/>
        <family val="2"/>
        <scheme val="minor"/>
      </rPr>
      <t>Broome</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Chenango</t>
    </r>
    <r>
      <rPr>
        <sz val="11"/>
        <color theme="1"/>
        <rFont val="Calibri"/>
        <family val="2"/>
        <scheme val="minor"/>
      </rPr>
      <t xml:space="preserve">:  Entire County except the Townships of Columbus, New Berlin, and Sherburne.  
</t>
    </r>
    <r>
      <rPr>
        <b/>
        <sz val="11"/>
        <color theme="1"/>
        <rFont val="Calibri"/>
        <family val="2"/>
        <scheme val="minor"/>
      </rPr>
      <t>Tioga</t>
    </r>
    <r>
      <rPr>
        <sz val="11"/>
        <color theme="1"/>
        <rFont val="Calibri"/>
        <family val="2"/>
        <scheme val="minor"/>
      </rPr>
      <t xml:space="preserve">:  Only the Townships of Berkshire, Newark Valley, Owego, Richford, and Tioga.  </t>
    </r>
  </si>
  <si>
    <r>
      <t xml:space="preserve">Electrician/Electrical Installer 
Onsite Region 8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Yates</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Ontario</t>
    </r>
    <r>
      <rPr>
        <sz val="11"/>
        <color theme="1"/>
        <rFont val="Calibri"/>
        <family val="2"/>
        <scheme val="minor"/>
      </rPr>
      <t xml:space="preserve">:  Only the Townships of Canadaigua, Farmington, Geneva, Gorham, Hopewell, Manchester, Phelps and Seneca 
</t>
    </r>
    <r>
      <rPr>
        <b/>
        <sz val="11"/>
        <color theme="1"/>
        <rFont val="Calibri"/>
        <family val="2"/>
        <scheme val="minor"/>
      </rPr>
      <t>Seneca</t>
    </r>
    <r>
      <rPr>
        <sz val="11"/>
        <color theme="1"/>
        <rFont val="Calibri"/>
        <family val="2"/>
        <scheme val="minor"/>
      </rPr>
      <t xml:space="preserve">:  All townships except Covert and Lodi. 
</t>
    </r>
    <r>
      <rPr>
        <b/>
        <sz val="11"/>
        <color theme="1"/>
        <rFont val="Calibri"/>
        <family val="2"/>
        <scheme val="minor"/>
      </rPr>
      <t>Wayne</t>
    </r>
    <r>
      <rPr>
        <sz val="11"/>
        <color theme="1"/>
        <rFont val="Calibri"/>
        <family val="2"/>
        <scheme val="minor"/>
      </rPr>
      <t xml:space="preserve">:  Only the Townships of Arcadia, Galen, Lyons, Savannah, and Village of Newark. </t>
    </r>
  </si>
  <si>
    <t>Electrician: Electrician (Base Wage) Audio, Sound, Teledata - Chemung, Steuben, Allegany: Only the townships of Allen, Almond, Alfred, Andover, Birdsall, Burns, Granger, Grove, Hume, Independence, Ward, Wellsville, West Almond, Willing, and that portion of Amity, Angelica, Belfast, Caneadea, and Scio that lie east of the Genesee River. Schuyler: Only the Townships of Dix, Montour, Orange, Reading and Tyrone. Tioga: Only the Townships of Barton and Nichols.</t>
  </si>
  <si>
    <t>Electrician: Electrician (base wage) - Broome, Chenango: Entire County except the Townships of Columbus, New Berlin and Sherburne. Delaware: Only the Townships of Davenport, Delhi, Deposit, Franklin, Hamden, Masonville, Meredith, Sidney, Tompkins and Walton Townships,and that portion of Colchester and Hancock Townships north of the east branch of the Delaware River. Otsego: Only the Townships of Butternuts, Hartwick, Laurens, Maryland, Milford, Morris, Oneonta, Otego, Unadilla and Westford. Tioga: Only the Townships of Berkshire, Newark Valley, Owego, Richford and Tioga.</t>
  </si>
  <si>
    <t>Electrician: Teledata - Cortland, Herkimer, Madison, Oneida, Oswego, Cayuga: Townships of Ira, Locke, Sempronius, Sterling, Summerhill and Victory. Chenango: Only the Townships of Columbus, New Berlin and Sherburne. Onondaga: Entire County except Townships of Elbridge and Skaneateles. Otsego: Only the Townships of Plainfield, Richfield, Springfield, Cherry Valley, Roseboom, Middlefield, Otsego, Exeter, Edmeston, Burlington, Pittsfield and New Lebanon. Tompkins: Only the Township of Groton. Wayne: Only the Townships of Huron, Wolcott, Rose and Butler.</t>
  </si>
  <si>
    <t>Electrician: Teledata, Sound Wireman- Livingston, Monroe, Genesee: Only the Townships of Bergen, Bethany, Byron, Leroy, Pavillion, Stafford, and that portion of the Townships of Batavia and Elba
which lie east of a line following the Little Tonawanda Creek, north on the Tonawanda Creek to the City limits of Batavia, northwest and northeast around the City limits, but including the City of Batavia (in effect prior to 02/01/70), to State Highway 98, north on 98 to Orleans
County., Ontario: Only the Townships of Bristol, Canadice, Naples, West Bloomfield, Richmond, South Bristol, East Bloomfield and Victor. Orleans: Only the townships of Clarendon, Kendall, and Murray, Wayne: Only the Townships of Macedon, Marion, Ontario, Palmyra, Sodus, Walworth, Williamson, Wyoming: Only the Townships of Castile, Covington, Gainesville, Genesee Falls, Middlebury, Perry, Pike and Warsaw.</t>
  </si>
  <si>
    <t>Electrician: Electrician (includes Teledata work) - Chautauqua, Allegany: Only the Townships of Alma, Bolivar, Centerville, Clarksville, Cuba, Friendship, Genesee, New Hudson, Rushford, Wirt and that
portion of the Townships of Amity, Angelica, Belfast, Caneadea and Scio that are west of the Genesee River.
Cattaraugus: Only the Townships of Allegany, Carrollton, Cold Spring, Conewango, Dayton, Great Valley, Hinsdale, Humphrey, Ischua, Leon, Little Valley, Napoli, Olean, Portville, Red House, Randolph, Salamanca and South Valley.</t>
  </si>
  <si>
    <t>Electrician: Electrician (includes Teledata work) - Erie, Cattaraugus: Only the Townships of Ashford, East Otto, Ellicottville, Farmersville, Freedom, Franklinville, Lyndon, Machias, Mansfield, New Albion, Otto, Perrysburg, Persia and Yorkshire. Genesee: Only the Townships of Alabama, Alexander, Darien, Oakfield,Pembroke and that portion of the Towns of Batavia and Elba that are west of Little Tonawanda Creek; Tonawanda Creek; the City limits of Batavia (in effect prior to Feb. 1, 1970) and State Highway 98 north of the City of Batavia, then north on Highway 98 to the Orleans County line. Wyoming: Only the Townships of Arcade, Attica, Bennington, Eagle, Java, Orangeville, Sheldon and Wethersfield.</t>
  </si>
  <si>
    <t>Electrician: Electrician (includes Teledata work)- Niagara, Orleans: Only the Townships of Albion, Barre, Carlton, Gaines, Ridgeway, Shelby and Yates.</t>
  </si>
  <si>
    <t>Electrician: Audio, Data, Sound - Chemung, Steuben, Allegany: Only the townships of Allen, Almond, Alfred, Andover, Birdsall, Burns, Granger, Grove, Hume, Independence, Ward, Wellsville, West Almond, Willing, and that portion of Amity, Angelica, Belfast, Caneadea, and Scio that lie east of the Genesee River. Schuyler: Only the Townships of Dix, Montour, Orange, Reading and Tyrone. Tioga: Only the Townships of Barton and Nichols</t>
  </si>
  <si>
    <r>
      <rPr>
        <b/>
        <sz val="11"/>
        <color theme="1"/>
        <rFont val="Calibri"/>
        <family val="2"/>
        <scheme val="minor"/>
      </rPr>
      <t xml:space="preserve">Electrician/Electrical Installer </t>
    </r>
    <r>
      <rPr>
        <sz val="11"/>
        <color theme="1"/>
        <rFont val="Calibri"/>
        <family val="2"/>
        <scheme val="minor"/>
      </rPr>
      <t xml:space="preserve">
Onsite Region 9
</t>
    </r>
    <r>
      <rPr>
        <u/>
        <sz val="11"/>
        <color theme="1"/>
        <rFont val="Calibri"/>
        <family val="2"/>
        <scheme val="minor"/>
      </rPr>
      <t>Entire County</t>
    </r>
    <r>
      <rPr>
        <sz val="11"/>
        <color theme="1"/>
        <rFont val="Calibri"/>
        <family val="2"/>
        <scheme val="minor"/>
      </rPr>
      <t xml:space="preserve"> - </t>
    </r>
    <r>
      <rPr>
        <b/>
        <sz val="11"/>
        <color theme="1"/>
        <rFont val="Calibri"/>
        <family val="2"/>
        <scheme val="minor"/>
      </rPr>
      <t>Erie</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Cattaraugus</t>
    </r>
    <r>
      <rPr>
        <sz val="11"/>
        <color theme="1"/>
        <rFont val="Calibri"/>
        <family val="2"/>
        <scheme val="minor"/>
      </rPr>
      <t xml:space="preserve">:  Only the Townships of Ashford, East Otto, Ellicottville, Farmersville, Freedom, Franklinville, Lyndon, Machias, Mansfield, New Albion, Otto, Perrysburg, Persia and Yorkshire.  
</t>
    </r>
    <r>
      <rPr>
        <b/>
        <sz val="11"/>
        <color theme="1"/>
        <rFont val="Calibri"/>
        <family val="2"/>
        <scheme val="minor"/>
      </rPr>
      <t>Genesee</t>
    </r>
    <r>
      <rPr>
        <sz val="11"/>
        <color theme="1"/>
        <rFont val="Calibri"/>
        <family val="2"/>
        <scheme val="minor"/>
      </rPr>
      <t xml:space="preserve">:  Only the Townships of Alabama, Alexander, Darien, Oakfield, Pembroke and that portion of the Towns of Batavia and Elba that are west of Little Tonawanda Creek; Tonawanda Creek; the City limits of Batavia (in effect prior to Feb. 1, 1970) and State Highway 98 north of the City of Batavia, then north on Highway 98 to the Orleans County line.  
</t>
    </r>
    <r>
      <rPr>
        <b/>
        <sz val="11"/>
        <color theme="1"/>
        <rFont val="Calibri"/>
        <family val="2"/>
        <scheme val="minor"/>
      </rPr>
      <t>Wyoming</t>
    </r>
    <r>
      <rPr>
        <sz val="11"/>
        <color theme="1"/>
        <rFont val="Calibri"/>
        <family val="2"/>
        <scheme val="minor"/>
      </rPr>
      <t xml:space="preserve">:  Only the Townships of Arcade, Attica, Bennington, Eagle, Java, Orangeville, Sheldon and Wethersfield.  </t>
    </r>
  </si>
  <si>
    <r>
      <rPr>
        <b/>
        <sz val="11"/>
        <color theme="1"/>
        <rFont val="Calibri"/>
        <family val="2"/>
        <scheme val="minor"/>
      </rPr>
      <t xml:space="preserve">Electrician/Electrical Installer </t>
    </r>
    <r>
      <rPr>
        <sz val="11"/>
        <color theme="1"/>
        <rFont val="Calibri"/>
        <family val="2"/>
        <scheme val="minor"/>
      </rPr>
      <t xml:space="preserve">
Onsite Region 9
</t>
    </r>
    <r>
      <rPr>
        <u/>
        <sz val="11"/>
        <color theme="1"/>
        <rFont val="Calibri"/>
        <family val="2"/>
        <scheme val="minor"/>
      </rPr>
      <t>Entire County</t>
    </r>
    <r>
      <rPr>
        <sz val="11"/>
        <color theme="1"/>
        <rFont val="Calibri"/>
        <family val="2"/>
        <scheme val="minor"/>
      </rPr>
      <t xml:space="preserve"> - </t>
    </r>
    <r>
      <rPr>
        <b/>
        <sz val="11"/>
        <color theme="1"/>
        <rFont val="Calibri"/>
        <family val="2"/>
        <scheme val="minor"/>
      </rPr>
      <t>Niagara</t>
    </r>
    <r>
      <rPr>
        <sz val="11"/>
        <color theme="1"/>
        <rFont val="Calibri"/>
        <family val="2"/>
        <scheme val="minor"/>
      </rPr>
      <t xml:space="preserve">
</t>
    </r>
    <r>
      <rPr>
        <u/>
        <sz val="11"/>
        <color theme="1"/>
        <rFont val="Calibri"/>
        <family val="2"/>
        <scheme val="minor"/>
      </rPr>
      <t>Partial County :</t>
    </r>
    <r>
      <rPr>
        <sz val="11"/>
        <color theme="1"/>
        <rFont val="Calibri"/>
        <family val="2"/>
        <scheme val="minor"/>
      </rPr>
      <t xml:space="preserve"> 
</t>
    </r>
    <r>
      <rPr>
        <b/>
        <sz val="11"/>
        <color theme="1"/>
        <rFont val="Calibri"/>
        <family val="2"/>
        <scheme val="minor"/>
      </rPr>
      <t>Orleans</t>
    </r>
    <r>
      <rPr>
        <sz val="11"/>
        <color theme="1"/>
        <rFont val="Calibri"/>
        <family val="2"/>
        <scheme val="minor"/>
      </rPr>
      <t>:  Only the Townships of Albion, Barre, Carlton, Gaines, Ridgeway, Shelby and Yates.</t>
    </r>
  </si>
  <si>
    <t>Electrician: Electrician (includes teledata work) - Chautauqua, Allegany: Only the Townships of Alma, Bolivar, Centerville, Clarksville, Cuba, Friendship, Genesee, New Hudson, Rushford, Wirt and that portion of the Townships of Amity, Angelica, Belfast, Caneadea and Scio that are west of the Genesee River. Cattaraugus: Only the Townships of Allegany, Carrollton, Cold Spring, Conewango, Dayton, Great Valley, Hinsdale, Humphrey, Ischua, Leon, Little Valley, Napoli, Olean, Portville, Red House, Randolph, Salamanca and South Valley.</t>
  </si>
  <si>
    <r>
      <t xml:space="preserve">Electrician/Electrical Installer 
Onsite Region 9
</t>
    </r>
    <r>
      <rPr>
        <u/>
        <sz val="11"/>
        <color theme="1"/>
        <rFont val="Calibri"/>
        <family val="2"/>
        <scheme val="minor"/>
      </rPr>
      <t>Partial County</t>
    </r>
    <r>
      <rPr>
        <sz val="11"/>
        <color theme="1"/>
        <rFont val="Calibri"/>
        <family val="2"/>
        <scheme val="minor"/>
      </rPr>
      <t xml:space="preserve"> - </t>
    </r>
    <r>
      <rPr>
        <b/>
        <sz val="11"/>
        <color theme="1"/>
        <rFont val="Calibri"/>
        <family val="2"/>
        <scheme val="minor"/>
      </rPr>
      <t>Allegany</t>
    </r>
    <r>
      <rPr>
        <sz val="11"/>
        <color theme="1"/>
        <rFont val="Calibri"/>
        <family val="2"/>
        <scheme val="minor"/>
      </rPr>
      <t xml:space="preserve">:  Only the townships of Allen, Almond, Alfred, Andover, Birdsall,  Burns, Granger, Grove, Hume, Independence, Ward, Wellsville, West Almond, Willing, and that portion of Amity, Angelica, Belfast, Caneadea, and Scio that lie east of the Genesee River. </t>
    </r>
  </si>
  <si>
    <r>
      <t xml:space="preserve">Electrician/Electrical Installer 
Onsite Region 9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Chautauqua</t>
    </r>
    <r>
      <rPr>
        <sz val="11"/>
        <color theme="1"/>
        <rFont val="Calibri"/>
        <family val="2"/>
        <scheme val="minor"/>
      </rPr>
      <t xml:space="preserve">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Allegany</t>
    </r>
    <r>
      <rPr>
        <sz val="11"/>
        <color theme="1"/>
        <rFont val="Calibri"/>
        <family val="2"/>
        <scheme val="minor"/>
      </rPr>
      <t xml:space="preserve">:  Only the Townships of Alma,  Bolivar, Centerville, Clarksville, Cuba, Friendship, Genesee, New Hudson,                           Rushford, Wirt and that portion of the Townships of Amity, Angelica, Belfast, Caneadea and Scio that are west of the                            Genesee River.  
</t>
    </r>
    <r>
      <rPr>
        <b/>
        <sz val="11"/>
        <color theme="1"/>
        <rFont val="Calibri"/>
        <family val="2"/>
        <scheme val="minor"/>
      </rPr>
      <t>Cattaraugus</t>
    </r>
    <r>
      <rPr>
        <sz val="11"/>
        <color theme="1"/>
        <rFont val="Calibri"/>
        <family val="2"/>
        <scheme val="minor"/>
      </rPr>
      <t xml:space="preserve">:  Only the Townships of Allegany, Carrollton, Cold Spring, Conewango, Dayton, Great Valley, Hinsdale, Humphrey, Ischua, Leon, Little Valley, Napoli, Olean, Portville, Red House, Randolph, Salamanca and South Valley.  </t>
    </r>
  </si>
  <si>
    <r>
      <t xml:space="preserve">Electrician/Electrical Installer 
Onsite Region 9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Genesee</t>
    </r>
    <r>
      <rPr>
        <sz val="11"/>
        <color theme="1"/>
        <rFont val="Calibri"/>
        <family val="2"/>
        <scheme val="minor"/>
      </rPr>
      <t xml:space="preserve">:  Only the Townships of Bergen, Bethany, Byron, Leroy, Pavillion,  Stafford, and that portion of the Townships of Batavia and Elba which lie east of a line following the Little                             Tonawanda Creek, north on the Tonawanda Creek to the City limits of Batavia, northwest and northeast around the City limits, but including the City of Batavia (in effect prior to 02/01/70), to                            State Highway 98, north on 98 to Orleans County.  
</t>
    </r>
    <r>
      <rPr>
        <b/>
        <sz val="11"/>
        <color theme="1"/>
        <rFont val="Calibri"/>
        <family val="2"/>
        <scheme val="minor"/>
      </rPr>
      <t>Orleans</t>
    </r>
    <r>
      <rPr>
        <sz val="11"/>
        <color theme="1"/>
        <rFont val="Calibri"/>
        <family val="2"/>
        <scheme val="minor"/>
      </rPr>
      <t xml:space="preserve">:  Only the townships of Clarendon, Kendall, and Murray 
</t>
    </r>
    <r>
      <rPr>
        <b/>
        <sz val="11"/>
        <color theme="1"/>
        <rFont val="Calibri"/>
        <family val="2"/>
        <scheme val="minor"/>
      </rPr>
      <t>Wyoming</t>
    </r>
    <r>
      <rPr>
        <sz val="11"/>
        <color theme="1"/>
        <rFont val="Calibri"/>
        <family val="2"/>
        <scheme val="minor"/>
      </rPr>
      <t xml:space="preserve">:  Only the Townships of  Castile, Covington, Gainesville, Genesee Falls, Middlebury, Perry, Pike and Warsaw.  </t>
    </r>
  </si>
  <si>
    <t xml:space="preserve">Bidders are not permitted to propose any other Job Titles, Descriptions of Duties, or Total Hourly Rates as part of their Bid Proposals.  </t>
  </si>
  <si>
    <t xml:space="preserve">Using the aforementioned Percent (%) Markup, the formulas in the spreadsheet will automatically calculate the following:
1.  Total Hourly Rate (Business Hours)
2.  Overtime Hourly Pay Rate
3.  Overtime Total Hourly Rate
4.  After Business Hour Pay Rate, 
5.  After Business Hours Total Hourly Rate, 
6.  Saturday Hourly Pay Rate,
7.  Saturday Total Hourly Rate, 
8.  Sunday and NYS Holiday Pay Rate, and 
9.  Sunday and NYS Holiday Total Hourly Rate.  
</t>
  </si>
  <si>
    <t>4. Under Column D, "Product Description", insert the description of the Product/model number (e.g. XYZ Chiller P90X 50 Ton)</t>
  </si>
  <si>
    <t xml:space="preserve">5. Under Column E, "Unit of Measurement", indicate the unit/amount the product/model number is sold as (i.e. per foot, pounds, quantity, etc.). </t>
  </si>
  <si>
    <t>9. Under Column I, "Comparable Contract Price",  indicate the price that was offered to the comparable customer/contract. This figure should be indicated to match the NYS Net Price column G, (e.g. if you indicated a NYS Net Price under column G of $450.00, and offered the State of Texas $475.00 per ton for a chiller, please list the $475.00 as the Comparable Contract Price.</t>
  </si>
  <si>
    <t xml:space="preserve">2. Under Column B, "Manufacturer/Product Line", insert the Manufacturer/Brand Name/Product Line (e.g. Lenel, Bosch, Belimo, etc.). </t>
  </si>
  <si>
    <t xml:space="preserve">For all Job Titles and their corresponding Total Hourly Rates, Bidders Must identify:
1.   Their comparable contract/customer, and
2.   Their comparable contract/customer total hourly rate for each job title bid.  </t>
  </si>
  <si>
    <t xml:space="preserve">8. Under Column H, "Comparable Contract/Customer", indicate a comparable contract/customer for which you have previously offered the listed product(s to demonstrate Reasonableness of Price. 
Bidders may demonstrate Reasonableness of Price by offering NYS equal to or better Total Hourly Rates than the following: 
1.	Pricing on any contracts awarded by GSA, Veteran's Administration (VA), Department of Defense (DOD), and other government entities,
2.	Pricing on other state’s government contract, 
3.	Pricing offered by other Bidders for this Solicitation, 
4.	Pricing offered by Bidders to their Best Commercial Customer(s), and/or
5.	Reviewing other information deemed necessary by the Office of General Services </t>
  </si>
  <si>
    <t>Electrician: Telephone and Integrated Tele-Data System Electrician- Nassau, Suffolk</t>
  </si>
  <si>
    <t>Electrician:  Electrician Audio/Sound and Temporary Light/Power - Bronx, Kings, Queens, New York, Richmond</t>
  </si>
  <si>
    <t xml:space="preserve">For Bidders Bidding Lot 2, for each Region bid on each Region Labor Rate sheet, under Columns H and I the Bidder Shall indicate the comparable contract/customer, and the comparable/ contract customer Total Hourly Rate offered to this entity. Bidders are required to demonstrate Reasonableness of Price for the Products and/or Services they are Bidding. Bidders may demonstrate Reasonableness of Price by offering NYS equal to or better Total Hourly Rates than the following: 
1.	Pricing on any contracts awarded by GSA, Veteran's Administration (VA), Department of Defense (DOD), and other government entities,
2.	Pricing on other state’s government contract, 
3.	Pricing offered by other Bidders for this Solicitation, 
4.	Pricing offered by Bidders to their Best Commercial Customer(s), and/or
5.	Reviewing other information deemed necessary by the Office of General Services </t>
  </si>
  <si>
    <r>
      <t xml:space="preserve">Electrician/Electrical Installer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</si>
  <si>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t>Electrician: Teledata - Westchester</t>
  </si>
  <si>
    <t xml:space="preserve">1.  Any Bidder Bidding Lots 1 or 2 Must:
     A. Review their proposed NYS Net Pricing Pages for the following terms in their product pricing prior to submission:
          i. Call for quote 
          ii. To be determined
          iii. Consult Factory
          iv. Custom Call for Quote
          v. Custom Call
          vi. N/A
          vii. Value
          viii. Call
          ix. Custom
     B. If included in your proposal NYS Net Pricing Pages, determine if the particular line item does not have a NYS Net Pricing, and 
     C. If the line item does not have NYS Net Price either:
          i. Remove the line item, 
          ii. Obtain and insert a NYS Net Price for this line item, or
          iii. Indicate that you will not charge authorized users for this product by listing either:
                a.  $0.00
                b.  "No Charge,"
                c.  "N/C"
                in both the List Price/MSRP and NYS Net Price columns. </t>
  </si>
  <si>
    <t>3. All Bidders Must:
    A. Review their proposed NYS Net Pricing pages prior to submitting their Bid Proposal for the following words which May indicate references 
         to separate Travel Costs, Site Access Costs, etc. in the pricing:
         i. Travel
         ii. Meals
         iii. Lodging
         iv.  Per Diem
         v.   Travel &amp; Expenses
         vi.  T&amp;E
         vii. Airfare
         viii. Mileage
         ix. Site Access
     B. Determine/Verify If these terms are for separate Travel Costs, Site Access 
          Costs, etc., and
     C. If Yes to 3.B above, either:
          i.  If Bidding Lot 1, remove the entire line item from your proposed NYS Net Pricing Pages, or
          ii. If Bidding either Lot 2, either:
             a.  Remove the aforementioned language from the corresponding line items, making them inclusive of all Travel Cost, Site Access Costs, 
                 etc., or
             b.  Remove the entire line item from your proposed NYS Net Pricing Pages.</t>
  </si>
  <si>
    <t>4. All Bidders Must:
    A. Review their proposed NYS Net Pricing pages prior to submitting their Bid Proposal for the following terms words which May indicate 
         separate shipping 
         charges:
         i. Shipping
         ii. Handling
         iii. Packaging
         iv. Delivery
    B. Determine/Verify If these line items either:
         i. Separate Shipping Charges, or
         ii. Merely describe some functional/specification aspect of the line item and 
            therefore allowable. 
    C. If Yes to 4.B.i above, either:
         i. Remove the reference to separate shipping charges, or
         ii. Remove the line item from their Proposed NYS Net Pricing Pages.</t>
  </si>
  <si>
    <t>The spreadsheet will automatically calculate the following for the aforementioned job titles not included in an NYSDOL Prevailing Wage Rate Schedule:
1. Overtime Total Hourly Rates - [Calculated as 1.5x the Total Hourly Rate]
2. After Business Hours Total Hourly Rate - [Calculated as 1.5x the Total Hourly Rate],
3. Saturday Total Hourly Rate - [Calculated as 1.5x the Total Hourly Rate], and 
4. Sunday and NYS Holiday Total Hourly Rate. - [Calculated as 2.0x the Total Hourly Rate]</t>
  </si>
  <si>
    <t xml:space="preserve">Bidders are not permitted to propose any other Subcontractor Category or Description of Work as part of their Bid Proposals.  After award of Contracts, Contractors May propose additional Subcontractor Categories and associated Descriptions of Work, provided these do not overlap with the Subcontractor Category and associated Descriptions of Work listed in this Attachment (e.g. Electrical Contractor, Mechanical Contractor, etc.). and further that there is no increase in the Subcontractor Percent (%) Markup for these additional Subcontractor Categories and associated Descriptions of Works. </t>
  </si>
  <si>
    <r>
      <rPr>
        <b/>
        <sz val="12"/>
        <rFont val="Times New Roman"/>
        <family val="1"/>
      </rPr>
      <t>Equipment Pricing</t>
    </r>
    <r>
      <rPr>
        <sz val="12"/>
        <rFont val="Times New Roman"/>
        <family val="1"/>
      </rPr>
      <t xml:space="preserve">:
To develop your NYS Net Price List, the following columns </t>
    </r>
    <r>
      <rPr>
        <b/>
        <u/>
        <sz val="12"/>
        <rFont val="Times New Roman Bold"/>
      </rPr>
      <t>are required to be completed for the Equipment pricing for all Lot(s) bid</t>
    </r>
    <r>
      <rPr>
        <sz val="12"/>
        <rFont val="Times New Roman"/>
        <family val="1"/>
      </rPr>
      <t>:</t>
    </r>
  </si>
  <si>
    <t xml:space="preserve">1. Under Column A, the spreadsheet Shall automatically "count" the number  for each item.  This row is locked and cannot be edited, but only extended.  To extend this column:
      A.  Bring the curser to the lower left-hand corner of the cell with the last Line Item #, which is initial A20 in the Equipment Pricing Tab      
      B.  Once the curser appears as a "+" sign, drag the cell to last row you are utilizing.  
      C.  The formula in this cell will automatically "Count" by adding 1 to each row. </t>
  </si>
  <si>
    <t xml:space="preserve">Bidders are to offer either an entire Product Line, or all Product Subcategories of a Product Line which fit the Scope of this Solicitation and any resulting Contract by including all items from these into the applicable Equipment Pricing tab in Attachment 1 NYS Net Pricing.  Any Product Subcategory or portion of a Product Line which does not fit the scope of this Solicitation and any resulting Contract Shall not be offered and will not be included in any award.  </t>
  </si>
  <si>
    <t xml:space="preserve">5. Any Bidder Bidding Lot 1 Must:
     A. Review their Proposed NYS Net Pricing pages prior to submitting their Bid  Proposal for the following terms:
          i. install
          ii. integrate(e)(ion)
          iii. service
          iv. implement
          v. custom
          vi. consult
          vii. maint
          viii. repair
          ix. replace
          x. project manager
          xi. commission
          xii. professional service  
     B. If the Bidder locates these terms in its proposed NYS Net Pricing Pages, determine/verify If these terms are for Services/Labor Rates, and
     C. If the Bidder determines these are for Services/Labor Rates, remove these line items from their proposed NYS Net Pricing Pages. </t>
  </si>
  <si>
    <r>
      <rPr>
        <b/>
        <u/>
        <sz val="11"/>
        <rFont val="The Arial"/>
      </rPr>
      <t>Custom-Built Equipment Pricing</t>
    </r>
    <r>
      <rPr>
        <b/>
        <sz val="11"/>
        <rFont val="The Arial"/>
      </rPr>
      <t xml:space="preserve">
</t>
    </r>
    <r>
      <rPr>
        <sz val="11"/>
        <rFont val="The Arial"/>
      </rPr>
      <t xml:space="preserve">Certain Equipment for example chillers, air handlers, air terminals, heat pumps, etc.) may be Custom-Built Equipment as defined in Attachment 15 - Glossary of Terms.  If this is the case, please insert these items under the tab: Custom-Built Equipment Pricing </t>
    </r>
    <r>
      <rPr>
        <b/>
        <sz val="11"/>
        <rFont val="The Arial"/>
      </rPr>
      <t xml:space="preserve">
For Any Equipment which a Bidder Proposes as Custom-Built Equipment where OGS determines that there is a List Price/MSRP, OGS will reject the proposed Equipment Pricing.</t>
    </r>
  </si>
  <si>
    <t xml:space="preserve">6. Under Column F "Warranty Period – # of year(s) after acceptance as required by Appendix B, Clause 54", please list the term of 
      the warranty for each Product Line, Product Line Subcategory, or Equipment in years. The warranty period shall be the longer of either: 
      A.  the Bidder's or Manufacturer's standard commercially-offered warranty, or 
      B.   One (1) year 
      from the date of acceptance. </t>
  </si>
  <si>
    <r>
      <t>4.. Under column D "</t>
    </r>
    <r>
      <rPr>
        <b/>
        <sz val="12"/>
        <rFont val="Times New Roman"/>
        <family val="1"/>
      </rPr>
      <t>Product Description</t>
    </r>
    <r>
      <rPr>
        <sz val="12"/>
        <rFont val="Times New Roman"/>
        <family val="1"/>
      </rPr>
      <t>", insert the description of the Product/Model number from the Manufacturer’s/Distributor’s Price 
     List with List Price/MSRP (“List Price/MSRP File”).   Bidders Must use the Manufacturer’s or Distributor's Product Description from the 
     Manufacturer’s/Distributor’s Price List with List Price/MSRP (“List Price/MSRP File”) .</t>
    </r>
  </si>
  <si>
    <r>
      <rPr>
        <sz val="12"/>
        <rFont val="Symbol"/>
        <family val="1"/>
        <charset val="2"/>
      </rPr>
      <t>1.</t>
    </r>
    <r>
      <rPr>
        <sz val="12"/>
        <rFont val="Times New Roman"/>
        <family val="1"/>
      </rPr>
      <t>   Under column A "</t>
    </r>
    <r>
      <rPr>
        <b/>
        <sz val="12"/>
        <rFont val="Times New Roman"/>
        <family val="1"/>
      </rPr>
      <t>Line #</t>
    </r>
    <r>
      <rPr>
        <sz val="12"/>
        <rFont val="Times New Roman"/>
        <family val="1"/>
      </rPr>
      <t xml:space="preserve">," the spreadsheet Shall automatically "count" the number 
      for each item.  This row is locked and cannot be edited, but only extended.  To extend this column:
      A.  Bring the curser to the lower left-hand corner of the cell with the last Line Item #, which is initial A17 in the Equipment Pricing Tabs for 
            Lots 1 and 2.
      B.  Once the curser appears as a "+" sign, drag the cell to last row you are utilizing.  
      C.  The formula in this cell will automatically "Count" by adding 1 to each row.    </t>
    </r>
  </si>
  <si>
    <r>
      <rPr>
        <sz val="12"/>
        <rFont val="Symbol"/>
        <family val="1"/>
        <charset val="2"/>
      </rPr>
      <t>2.</t>
    </r>
    <r>
      <rPr>
        <sz val="12"/>
        <rFont val="Times New Roman"/>
        <family val="1"/>
      </rPr>
      <t>   Under column B "</t>
    </r>
    <r>
      <rPr>
        <b/>
        <sz val="12"/>
        <rFont val="Times New Roman"/>
        <family val="1"/>
      </rPr>
      <t>Manufacturer/Product Line</t>
    </r>
    <r>
      <rPr>
        <sz val="12"/>
        <rFont val="Times New Roman"/>
        <family val="1"/>
      </rPr>
      <t>", insert the Manufacturer/Brand Name/Product Line (e.g. Lenel, Bosch, Belimo, etc.). 
      Depending upon the number of Product Lines being Bid, you may either utilize one sheet and add applicable rows for each Product Line's part 
      numbers, or create a separate sheets for each Product Line.</t>
    </r>
  </si>
  <si>
    <r>
      <t xml:space="preserve">7.   </t>
    </r>
    <r>
      <rPr>
        <sz val="12"/>
        <rFont val="Times New Roman"/>
        <family val="1"/>
      </rPr>
      <t>Under column G "</t>
    </r>
    <r>
      <rPr>
        <b/>
        <sz val="12"/>
        <rFont val="Times New Roman"/>
        <family val="1"/>
      </rPr>
      <t>Warranty Period – # of year(s) after acceptance as required by Appendix B, Clause 54</t>
    </r>
    <r>
      <rPr>
        <sz val="12"/>
        <rFont val="Times New Roman"/>
        <family val="1"/>
      </rPr>
      <t xml:space="preserve">", please list the term of 
      the warranty for each Product Line, Product Line Subcategory, or Equipment in years. The warranty period shall be the longer of either: 
      A.  the Bidder's or Manufacturer's standard commercially-offered warranty, or 
      B.   One (1) year 
      from the date of acceptance. </t>
    </r>
  </si>
  <si>
    <r>
      <t>9.</t>
    </r>
    <r>
      <rPr>
        <sz val="7"/>
        <rFont val="Times New Roman"/>
        <family val="1"/>
      </rPr>
      <t>     </t>
    </r>
    <r>
      <rPr>
        <sz val="12"/>
        <rFont val="Times New Roman"/>
        <family val="1"/>
      </rPr>
      <t>Under column I "</t>
    </r>
    <r>
      <rPr>
        <b/>
        <sz val="12"/>
        <rFont val="Times New Roman"/>
        <family val="1"/>
      </rPr>
      <t>Percent (%) Discount</t>
    </r>
    <r>
      <rPr>
        <sz val="12"/>
        <rFont val="Times New Roman"/>
        <family val="1"/>
      </rPr>
      <t xml:space="preserve">", insert the proposed Percent (%) Discount for each product.  </t>
    </r>
  </si>
  <si>
    <r>
      <t>5.</t>
    </r>
    <r>
      <rPr>
        <sz val="7"/>
        <rFont val="Times New Roman"/>
        <family val="1"/>
      </rPr>
      <t xml:space="preserve">      </t>
    </r>
    <r>
      <rPr>
        <sz val="12"/>
        <rFont val="Times New Roman"/>
        <family val="1"/>
      </rPr>
      <t>Under column G "</t>
    </r>
    <r>
      <rPr>
        <b/>
        <sz val="12"/>
        <rFont val="Times New Roman"/>
        <family val="1"/>
      </rPr>
      <t>Unit of Measurement,</t>
    </r>
    <r>
      <rPr>
        <sz val="12"/>
        <rFont val="Times New Roman"/>
        <family val="1"/>
      </rPr>
      <t>" indicate the unit/amount at which the Equipment is sold as (i.e. per foot, pounds, quantity,
      etc.).</t>
    </r>
  </si>
  <si>
    <t xml:space="preserve">Bidders Bidding Lot 2 who wish to:
1. Utilize Subcontractors, and 
2. Propose a Subcontractor Percent (%) Markup Shall complete the Tab "Subcontractor Utilization, "
</t>
  </si>
  <si>
    <t xml:space="preserve">ALL PRICING PROVIDED HEREIN, EXCEPT FOR PRICING PROVIDED FOR COMPARABLE CUSTOMERS/CONTRACTS PURPOSES, WILL BE PUBLISHED ON THE OGS WEBSITE FOR PUBLIC VIEWING
</t>
  </si>
  <si>
    <t xml:space="preserve">Equipment/Model Number </t>
  </si>
  <si>
    <t xml:space="preserve"> Equipment Description </t>
  </si>
  <si>
    <r>
      <t>6.</t>
    </r>
    <r>
      <rPr>
        <sz val="7"/>
        <rFont val="Times New Roman"/>
        <family val="1"/>
      </rPr>
      <t xml:space="preserve">          </t>
    </r>
    <r>
      <rPr>
        <sz val="12"/>
        <rFont val="Times New Roman"/>
        <family val="1"/>
      </rPr>
      <t>Under column F "</t>
    </r>
    <r>
      <rPr>
        <b/>
        <sz val="12"/>
        <rFont val="Times New Roman"/>
        <family val="1"/>
      </rPr>
      <t>Product Line Subcategory,"</t>
    </r>
    <r>
      <rPr>
        <sz val="12"/>
        <rFont val="Times New Roman"/>
        <family val="1"/>
      </rPr>
      <t xml:space="preserve"> where the Manufacturer’s/Distributor’s Price List with List Price/MSRP (“List Price/MSRP 
       File”).e has multiple different product line subcategories which will have different proposed Percent (%) Discounts, Bidder Shall insert 
       the applicable Product Line Subcategory indicator (e.g. A, B, "cameras, etc.) which will correspond to this particular Product Line 
       Subcategory.  This is not required where bidder is Bidding one (1) Percent (%) Discount for a Product Line (e.g. 40% for all Pelco equipment). </t>
    </r>
  </si>
  <si>
    <t xml:space="preserve">2. Any Bidder Bidding Lot 1 Must:
    A. Review their proposed NYS Net Pricing Pages prior to submitting their Bid Proposal for the following terms in their product pricing prior to 
         submission which May indicate Cloud/Hosted Offerings::
         i. Web/Web-based
         ii. SaaS
         iii. PaaS
          iv. IaaS
          v. .Net
          vi. Remote Access
          vii. Hosted
          viii. Cloud
          ix. XaaS
          x. Remote Monitoring
     B. If included in your proposed NYS Net Pricing Pages, determine if these are Cloud Offerings, and
     C. If:
          i. Yes to B above, remove these form your proposed NYS Net Pricing Pages, or
          ii. No to B.ii above, attach a separate document which answers these questions:
              a. Are these Products on hardware which is owned and retained by customers (authorized users) (Yes or No only)? 
              b. Are these Products behind the customer’s firewall (Yes or No only)?
              c. Is any Data stored/housed remotely (on non-customer premises) (Yes or No only)? 
              d. Does/Can any other Third Party “Act on” or “Manage” these items besides the customer (Note: This does not referee to remote 
                  Maintenance as described in Sec. 10.E of Solicitation XXXXX (Yes or No Only)? and
              e. Is all Data transmitted on networks managed by the customer, behind their firewall/Encryption (Yes or No Only)? </t>
  </si>
  <si>
    <t xml:space="preserve">The Total Hourly Rates for the aforementioned Job Titles Which Are Not Included in an NYSDOL Prevailing Wage Rate Schedule include the following
1. Hourly Pay Rate (as determined by the contractor),
2. All benefits (health insurance, retirement, etc.),
3. Travel Costs,
4. Meals,
5. Lodging,
6. Gas/fuel,
7. Tolls,
8. Site Access Costs,
9. Workers Compensation,
10. Disability Benefits,
11. State Unemployment (SUTA),
12. Federal Insurance (FICA),
13. Federal Unemployment (FUTA)
14. All other insurance, including, but not limited to: 
      A. Commercial General Liability, 
      B. Business Automobile Liability, 
      C. Professional Liability/Errors &amp; Omissions Insurance,
      D. Technology Professional Liability/Technology Errors &amp; Omissions Insurance,
      E. Data Breach and Privacy/Cyber Liability Insurance, and
      F. Any other insurance
15. Background checks, ongoing certifications, licensing, etc., 
16. Authorized user Security procedures, 
17. All other overhead (including, but not limited to taxes, utilities, etc.), and 
18. Profit
These job titles shall cover both contractor and subcontractors.  
</t>
  </si>
  <si>
    <t>Offsite Integration and Maintenance Technician</t>
  </si>
  <si>
    <r>
      <t xml:space="preserve">Electrician/Electrical Installer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 Towns of Fishkill, East 
Fishkill, and Beacon.</t>
    </r>
  </si>
  <si>
    <r>
      <t xml:space="preserve">Electrician/Electrical Installer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 East Fishkill, and Beacon.</t>
    </r>
  </si>
  <si>
    <t>Region 3 - Dutchess, Putnam, and Westchester Counties</t>
  </si>
  <si>
    <t>Electrician: Electrician Wireman/ Technician Electrical/Technician Projects-  Sullivan, Ulster, Delaware: Only in the Townships of Andes, Harpersfield, Kortwright,Stamford, Bovina, Roxbury, Middletown and those portions of Colchester and Hancock south of the East Branch of the Delaware River.
Dutchess: All of the county except for the towns of Fishkill,East Fishkill, and Beacon.
Greene: That portion of the county south of a line following the south limits of the city of Catskill in a Westerly direction from the Hudson River to Highway 23A along 23A to the road following the Little Westkill and continuing along this road to Delaware County.</t>
  </si>
  <si>
    <t>Electrician: Electrician - Cayuga: Only the Township of Genoa. Schuyler: Only the Townships of Cayuga, Catharine, and Hector.
Seneca: Only the Townships of Lodi and Covert. Tioga: Only the Townships of Spencer and Candor. Tompkins: Entire county except the Township of Groton.</t>
  </si>
  <si>
    <t>Electrician: Teledata, Sound Wireman - Yates, Cayuga: All Townships except Genoa, Ira, Sterling, Victory, Locke, Sempronius and Summerhill, Onondaga: Townships of Elbridge and Skaneateles, Ontario: Only the Townships of Canandaigua, Farmington, Geneva, Gorham, Hopewell, Manchester, Phelps and Seneca, Seneca: All townships except Covert and Lodi, Wayne: Only the Townships of Arcadia, Galen, Lyons, Savannah and Village of Newark.</t>
  </si>
  <si>
    <t>Electrician: Electrician - Cayuga: Only the Township of Genoa. Schuyler: Only the Townships of Cayuga, Catharine, and Hector. Seneca: Only the Townships of Lodi and Covert. Tioga: Only the Townships of Spencer and Candor. Tompkins: Entire county except the Township of Groton.</t>
  </si>
  <si>
    <r>
      <t>8.</t>
    </r>
    <r>
      <rPr>
        <sz val="7"/>
        <rFont val="Times New Roman"/>
        <family val="1"/>
      </rPr>
      <t>    </t>
    </r>
    <r>
      <rPr>
        <sz val="12"/>
        <rFont val="Times New Roman"/>
        <family val="1"/>
      </rPr>
      <t>Under column H "</t>
    </r>
    <r>
      <rPr>
        <b/>
        <sz val="12"/>
        <rFont val="Times New Roman"/>
        <family val="1"/>
      </rPr>
      <t>List Price/MSRP</t>
    </r>
    <r>
      <rPr>
        <sz val="12"/>
        <rFont val="Times New Roman"/>
        <family val="1"/>
      </rPr>
      <t>", insert the List Price/MSRP for each item from the Manufacturer’s/Distributor’s Price List with List Price/MSRP (“List Price/MSRP File”).</t>
    </r>
    <r>
      <rPr>
        <sz val="12"/>
        <rFont val="Symbol"/>
        <family val="1"/>
        <charset val="2"/>
      </rPr>
      <t xml:space="preserve"> </t>
    </r>
    <r>
      <rPr>
        <sz val="12"/>
        <rFont val="Times New Roman"/>
        <family val="1"/>
      </rPr>
      <t xml:space="preserve">This value should be rounded to the nearest whole cent (e.g. two decimal places) using 'standard' rounding method </t>
    </r>
  </si>
  <si>
    <t xml:space="preserve">7. Under Column G, "NYS Net Price", indicate the customized pricing, based upon the Unit of Measurement listed, that will be charged. (e.g. for a chiller based on a per ton Unit of Measurement, if you indicate a NYS Net Price of $500.00, and the Authorized User requires a 90 ton chiller, this would yield a total price of $45,000.00 [$500.00 * 90 = $45,000]. This value should be rounded to the nearest whole cent (e.g. two decimal places) using 'standard' rounding method. </t>
  </si>
  <si>
    <t>1.  Bidders bidding LOT 2 are required to complete the tabs labeled "Region [#] Labor Rates," for all Installation, Integration, and 
     Maintenance by inserting the following:
2.  For all Bidders offering Products/Systems which are hardwired/affixed to facilities, the Bidder Must insert a proposed Percent (%) Markup for 
     the following Job Titles which are included in NYSDOL Prevailing Wage Schedules:
     A.  Electrician/Electrical Installer
     B.  The applicable technician titles for products/systems being bid.  
     C.  If offering Traffic and Transportation CCTV/Surveillance Camera Systems in Regions 1 and 3-9, the Electrician Lineman.
     D. The value inidcated for the percent markup should list no more than two (2) decimal places
3.  Where the Bidder is proposing Integrated Microprocessor-Controlled HVAC Product Systems, the Bidder should insert proposed Percent (%) 
     Markups for the applicable Steamfitter Job Tittles in addition to the applicable Electrical  Installer and Technician Job Titles.
4.  Where the Bidder is proposing Fire Sprinkler Systems or Fire Suppression Systems, Bidder Shall insert proposed Percent (%) Markups for the 
     Sprinkler Job Title in addition to the applicable Electrician and Technician Titles).</t>
  </si>
  <si>
    <r>
      <t xml:space="preserve">Bidders should submit one electronic copy of Attachment 1 - NYS Net Pricing Pages.  This file must to be an </t>
    </r>
    <r>
      <rPr>
        <b/>
        <u/>
        <sz val="12"/>
        <rFont val="Times New Roman Bold"/>
      </rPr>
      <t>Unprotected Excel File</t>
    </r>
    <r>
      <rPr>
        <b/>
        <sz val="12"/>
        <rFont val="Times New Roman"/>
        <family val="1"/>
      </rPr>
      <t xml:space="preserve">.  </t>
    </r>
  </si>
  <si>
    <r>
      <t>3.</t>
    </r>
    <r>
      <rPr>
        <sz val="7"/>
        <rFont val="Times New Roman"/>
        <family val="1"/>
      </rPr>
      <t>       </t>
    </r>
    <r>
      <rPr>
        <sz val="12"/>
        <rFont val="Times New Roman"/>
        <family val="1"/>
      </rPr>
      <t>Under column C "</t>
    </r>
    <r>
      <rPr>
        <b/>
        <sz val="12"/>
        <rFont val="Times New Roman"/>
        <family val="1"/>
      </rPr>
      <t>Equipment/Model Number</t>
    </r>
    <r>
      <rPr>
        <sz val="12"/>
        <rFont val="Times New Roman"/>
        <family val="1"/>
      </rPr>
      <t>", insert the Manufacturer's or Distributor's listed Equipment/product/model Number.  Bidders Must use the Manufacturer’s or Distributor's Product/Model # from the Manufacturer’s/Distributor’s Price List with List Price/MSRP (“List Price/MSRP File”) .</t>
    </r>
  </si>
  <si>
    <t xml:space="preserve">3.       Under column C "Equipment/Model Number", insert the Manufacturer's or Distributor's listed Equipment/product/model Number. *Note, if as a custom-built product that does not have a Manufacturer's equipment/product/model number, please create a model/part number which can be used when invoicing. </t>
  </si>
  <si>
    <t>MISCELLANEOUS INFORMATION</t>
  </si>
  <si>
    <t>Instructions:
1.  All Bidders Must complete
    A. Tab "Discount Table Comparison"
    B.  The "Equipment Pricing" tab for all Products except Custom-Built Equipment
2. If Bidding Lot 2, 
    A. and proposing Custom-Built Equipment, list these in and complete the Custom Build Equipment Pricing" Tab
    D.  If Bidding Lot 2, the applicable Labor Rates Tab.
    E.  If Bidding Lot 2, and the Bidder wishes to offer Subcontractors, the Subcontractor Utilization Tab. 
2. The instructions for completing the "Discount Summary Table" are in the Discount Summary Table tab. 
3. The following instructions describe how the Bidder is to complete the Equipment Pricing and Labor Rate Tabs.
4.  The instructions for completing the "Subcontractor Utilization" tab are in the Subcontractor Utilization Tab.</t>
  </si>
  <si>
    <r>
      <t>10.</t>
    </r>
    <r>
      <rPr>
        <sz val="7"/>
        <rFont val="Times New Roman"/>
        <family val="1"/>
      </rPr>
      <t>      </t>
    </r>
    <r>
      <rPr>
        <b/>
        <sz val="12"/>
        <rFont val="Times New Roman"/>
        <family val="1"/>
      </rPr>
      <t>NYS Net Price Column</t>
    </r>
    <r>
      <rPr>
        <sz val="12"/>
        <rFont val="Times New Roman"/>
        <family val="1"/>
      </rPr>
      <t xml:space="preserve"> - This column automatically calculates NYS Net Price by multiplying the List Price/MSRP by the Percent (%) Discount.  This column is LOCKED and cannot be edited.   
The following is an example of how the NYS Net Price is calculated:
NYS Net Price = List Price/MSRP * (1-Discount Percentage)
$540 = $600 * (1-10%)
In this case, the List Price/MSRP is $600.00, and the proposed Percent (%) Discount is 10%.
This value shall be rounded to the nearest whole cent (e.g. two decimal places) using 'standard' rounding method   
</t>
    </r>
    <r>
      <rPr>
        <b/>
        <sz val="12"/>
        <rFont val="Times New Roman"/>
        <family val="1"/>
      </rPr>
      <t>DO NOT ATTEMPT TO CHANGE THIS FORMULA AS THIS MAY RESULT IN BIDDER'S BID BEING FOUND NON-RESPONSIVE AND INELIGIBLE FOR AWARD</t>
    </r>
  </si>
  <si>
    <r>
      <t xml:space="preserve">Installation, Integration, and Maintenance Labor Rates - </t>
    </r>
    <r>
      <rPr>
        <b/>
        <u/>
        <sz val="12"/>
        <rFont val="Times New Roman"/>
        <family val="1"/>
      </rPr>
      <t>Applicable to Each Region Tab</t>
    </r>
    <r>
      <rPr>
        <sz val="12"/>
        <rFont val="Times New Roman"/>
        <family val="1"/>
      </rPr>
      <t xml:space="preserve"> (i.e. Region 1 Labor Rates, Region 2 Labor Rates, Region 3 Labor Rates, Region 4 Labor Rates, Region 5 Labor Rates, Region 6 Labor Rates, Region 7 Labor Rates, Region 8 Labor Rates &amp; Region 9 Labor Rates)</t>
    </r>
  </si>
  <si>
    <t>Bidders Bidding Lot 2 May also propose Total Hourly Rates (for Business Hours) for the following Job Titles Which Are Not Included in NYS DOL Prevailing Wage Rate Schedules:
a.  Project/Program Manager
b.  CAD Drafter
c.  Designer
d.  Offsite Integration and Maintenance Technician
LIVESCAN
e.  Trainer
f.  Advanced Trainer (option)
For both Training and Advanced training, authorized users shall insert:
i.   Class Size (# of People), and
ii.  Length of Class (# of Hours)
The spreadsheet shall automatically calculate the overtime/holiday rates:</t>
  </si>
  <si>
    <t>Where a Bidder is proposing Equipment for which it will not be charging authorized users, it Must list one of the following in the "List Price/MSRP and "NYS Net Pricing" columns:
1. $0.00,
2. "No Charge," or
3. "N/C"</t>
  </si>
  <si>
    <t>Individual employed by the Contractor or Subcontractor who performs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</si>
  <si>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advanced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</si>
  <si>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advanced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</si>
  <si>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</si>
  <si>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Commissioning, Programming, Integration, Maintenance (both Preventative or Remedial Maintenance) offsite.  See also Sec. "Remote Maintenance."  This Job Title and corresponding Total Hourly Rate Must not be utilized  for any work performed onsite, regardless of the nature of the Work.  
***This Job Title can only be used for work/Services on Systems/Product Lines/Equipment which are included on the Contractor's Contract***.</t>
  </si>
  <si>
    <t>Individual employed by the Contractor or Subcontractor who performs design Services related to the Installation and Integration of an Intelligent Facility and Security System and Solution as permitted by This Award, excluding Professional Design Services.  
***This Job Title can only be used for work/Services on Systems/Product Lines/Equipment which are included on the Contractor's Contract***.</t>
  </si>
  <si>
    <t>Individual employed by the Contractor or Subcontractor who generates diagrams, drawings, plans, etc.
***This Job Title can only be used for work/Services on Systems/Product Lines/Equipment which are included on the Contractor's Contract***.</t>
  </si>
  <si>
    <t>Individual employed by the Contractor or Subcontractor who oversees all onsite Work.
***This Job Title can only be used for work/Services on Systems/Product Lines/Equipment which are included on the Contractor's Contract***.</t>
  </si>
  <si>
    <t>Individual employed by the Contractor who:
1) Installs, runs, pulls, etc. Low Voltage Wiring,  Line Voltage Wiring,, cable, fiber optics, etc. for all products/systems which fit the scope of the contract.
2) Installs raceway, conduits, etc. for wire, cable, and fiber optics for all products/systems which fit the scope of the contract.
3) Installs/Mounts products onto poles, pads, etc.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</si>
  <si>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except for Traffic Camera Systems. 
2) installs raceway, conduits, etc. for wire, cable, and fiber optics for all products/systems which fit the scope of the contract except for Traffic Camera Systems.
3) Installs/Mounts products onto poles, pads, etc. except for Traffic Cameras.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</si>
  <si>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except for Traffic Camera Systems. 
2) Installs raceway, conduits, etc. for wire, cable, and fiber optics for all products/systems which fit the scope of the contract except for Traffic Camera Systems.
3) Installs/Mounts products onto poles, pads, etc. except for Traffic Cameras.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</si>
  <si>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except for Traffic Camera Systems. 
2) installs raceway, conduits, etc. for wire, cable, and fiber optics for all products/systems which fit the scope of the contract except for Traffic Camera Systems.
3) Installs/Mounts products onto poles, pads, etc. except for Traffic Cameras.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</si>
  <si>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except for Traffic Camera Systems. 
2) Installs raceway, conduits, etc. for wire, cable, and fiber optics for all products/systems which fit the scope of the contract except for Traffic Camera Systems.
3) Installs/Mounts products onto poles, pads, etc. except for Traffic Cameras. 
4) Performs any other Installation work classified by NYS DOL as electrical work which is permitted on This Award.
***This Job Title can only be used for work/Services on Systems/Product Lines/Equipment which are included on the Contractor's Contract***.</t>
  </si>
  <si>
    <t>Rauland- Ametek</t>
  </si>
  <si>
    <t>A30G</t>
  </si>
  <si>
    <t>ACC1113</t>
  </si>
  <si>
    <t>ACC1119</t>
  </si>
  <si>
    <t>ACC1120</t>
  </si>
  <si>
    <t>ACC1121</t>
  </si>
  <si>
    <t>ACC1207</t>
  </si>
  <si>
    <t>ACC1208</t>
  </si>
  <si>
    <t>ACC1300</t>
  </si>
  <si>
    <t>ACC1400</t>
  </si>
  <si>
    <t>ACC1401</t>
  </si>
  <si>
    <t>ACC1403</t>
  </si>
  <si>
    <t>ACC1411</t>
  </si>
  <si>
    <t>ACC1412</t>
  </si>
  <si>
    <t>ACC1480</t>
  </si>
  <si>
    <t>ACCSACX</t>
  </si>
  <si>
    <t>ACCWB5</t>
  </si>
  <si>
    <t>BAFKIT1X2CS</t>
  </si>
  <si>
    <t>BAFKIT1X2S8RJ</t>
  </si>
  <si>
    <t>BAFKIT2X2CS</t>
  </si>
  <si>
    <t>BAFKIT2X2L8RJ</t>
  </si>
  <si>
    <t>BAFKIT2X2LRJ</t>
  </si>
  <si>
    <t>CC200</t>
  </si>
  <si>
    <t>CCDIN</t>
  </si>
  <si>
    <t>CLS103</t>
  </si>
  <si>
    <t>CP7385</t>
  </si>
  <si>
    <t>DP7380</t>
  </si>
  <si>
    <t>HSS400</t>
  </si>
  <si>
    <t>HSS401</t>
  </si>
  <si>
    <t>HSS433</t>
  </si>
  <si>
    <t>NC2828</t>
  </si>
  <si>
    <t>NCBED</t>
  </si>
  <si>
    <t>NCBED5</t>
  </si>
  <si>
    <t>NCPSDSL2</t>
  </si>
  <si>
    <t>NCPSDSTV</t>
  </si>
  <si>
    <t>NCPSKPL2</t>
  </si>
  <si>
    <t>R4K15V</t>
  </si>
  <si>
    <t>R4K17V</t>
  </si>
  <si>
    <t>R4K2JACK</t>
  </si>
  <si>
    <t>R4KANNV2</t>
  </si>
  <si>
    <t>R4KCB13</t>
  </si>
  <si>
    <t>R4KCONN6</t>
  </si>
  <si>
    <t>R4KCRIMP</t>
  </si>
  <si>
    <t>R4KDLC2</t>
  </si>
  <si>
    <t>R4KFB1</t>
  </si>
  <si>
    <t>R4KKBS</t>
  </si>
  <si>
    <t>R4KKBSP</t>
  </si>
  <si>
    <t>R4KMQCV2</t>
  </si>
  <si>
    <t>R4KPA25</t>
  </si>
  <si>
    <t>R4KPB12</t>
  </si>
  <si>
    <t>R4KPB23</t>
  </si>
  <si>
    <t>R4KRECP</t>
  </si>
  <si>
    <t>R4KSAR</t>
  </si>
  <si>
    <t>R4KSLC1</t>
  </si>
  <si>
    <t>R4KSPK</t>
  </si>
  <si>
    <t>R4KSTAC</t>
  </si>
  <si>
    <t>R4KTVA</t>
  </si>
  <si>
    <t>R4KTVR1</t>
  </si>
  <si>
    <t>R4KWM22</t>
  </si>
  <si>
    <t>R5KDCRC4</t>
  </si>
  <si>
    <t>R5KDCRCS4</t>
  </si>
  <si>
    <t>R5KDEMO</t>
  </si>
  <si>
    <t>R5KM8PRT</t>
  </si>
  <si>
    <t>R5KMPR15</t>
  </si>
  <si>
    <t>R5KMPR36</t>
  </si>
  <si>
    <t>R5KMRPT</t>
  </si>
  <si>
    <t>R5KMSIP</t>
  </si>
  <si>
    <t>R5KPADP</t>
  </si>
  <si>
    <t>RAM1</t>
  </si>
  <si>
    <t>TCC2000</t>
  </si>
  <si>
    <t>TCC2022</t>
  </si>
  <si>
    <t>TCC2024</t>
  </si>
  <si>
    <t>TCC2033</t>
  </si>
  <si>
    <t>TCC2055</t>
  </si>
  <si>
    <t>TCC2099</t>
  </si>
  <si>
    <t>TCC2201PB</t>
  </si>
  <si>
    <t>TCC2211PB</t>
  </si>
  <si>
    <t>TCC3011S</t>
  </si>
  <si>
    <t>TCDPB2</t>
  </si>
  <si>
    <t>US0188</t>
  </si>
  <si>
    <t>US0215</t>
  </si>
  <si>
    <t>US0880</t>
  </si>
  <si>
    <t>WAC13S</t>
  </si>
  <si>
    <t>WAC16L</t>
  </si>
  <si>
    <t>WCA1312AC</t>
  </si>
  <si>
    <t>WCA1312B</t>
  </si>
  <si>
    <t>WCA1324AC</t>
  </si>
  <si>
    <t>WCA1324B</t>
  </si>
  <si>
    <t>WCA1612AC</t>
  </si>
  <si>
    <t>WCA1612B</t>
  </si>
  <si>
    <t>WCAMC2</t>
  </si>
  <si>
    <t>WCAMW2</t>
  </si>
  <si>
    <t>WCANA13WG</t>
  </si>
  <si>
    <t>WCANAHB</t>
  </si>
  <si>
    <t>WCD254R</t>
  </si>
  <si>
    <t>WCD254W</t>
  </si>
  <si>
    <t>WCD256W</t>
  </si>
  <si>
    <t>WCD25MC</t>
  </si>
  <si>
    <t>WCD25MW</t>
  </si>
  <si>
    <t>WCD404R</t>
  </si>
  <si>
    <t>WCD404W</t>
  </si>
  <si>
    <t>WCD40MW</t>
  </si>
  <si>
    <t>WCDIG40WG</t>
  </si>
  <si>
    <t>WCLFCCFP10</t>
  </si>
  <si>
    <t>WCLFCCNP10</t>
  </si>
  <si>
    <t>WCP24AC1</t>
  </si>
  <si>
    <t>WCSIGTEST</t>
  </si>
  <si>
    <t>WCTRWS</t>
  </si>
  <si>
    <t>WCXATRAN</t>
  </si>
  <si>
    <t>WCXGPS50EXT</t>
  </si>
  <si>
    <t>WCXREPEAT</t>
  </si>
  <si>
    <t>WCXRVRGPS</t>
  </si>
  <si>
    <t>WCXTANTKT</t>
  </si>
  <si>
    <t>DC BUFFER MODULE</t>
  </si>
  <si>
    <t>24VAC 3.5A X 2 UL LIST CLK PWR SPLY</t>
  </si>
  <si>
    <t>15 WATT PAGING-TALKBACK HORN</t>
  </si>
  <si>
    <t>30 WATT REENTRANT PAGING HORN</t>
  </si>
  <si>
    <t>30 WATT WIDE-ANGLE  PAGING HORN</t>
  </si>
  <si>
    <t>30 WATT BI-DIRECTIONAL HORN</t>
  </si>
  <si>
    <t>L-Net T-Tap Module (25)</t>
  </si>
  <si>
    <t>L-Net Termination Resistor (10)</t>
  </si>
  <si>
    <t>L-Net Hub Adapter</t>
  </si>
  <si>
    <t>Crimping Tool Adapter</t>
  </si>
  <si>
    <t>Station Removal Tool</t>
  </si>
  <si>
    <t>Battery Replacement  Kit - Pwr Supply</t>
  </si>
  <si>
    <t>Bio-seals - Cancel Button(10)</t>
  </si>
  <si>
    <t>Bio-seals - Small Push Buttons(10)</t>
  </si>
  <si>
    <t>Bio-seals-Left side Duty/Staff  Stn(10)</t>
  </si>
  <si>
    <t>Bio-seals-Right side Enh.Pt Stn(10)</t>
  </si>
  <si>
    <t>L-Net T-Tap Insulator (25)</t>
  </si>
  <si>
    <t>8-pin in line connector CAT5/CAT6  (100)</t>
  </si>
  <si>
    <t>L-Net Tester</t>
  </si>
  <si>
    <t>Clear Button Cover - 4 Button Stn</t>
  </si>
  <si>
    <t>3-gang Adapter Plates (10)</t>
  </si>
  <si>
    <t>1-gang Adapter Plates (10)</t>
  </si>
  <si>
    <t>Call-Cord w/Tilt-Release DIN</t>
  </si>
  <si>
    <t>Enhanced  Pillow Spkr -TV - Digital Vol</t>
  </si>
  <si>
    <t>Enhanced  Pillow Spkr -1 light - Digital Vol</t>
  </si>
  <si>
    <t>Enhanced  Pillow Spkr -2 lights - Digital Vol</t>
  </si>
  <si>
    <t>Remote Tilt-Release  DIN Station</t>
  </si>
  <si>
    <t>Power Supply w/ Batt. Backup</t>
  </si>
  <si>
    <t>8 port Ethernet Switch wPOE</t>
  </si>
  <si>
    <t>Fiber Optic Adapter Module</t>
  </si>
  <si>
    <t>Wall Mounting  Cabinet-Head-end</t>
  </si>
  <si>
    <t>Console Receptacle</t>
  </si>
  <si>
    <t>Console Desk Stand (R4K, R5)</t>
  </si>
  <si>
    <t>Mini Corridor Light</t>
  </si>
  <si>
    <t>Single Patient Station</t>
  </si>
  <si>
    <t>Dual Patient Station</t>
  </si>
  <si>
    <t>Duty Station</t>
  </si>
  <si>
    <t>Staff Station</t>
  </si>
  <si>
    <t>Remote Audio Output Module</t>
  </si>
  <si>
    <t>Pull-cord Station with Audio</t>
  </si>
  <si>
    <t>Cancel Station</t>
  </si>
  <si>
    <t>Bed Status Station</t>
  </si>
  <si>
    <t>Staff Registration  Station</t>
  </si>
  <si>
    <t>Interface - Telephone  - 25 Beds</t>
  </si>
  <si>
    <t>PC Console (Responder  5 Apps) - 25 Beds</t>
  </si>
  <si>
    <t>Staff Assignment  Client - 25 Beds</t>
  </si>
  <si>
    <t>Reports Manager - 25 Beds</t>
  </si>
  <si>
    <t>Interface - Location (RTLS) - 25 Beds</t>
  </si>
  <si>
    <t>Interface - HL7 (ADT) - 25 Beds</t>
  </si>
  <si>
    <t>Interface - Resp SYNC - 25 Beds</t>
  </si>
  <si>
    <t>All Touch Iptv-25 Beds</t>
  </si>
  <si>
    <t>All Touch Bed Info - 25 Beds</t>
  </si>
  <si>
    <t>Rj45 Patch Panel</t>
  </si>
  <si>
    <t>Classroom Breakout Mod 10 Pak</t>
  </si>
  <si>
    <t>Rj45 Dual Pb Call Switch</t>
  </si>
  <si>
    <t>WEATHER  TIGHT ADPTR 30W HORN</t>
  </si>
  <si>
    <t>VANDAL PROOF SURF BBOX ACC1012</t>
  </si>
  <si>
    <t>V-PROOF SURF BBOX HSS1, 2, 14</t>
  </si>
  <si>
    <t>SURF MT BBOX CLK/SPK ACCSAC12</t>
  </si>
  <si>
    <t>FLSH MT BBOX CLK/SPK  ACCSAC12</t>
  </si>
  <si>
    <t>ASSMBLY  US0188,ACC1003,ACC1113</t>
  </si>
  <si>
    <t>ASSMBLY  US0188, ACC1003,ACC1114</t>
  </si>
  <si>
    <t>10 WATT AREA SPKR VOL CONTROL</t>
  </si>
  <si>
    <t>8" 5oz SPKR ASSY - RND WHT BAF</t>
  </si>
  <si>
    <t>8" 10oz SPKR ASSY  WHT BAF</t>
  </si>
  <si>
    <t>8" 5oz SPKR ASSY  WHT  BAFF W/VC</t>
  </si>
  <si>
    <t>PAGING HORN W BAFFLE</t>
  </si>
  <si>
    <t>PAGING HORN W BAFFLE &amp; BACKBOX</t>
  </si>
  <si>
    <t>8 Ohm, 5 oz, Round White Speaker Assembly W/ RJ45</t>
  </si>
  <si>
    <t>ANALOG CLK/SPKR BAFFLE(CLOCK NOT INCLUDED)</t>
  </si>
  <si>
    <t>MTL WALL BAFFLE W/US0188 SPKR</t>
  </si>
  <si>
    <t>8 Ohm 1' BY 2' LAY-IN-SPEAKER ASSEMBLY</t>
  </si>
  <si>
    <t>8 OHM 1' BY 2' LAY-IN SPEAKER  ASSY. W/RJ45</t>
  </si>
  <si>
    <t>8 OHM 2' BY 2' LAY-IN SPEAKER  ASSEMBLY</t>
  </si>
  <si>
    <t>8 OHM 2' BY 2' LAY-IN SPEAKER  ASSY. W/ RJ45</t>
  </si>
  <si>
    <t>25V 2'X2' LAY-IN SPEAKER  ASSEMBLY  W/RJ45</t>
  </si>
  <si>
    <t>Call Cord w/ Clip - 10FT</t>
  </si>
  <si>
    <t>Call Cord - 8-pin DIN Connector</t>
  </si>
  <si>
    <t>SECURITY  CORRIDOR  LAMP - 3 LAMP</t>
  </si>
  <si>
    <t>Pushbutton  for 1/4" Jack</t>
  </si>
  <si>
    <t>Dummy Plug for 1/4</t>
  </si>
  <si>
    <t>R4K High Security Audio Bed St</t>
  </si>
  <si>
    <t>R4K High Security Staff St</t>
  </si>
  <si>
    <t>R4K High Security Push Btn St</t>
  </si>
  <si>
    <t>Head-End  Equipment  Cabinet</t>
  </si>
  <si>
    <t>Feature Bed Receptacle  - 37 Pin</t>
  </si>
  <si>
    <t>R5 Feature Bed Receptacle  - 37  pin</t>
  </si>
  <si>
    <t>R5k Digital Pillow Spkr 2 Lts</t>
  </si>
  <si>
    <t>R5k Digital Pillow Speaker Tv</t>
  </si>
  <si>
    <t>R5k Dir Acc Pillow Spkr 2lts</t>
  </si>
  <si>
    <t>R5k Annunciator Panel V2</t>
  </si>
  <si>
    <t>R5k Marquee Controller V2</t>
  </si>
  <si>
    <t>R5k Relay Output Controler</t>
  </si>
  <si>
    <t>R5k Ss Relay Output Controller</t>
  </si>
  <si>
    <t>R5k Demo Cnf</t>
  </si>
  <si>
    <t>R5k 8-port Ethernet Switch</t>
  </si>
  <si>
    <t>R5k 15v Pwr Sply W Bat Backup</t>
  </si>
  <si>
    <t>R5k 36v Pwr Sply W Bat Backup</t>
  </si>
  <si>
    <t>R5K Application Module</t>
  </si>
  <si>
    <t xml:space="preserve">R5K Telephony Interface </t>
  </si>
  <si>
    <t>R5k Adapter Plates (10)</t>
  </si>
  <si>
    <t>RELAY MODULE</t>
  </si>
  <si>
    <t>Telecenter U 24 Port Gateway</t>
  </si>
  <si>
    <t>AUXILIARY  I/O MODULE</t>
  </si>
  <si>
    <t>PROGRAM  LINE INPUT MODULE</t>
  </si>
  <si>
    <t>Single "Call" Push Button for Telecenter  U</t>
  </si>
  <si>
    <t>Dual EMER and Checkin Button for Telecenter  U</t>
  </si>
  <si>
    <t>TC DUAL CALL SWITCH</t>
  </si>
  <si>
    <t>8" SPKR 25/70V MTAP XFMR 5OZ</t>
  </si>
  <si>
    <t>8" SPKR 25/70V MTAP XFMR 1OZ</t>
  </si>
  <si>
    <t>8 OHM 5 OZ SPEAKER  W/RJ45</t>
  </si>
  <si>
    <t>13" Wired Analog Clock</t>
  </si>
  <si>
    <t>16" Wired Analog Clock</t>
  </si>
  <si>
    <t>13IN WIRELESS ANALOG 12HR CLK 24VAC</t>
  </si>
  <si>
    <t>13IN WIRELESS  ANALOG 12HR CLK BAT</t>
  </si>
  <si>
    <t>13IN WIRELESS  ANALOG 24HR CLK 24VAC</t>
  </si>
  <si>
    <t>13IN WIRELESS ANALOG 24HR CLK BAT</t>
  </si>
  <si>
    <t>16IN WIRELESS ANLG 12HR CLK 24VAC</t>
  </si>
  <si>
    <t>16IN WIRELESS  ANALOG 12HR CLK BAT</t>
  </si>
  <si>
    <t>Ceil-mnt Double-face 13IN ANALOG KIT</t>
  </si>
  <si>
    <t>WALL-MNT  DOUBLE-FACE 13" ANALOG KIT</t>
  </si>
  <si>
    <t>13IN Wirelss Anlg Clk Wire Grd</t>
  </si>
  <si>
    <t>Analog Clock Hanger Bracket (10-PACK)</t>
  </si>
  <si>
    <t>WRLSS DIG CLK 2.5 IN 4 DIG RED</t>
  </si>
  <si>
    <t>WRLSS DIG CLK 2.5 IN 4 DIG WHT</t>
  </si>
  <si>
    <t>WRLSS DIG CLK 2.5 IN 6 DIG WHT</t>
  </si>
  <si>
    <t>Ceil-mnt Double-face  2.5IN Dgt</t>
  </si>
  <si>
    <t>Wall-mnt Double-face 2.5IN Dgt</t>
  </si>
  <si>
    <t>WRLSS DIG CLK 4 IN 4 DIG RED</t>
  </si>
  <si>
    <t>WRLSS DIG CLK 4 IN 4 DIG WHT</t>
  </si>
  <si>
    <t>Wall-mnt  Double-face 4IN Dgt</t>
  </si>
  <si>
    <t>4IN Wirelss Dgtl Clk Wire Grd</t>
  </si>
  <si>
    <t>FCC License-For  -Profit (10 year)</t>
  </si>
  <si>
    <t>FCC License - Non-Profit  (10 year)</t>
  </si>
  <si>
    <t>6VA  24 VAC CLOCK POWER SOURCE</t>
  </si>
  <si>
    <t>RF Signal Tester</t>
  </si>
  <si>
    <t>Shelf for Transmitter /Receiver</t>
  </si>
  <si>
    <t>Wireless Transmitter</t>
  </si>
  <si>
    <t>GPS Receiver Extension cable</t>
  </si>
  <si>
    <t>Wireless Repeater</t>
  </si>
  <si>
    <t>GPS Receiver</t>
  </si>
  <si>
    <t>Wireless External Antenna for Wireless Transmitter</t>
  </si>
  <si>
    <t>5 Years</t>
  </si>
  <si>
    <t>ACC3011S</t>
  </si>
  <si>
    <t>MESSAGE BOARD SPEAKER BAFFLE</t>
  </si>
  <si>
    <t>SMALL MESSAGE BOARD</t>
  </si>
  <si>
    <t>ACC3011FBB</t>
  </si>
  <si>
    <t>ACC3011SBB</t>
  </si>
  <si>
    <t>FLUSH MOUNT BACK BOX</t>
  </si>
  <si>
    <t>SURFACE MOUNT BACK BOX</t>
  </si>
  <si>
    <t>TCC3012L</t>
  </si>
  <si>
    <t>LARGE MESSAGE BOARD</t>
  </si>
  <si>
    <t>TCC3022</t>
  </si>
  <si>
    <t>ZONE PAGE AMPLIFIER MODULE</t>
  </si>
  <si>
    <t>DESK MIC W/SWITCH W/7' CABLE</t>
  </si>
  <si>
    <t>AC BUFFER MODULE ( Pkg of 5)</t>
  </si>
  <si>
    <t>1 1/2 Years</t>
  </si>
  <si>
    <t>2 Years</t>
  </si>
  <si>
    <t>ACC1101</t>
  </si>
  <si>
    <t>ACC1104</t>
  </si>
  <si>
    <t>ROUND STACKABLE BACKBOX</t>
  </si>
  <si>
    <t>T-BAR SUPPORT FOR 8" SPEAKER</t>
  </si>
  <si>
    <t>ACCWB8RJ</t>
  </si>
  <si>
    <t>SURFACE MOUNT SPKR ASSY 8 OHM RJ45</t>
  </si>
  <si>
    <t>R5K 4 LIGHT 6 POINT CL</t>
  </si>
  <si>
    <t>CLAR46</t>
  </si>
  <si>
    <t>R5K 4 PT AUDIO RELAY KIT</t>
  </si>
  <si>
    <t>R5K Code Blue Station</t>
  </si>
  <si>
    <t>R5K SLIM 1/4" Jack / Button St</t>
  </si>
  <si>
    <t>R5K SLIM Enh Single Call St</t>
  </si>
  <si>
    <t>R5K SLIM Dual 1/4" Jack St</t>
  </si>
  <si>
    <t>R5K 6-pin Connectors  - 100</t>
  </si>
  <si>
    <t>R5K Crimping Tool</t>
  </si>
  <si>
    <t>R5K Dual Light Control Mod</t>
  </si>
  <si>
    <t>R5K Feature Bed Interface</t>
  </si>
  <si>
    <t>R5K K-bus Splitter</t>
  </si>
  <si>
    <t>R5K K-bus Splitter - with Pwr</t>
  </si>
  <si>
    <t>R5K Push For Help Station</t>
  </si>
  <si>
    <t>R5KMADT</t>
  </si>
  <si>
    <t>R5K ADT Interface</t>
  </si>
  <si>
    <t>RAC900</t>
  </si>
  <si>
    <t>AC Recepticle Strip 8 Ckts</t>
  </si>
  <si>
    <t>TCC2045</t>
  </si>
  <si>
    <t>Telecenter U IP Console</t>
  </si>
  <si>
    <t>TCC2077</t>
  </si>
  <si>
    <t>Telecenter U Mic Line Input Module</t>
  </si>
  <si>
    <t>TCC2088</t>
  </si>
  <si>
    <t>Telecenter U Status Light</t>
  </si>
  <si>
    <t>Universal Rack Mount Kit</t>
  </si>
  <si>
    <t>TCC2986</t>
  </si>
  <si>
    <t>Status Light Trim Plate- 10 pk</t>
  </si>
  <si>
    <t>TCC2987</t>
  </si>
  <si>
    <t>Status Light Removal Kit</t>
  </si>
  <si>
    <t>WCTRRBKT</t>
  </si>
  <si>
    <t>Transmitter Rack Mount Bracket (2)</t>
  </si>
  <si>
    <t>WCXRVRNTP100</t>
  </si>
  <si>
    <t>100Mb/s NTP reciever</t>
  </si>
  <si>
    <t>R5K Paging Amplifier  - 25 Watt</t>
  </si>
  <si>
    <t>R5K SLIM Single Button St</t>
  </si>
  <si>
    <t>R5K SLIM Dual Button w/ Code St</t>
  </si>
  <si>
    <t>R5K Console Receptacle</t>
  </si>
  <si>
    <t>R5K Single Light Control Mod</t>
  </si>
  <si>
    <t>R5K SLIM Speaker Module</t>
  </si>
  <si>
    <t>R5K Test Adapter Cables</t>
  </si>
  <si>
    <t>R5K TV Adaptor Kit Qty 10</t>
  </si>
  <si>
    <t>R5K Digital TV Isolation Module</t>
  </si>
  <si>
    <t>R5KANN Wall Mount Kit</t>
  </si>
  <si>
    <t>Responder SIP Server</t>
  </si>
  <si>
    <t>Data Warehouse</t>
  </si>
  <si>
    <t>Business Intelligence</t>
  </si>
  <si>
    <t>354001WP</t>
  </si>
  <si>
    <t>Pull-Cord Station Waterproof</t>
  </si>
  <si>
    <t>Ronco Specialized Systems</t>
  </si>
  <si>
    <t>15 Watt Flush Mountable Horn</t>
  </si>
  <si>
    <t>ACC1117</t>
  </si>
  <si>
    <t>10.75" SQ Backbox ACC1014/3607</t>
  </si>
  <si>
    <t>Ronco Specialized Systems, Inc.</t>
  </si>
  <si>
    <t xml:space="preserve">
Public Address System
Technician Onsite Region 1</t>
  </si>
  <si>
    <t>Individual employed by the Contractor or Subcontractor who Commissions Programs,  Integrates, and Maintains (both Preventative and Remedial Maintenance) Public Address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</si>
  <si>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Nurse Call Systems.
***This Job Title can only be used for work/Services on Systems/Product Lines/Equipment which are included on the Contractor's Contract***.</t>
  </si>
  <si>
    <t xml:space="preserve">
Public Address System
Technician Onsite Region 2</t>
  </si>
  <si>
    <t>Individual employed by the Contractor or Subcontractor who Starts-Up, Commissions, Programs,  Integrates, and Maintains (both Preventative and Remedial Maintenance) Public Address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</si>
  <si>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Nurse Call System.
***This Job Title can only be used for work/Services on Systems/Product Lines/Equipment which are included on the Contractor's Contract***.</t>
  </si>
  <si>
    <r>
      <t xml:space="preserve">
Public Address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</si>
  <si>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t>Individual employed by the Contractor or Subcontractor who Starts-Up, Commissions, Programs,  Integrates, and Maintains (both Preventative and Remedial Maintenance) Public Address Systems.
***This Job Title can only be used for work/Services on Systems/Product Lines/Equipment which are included on the Contractor's Contract*** .</t>
  </si>
  <si>
    <r>
      <t xml:space="preserve">
Public Address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</si>
  <si>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
Public Address System
Technician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</si>
  <si>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r>
      <t xml:space="preserve">
Public Address Systems
Technician Onsite Region 4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Orange and Rockland</t>
    </r>
  </si>
  <si>
    <r>
      <t xml:space="preserve">
Public Address Systems
Technician Onsite Region 4
</t>
    </r>
    <r>
      <rPr>
        <u/>
        <sz val="11"/>
        <color theme="1"/>
        <rFont val="Calibri"/>
        <family val="2"/>
        <scheme val="minor"/>
      </rPr>
      <t>Entire Counties -</t>
    </r>
    <r>
      <rPr>
        <sz val="11"/>
        <color theme="1"/>
        <rFont val="Calibri"/>
        <family val="2"/>
        <scheme val="minor"/>
      </rPr>
      <t xml:space="preserve"> </t>
    </r>
    <r>
      <rPr>
        <b/>
        <sz val="11"/>
        <color theme="1"/>
        <rFont val="Calibri"/>
        <family val="2"/>
        <scheme val="minor"/>
      </rPr>
      <t>Sullivan and Ulster</t>
    </r>
  </si>
  <si>
    <r>
      <t xml:space="preserve">Nurse Call Systems
Technician Onsite Region 4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Sullivan and Ulster</t>
    </r>
  </si>
  <si>
    <r>
      <t xml:space="preserve">
Public Address Systems
Technician Onsite Region 5
</t>
    </r>
    <r>
      <rPr>
        <u/>
        <sz val="11"/>
        <color theme="1"/>
        <rFont val="Calibri"/>
        <family val="2"/>
        <scheme val="minor"/>
      </rPr>
      <t>Partial County</t>
    </r>
    <r>
      <rPr>
        <sz val="11"/>
        <color theme="1"/>
        <rFont val="Calibri"/>
        <family val="2"/>
        <scheme val="minor"/>
      </rPr>
      <t xml:space="preserve"> - </t>
    </r>
    <r>
      <rPr>
        <b/>
        <sz val="11"/>
        <color theme="1"/>
        <rFont val="Calibri"/>
        <family val="2"/>
        <scheme val="minor"/>
      </rPr>
      <t>Otsego</t>
    </r>
    <r>
      <rPr>
        <sz val="11"/>
        <color theme="1"/>
        <rFont val="Calibri"/>
        <family val="2"/>
        <scheme val="minor"/>
      </rPr>
      <t xml:space="preserve">:  Only the Townships of Plainfield, Richfield, Springfield, Cherry Valley, Roseboom, Middlefield, Otsego, Exeter, Edmeston, Burlington, Pittsfield, and New Lebanon.  </t>
    </r>
  </si>
  <si>
    <t>Individual employed by the Contractor who Starts-Up, Commissions, Programs,  Integrates, and Maintains (both Preventative and Remedial Maintenance) Public Address Systems.
***This Job Title can only be used for work/Services on Systems/Product Lines/Equipment which are included on the Contractor's Contract***.</t>
  </si>
  <si>
    <r>
      <t xml:space="preserve">
Public Address Systems
Technician Onsite Region 5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Delaware</t>
    </r>
    <r>
      <rPr>
        <sz val="11"/>
        <color theme="1"/>
        <rFont val="Calibri"/>
        <family val="2"/>
        <scheme val="minor"/>
      </rPr>
      <t xml:space="preserve">:  Only in the Townships of Andes, Harpersfield, Kortwright, Stamford, Bovina, Roxbury, Middletown and those portions of Colchester and Hancock south of the East Branch of the Delaware River.  
</t>
    </r>
    <r>
      <rPr>
        <b/>
        <sz val="11"/>
        <color theme="1"/>
        <rFont val="Calibri"/>
        <family val="2"/>
        <scheme val="minor"/>
      </rPr>
      <t>Greene</t>
    </r>
    <r>
      <rPr>
        <sz val="11"/>
        <color theme="1"/>
        <rFont val="Calibri"/>
        <family val="2"/>
        <scheme val="minor"/>
      </rPr>
      <t xml:space="preserve">:  That portion of the county south of a line following the south limits of the city of Catskill in a Westerly direction from the Hudson River to Highway 23A along 23A to the road following the Little Westkill and continuing along this road to Delaware County. </t>
    </r>
  </si>
  <si>
    <r>
      <t xml:space="preserve">
Public Address Systems
Technician Onsite Region 5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Albany, Columbia, Fulton, Montgomery, Rensselaer, Schenectady, and Schoharie</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Greene</t>
    </r>
    <r>
      <rPr>
        <sz val="11"/>
        <color theme="1"/>
        <rFont val="Calibri"/>
        <family val="2"/>
        <scheme val="minor"/>
      </rPr>
      <t xml:space="preserve">:  Portion of the County North of a line following the South limits of the  City of Catskill in a westerly direction from the Hudson River to State Highway 23A.  Then continuing on 23A to the road following the Little West Kill and continuing along this road to Delaware County.  
</t>
    </r>
    <r>
      <rPr>
        <b/>
        <sz val="11"/>
        <color theme="1"/>
        <rFont val="Calibri"/>
        <family val="2"/>
        <scheme val="minor"/>
      </rPr>
      <t>Otsego</t>
    </r>
    <r>
      <rPr>
        <sz val="11"/>
        <color theme="1"/>
        <rFont val="Calibri"/>
        <family val="2"/>
        <scheme val="minor"/>
      </rPr>
      <t xml:space="preserve">:  Only the Towns of Decatur and Worchester. </t>
    </r>
  </si>
  <si>
    <r>
      <t xml:space="preserve">
Public Address Systems
Technician Onsite Region 5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Delaware</t>
    </r>
    <r>
      <rPr>
        <sz val="11"/>
        <color theme="1"/>
        <rFont val="Calibri"/>
        <family val="2"/>
        <scheme val="minor"/>
      </rPr>
      <t xml:space="preserve">:  Only the Townships of Davenport, Delhi, Deposit, Franklin, Hamden, Masonville, Meredith, Sidney, Tompkins, and Walton Townships, and that portion of Colchester and Hancock Townships north of the east branch of the Delaware River.  
</t>
    </r>
    <r>
      <rPr>
        <b/>
        <sz val="11"/>
        <color theme="1"/>
        <rFont val="Calibri"/>
        <family val="2"/>
        <scheme val="minor"/>
      </rPr>
      <t>Otsego</t>
    </r>
    <r>
      <rPr>
        <sz val="11"/>
        <color theme="1"/>
        <rFont val="Calibri"/>
        <family val="2"/>
        <scheme val="minor"/>
      </rPr>
      <t xml:space="preserve">:  Only the Townships of Butternuts, Hartwick, Laurens, Maryland, Milford, Morris, Oneonta, Otego, Unadilla, and Westford.  </t>
    </r>
  </si>
  <si>
    <r>
      <t xml:space="preserve">
Public Address System
Technician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Hamilton, Saratoga, Warren, and Washington </t>
    </r>
  </si>
  <si>
    <t>Individual employed by the Contractor or Subcontractor who Starts-Up, Commissions, Programs,  Integrates, and Maintains (both Preventative and Remedial Maintenance) Public Address System.
***This Job Title can only be used for work/Services on Systems/Product Lines/Equipment which are included on the Contractor's Contract***.</t>
  </si>
  <si>
    <r>
      <t xml:space="preserve">
Public Address System
Technician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Clinton, Essex, and Franklin </t>
    </r>
  </si>
  <si>
    <t>Individual employed by the Contractor who Starts-Up, Commissions, Programs,  Integrates, and Maintains (both Preventative and Remedial Maintenance) Nurse Call Systems.
***This Job Title can only be used for Work/Services on Systems which are included on the Contractor's Contract***.</t>
  </si>
  <si>
    <r>
      <t xml:space="preserve">
Public Address Systems
Technician Onsite Region 7
</t>
    </r>
    <r>
      <rPr>
        <u/>
        <sz val="11"/>
        <rFont val="Calibri"/>
        <family val="2"/>
        <scheme val="minor"/>
      </rPr>
      <t xml:space="preserve">Entire Counties </t>
    </r>
    <r>
      <rPr>
        <sz val="11"/>
        <rFont val="Calibri"/>
        <family val="2"/>
        <scheme val="minor"/>
      </rPr>
      <t xml:space="preserve">- </t>
    </r>
    <r>
      <rPr>
        <b/>
        <sz val="11"/>
        <rFont val="Calibri"/>
        <family val="2"/>
        <scheme val="minor"/>
      </rPr>
      <t xml:space="preserve">Cortland, Herkimer, Madison, Oneida, Oswego </t>
    </r>
    <r>
      <rPr>
        <sz val="11"/>
        <rFont val="Calibri"/>
        <family val="2"/>
        <scheme val="minor"/>
      </rPr>
      <t xml:space="preserve">
</t>
    </r>
    <r>
      <rPr>
        <u/>
        <sz val="11"/>
        <rFont val="Calibri"/>
        <family val="2"/>
        <scheme val="minor"/>
      </rPr>
      <t>Partial Counties</t>
    </r>
    <r>
      <rPr>
        <sz val="11"/>
        <rFont val="Calibri"/>
        <family val="2"/>
        <scheme val="minor"/>
      </rPr>
      <t xml:space="preserve"> - </t>
    </r>
    <r>
      <rPr>
        <b/>
        <sz val="11"/>
        <rFont val="Calibri"/>
        <family val="2"/>
        <scheme val="minor"/>
      </rPr>
      <t>Cayuga</t>
    </r>
    <r>
      <rPr>
        <sz val="11"/>
        <rFont val="Calibri"/>
        <family val="2"/>
        <scheme val="minor"/>
      </rPr>
      <t xml:space="preserve">:  Townships of Ira, Locke, Sempronius, Sterling, Summerhill and Victory. 
</t>
    </r>
    <r>
      <rPr>
        <b/>
        <sz val="11"/>
        <rFont val="Calibri"/>
        <family val="2"/>
        <scheme val="minor"/>
      </rPr>
      <t>Onondaga</t>
    </r>
    <r>
      <rPr>
        <sz val="11"/>
        <rFont val="Calibri"/>
        <family val="2"/>
        <scheme val="minor"/>
      </rPr>
      <t xml:space="preserve">: Entire County except Townships of Elbridge and Skaneateles. </t>
    </r>
  </si>
  <si>
    <t>Individual employed by the Contractor or Subcontractor who Starts-Up, Commissions, Programs,  Integrates, and Maintains (both Preventative and Remedial Maintenance) Public Address Systems.
***This Job Title can only be used for Work/Services on Systems which are included on the Contractor's Contract***.</t>
  </si>
  <si>
    <r>
      <t xml:space="preserve">
Public Address Systems
Technician Onsite Region 7
</t>
    </r>
    <r>
      <rPr>
        <u/>
        <sz val="11"/>
        <rFont val="Calibri"/>
        <family val="2"/>
        <scheme val="minor"/>
      </rPr>
      <t>Partial Counties</t>
    </r>
    <r>
      <rPr>
        <sz val="11"/>
        <rFont val="Calibri"/>
        <family val="2"/>
        <scheme val="minor"/>
      </rPr>
      <t xml:space="preserve"> - </t>
    </r>
    <r>
      <rPr>
        <b/>
        <sz val="11"/>
        <rFont val="Calibri"/>
        <family val="2"/>
        <scheme val="minor"/>
      </rPr>
      <t>Cayuga</t>
    </r>
    <r>
      <rPr>
        <sz val="11"/>
        <rFont val="Calibri"/>
        <family val="2"/>
        <scheme val="minor"/>
      </rPr>
      <t xml:space="preserve">:  All Townships except Genoa, Ira, Sterling, Victory, Locke, Sempronius and Summerhill 
</t>
    </r>
    <r>
      <rPr>
        <b/>
        <sz val="11"/>
        <rFont val="Calibri"/>
        <family val="2"/>
        <scheme val="minor"/>
      </rPr>
      <t>Onondaga</t>
    </r>
    <r>
      <rPr>
        <sz val="11"/>
        <rFont val="Calibri"/>
        <family val="2"/>
        <scheme val="minor"/>
      </rPr>
      <t xml:space="preserve">: Only the Townships of Elbridge and Skaneateles </t>
    </r>
  </si>
  <si>
    <r>
      <t xml:space="preserve">
Public Address Systems 
Technician Onsite Region 7
</t>
    </r>
    <r>
      <rPr>
        <u/>
        <sz val="11"/>
        <rFont val="Calibri"/>
        <family val="2"/>
        <scheme val="minor"/>
      </rPr>
      <t>Partial County</t>
    </r>
    <r>
      <rPr>
        <sz val="11"/>
        <rFont val="Calibri"/>
        <family val="2"/>
        <scheme val="minor"/>
      </rPr>
      <t xml:space="preserve"> - </t>
    </r>
    <r>
      <rPr>
        <b/>
        <sz val="11"/>
        <rFont val="Calibri"/>
        <family val="2"/>
        <scheme val="minor"/>
      </rPr>
      <t>Cayuga</t>
    </r>
    <r>
      <rPr>
        <sz val="11"/>
        <rFont val="Calibri"/>
        <family val="2"/>
        <scheme val="minor"/>
      </rPr>
      <t xml:space="preserve">:  Only the Township of 
Genoa. </t>
    </r>
  </si>
  <si>
    <r>
      <t xml:space="preserve">
Public Address Systems
Technician Onsite Region 7
</t>
    </r>
    <r>
      <rPr>
        <u/>
        <sz val="11"/>
        <rFont val="Calibri"/>
        <family val="2"/>
        <scheme val="minor"/>
      </rPr>
      <t xml:space="preserve">Entire Counties </t>
    </r>
    <r>
      <rPr>
        <sz val="11"/>
        <rFont val="Calibri"/>
        <family val="2"/>
        <scheme val="minor"/>
      </rPr>
      <t xml:space="preserve">- </t>
    </r>
    <r>
      <rPr>
        <b/>
        <sz val="11"/>
        <rFont val="Calibri"/>
        <family val="2"/>
        <scheme val="minor"/>
      </rPr>
      <t xml:space="preserve">Jefferson, Lewis, and St. Lawrence </t>
    </r>
  </si>
  <si>
    <r>
      <t xml:space="preserve">
Public Address System
Technician Onsite Region 8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 xml:space="preserve">Chemung, Steuben </t>
    </r>
    <r>
      <rPr>
        <sz val="11"/>
        <color theme="1"/>
        <rFont val="Calibri"/>
        <family val="2"/>
        <scheme val="minor"/>
      </rPr>
      <t xml:space="preserve">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Schuyler</t>
    </r>
    <r>
      <rPr>
        <sz val="11"/>
        <color theme="1"/>
        <rFont val="Calibri"/>
        <family val="2"/>
        <scheme val="minor"/>
      </rPr>
      <t xml:space="preserve">:  Only the Townships of Dix, Montour, Orange, Reading, and Tyrone.  
</t>
    </r>
    <r>
      <rPr>
        <b/>
        <sz val="11"/>
        <color theme="1"/>
        <rFont val="Calibri"/>
        <family val="2"/>
        <scheme val="minor"/>
      </rPr>
      <t>Tioga</t>
    </r>
    <r>
      <rPr>
        <sz val="11"/>
        <color theme="1"/>
        <rFont val="Calibri"/>
        <family val="2"/>
        <scheme val="minor"/>
      </rPr>
      <t xml:space="preserve">:  Only the Townships of Barton and Nichols. </t>
    </r>
  </si>
  <si>
    <r>
      <t xml:space="preserve">
Public Address System
Technician Onsite Region 8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Broome</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Chenango</t>
    </r>
    <r>
      <rPr>
        <sz val="11"/>
        <color theme="1"/>
        <rFont val="Calibri"/>
        <family val="2"/>
        <scheme val="minor"/>
      </rPr>
      <t xml:space="preserve">:  Entire County except the Townships of Columbus, New Berlin, and Sherburne.  
</t>
    </r>
    <r>
      <rPr>
        <b/>
        <sz val="11"/>
        <color theme="1"/>
        <rFont val="Calibri"/>
        <family val="2"/>
        <scheme val="minor"/>
      </rPr>
      <t>Tioga</t>
    </r>
    <r>
      <rPr>
        <sz val="11"/>
        <color theme="1"/>
        <rFont val="Calibri"/>
        <family val="2"/>
        <scheme val="minor"/>
      </rPr>
      <t xml:space="preserve">:  Only the Townships of Berkshire, Newark Valley, Owego, Richford, and Tioga.  </t>
    </r>
  </si>
  <si>
    <r>
      <t xml:space="preserve">
Public Address System
Technician Onsite Region 8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 xml:space="preserve">Livingston and Monroe </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Ontario</t>
    </r>
    <r>
      <rPr>
        <sz val="11"/>
        <color theme="1"/>
        <rFont val="Calibri"/>
        <family val="2"/>
        <scheme val="minor"/>
      </rPr>
      <t xml:space="preserve">:  Only the Townships of Bristol, Canadice, Naples, West Bloomfield, Richmond, South Bristol, East Bloomfield and Victor. 
</t>
    </r>
    <r>
      <rPr>
        <b/>
        <sz val="11"/>
        <color theme="1"/>
        <rFont val="Calibri"/>
        <family val="2"/>
        <scheme val="minor"/>
      </rPr>
      <t>Orleans</t>
    </r>
    <r>
      <rPr>
        <sz val="11"/>
        <color theme="1"/>
        <rFont val="Calibri"/>
        <family val="2"/>
        <scheme val="minor"/>
      </rPr>
      <t xml:space="preserve">:  Only the townships of Clarendon, Kendall, and Murray 
</t>
    </r>
    <r>
      <rPr>
        <b/>
        <sz val="11"/>
        <color theme="1"/>
        <rFont val="Calibri"/>
        <family val="2"/>
        <scheme val="minor"/>
      </rPr>
      <t>Wayne</t>
    </r>
    <r>
      <rPr>
        <sz val="11"/>
        <color theme="1"/>
        <rFont val="Calibri"/>
        <family val="2"/>
        <scheme val="minor"/>
      </rPr>
      <t xml:space="preserve">:  Only the Townships of Macedon, Marion,  Ontario, Palmyra, Sodus, Walworth, Williamson </t>
    </r>
  </si>
  <si>
    <r>
      <t xml:space="preserve">
Public Address System
Technician Onsite Region 8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Schuyler</t>
    </r>
    <r>
      <rPr>
        <sz val="11"/>
        <color theme="1"/>
        <rFont val="Calibri"/>
        <family val="2"/>
        <scheme val="minor"/>
      </rPr>
      <t xml:space="preserve">:  Only the Townships of Cayuta, Catharine, and Hector.                            
</t>
    </r>
    <r>
      <rPr>
        <b/>
        <sz val="11"/>
        <color theme="1"/>
        <rFont val="Calibri"/>
        <family val="2"/>
        <scheme val="minor"/>
      </rPr>
      <t>Seneca</t>
    </r>
    <r>
      <rPr>
        <sz val="11"/>
        <color theme="1"/>
        <rFont val="Calibri"/>
        <family val="2"/>
        <scheme val="minor"/>
      </rPr>
      <t xml:space="preserve">:  Only the Townships of Lodi and Covert. 
</t>
    </r>
    <r>
      <rPr>
        <b/>
        <sz val="11"/>
        <color theme="1"/>
        <rFont val="Calibri"/>
        <family val="2"/>
        <scheme val="minor"/>
      </rPr>
      <t>Tioga</t>
    </r>
    <r>
      <rPr>
        <sz val="11"/>
        <color theme="1"/>
        <rFont val="Calibri"/>
        <family val="2"/>
        <scheme val="minor"/>
      </rPr>
      <t xml:space="preserve">:  Only the Townships of Spencer and Candor.
</t>
    </r>
    <r>
      <rPr>
        <b/>
        <sz val="11"/>
        <color theme="1"/>
        <rFont val="Calibri"/>
        <family val="2"/>
        <scheme val="minor"/>
      </rPr>
      <t>Tompkins</t>
    </r>
    <r>
      <rPr>
        <sz val="11"/>
        <color theme="1"/>
        <rFont val="Calibri"/>
        <family val="2"/>
        <scheme val="minor"/>
      </rPr>
      <t>:  Entire county except the Township of Groton</t>
    </r>
  </si>
  <si>
    <r>
      <t xml:space="preserve">
Public Address System
Technician Onsite Region 8
</t>
    </r>
    <r>
      <rPr>
        <u/>
        <sz val="11"/>
        <color theme="1"/>
        <rFont val="Calibri"/>
        <family val="2"/>
        <scheme val="minor"/>
      </rPr>
      <t>Entire County -</t>
    </r>
    <r>
      <rPr>
        <sz val="11"/>
        <color theme="1"/>
        <rFont val="Calibri"/>
        <family val="2"/>
        <scheme val="minor"/>
      </rPr>
      <t xml:space="preserve"> </t>
    </r>
    <r>
      <rPr>
        <b/>
        <sz val="11"/>
        <color theme="1"/>
        <rFont val="Calibri"/>
        <family val="2"/>
        <scheme val="minor"/>
      </rPr>
      <t>Yates</t>
    </r>
    <r>
      <rPr>
        <sz val="11"/>
        <color theme="1"/>
        <rFont val="Calibri"/>
        <family val="2"/>
        <scheme val="minor"/>
      </rPr>
      <t xml:space="preserve">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Ontario</t>
    </r>
    <r>
      <rPr>
        <sz val="11"/>
        <color theme="1"/>
        <rFont val="Calibri"/>
        <family val="2"/>
        <scheme val="minor"/>
      </rPr>
      <t xml:space="preserve">:  Only the Townships of Canadaigua, Farmington, Geneva, Gorham, Hopewell, Manchester, Phelps and Seneca 
</t>
    </r>
    <r>
      <rPr>
        <b/>
        <sz val="11"/>
        <color theme="1"/>
        <rFont val="Calibri"/>
        <family val="2"/>
        <scheme val="minor"/>
      </rPr>
      <t>Seneca</t>
    </r>
    <r>
      <rPr>
        <sz val="11"/>
        <color theme="1"/>
        <rFont val="Calibri"/>
        <family val="2"/>
        <scheme val="minor"/>
      </rPr>
      <t xml:space="preserve">: All townships except Covert and Lodi. 
</t>
    </r>
    <r>
      <rPr>
        <b/>
        <sz val="11"/>
        <color theme="1"/>
        <rFont val="Calibri"/>
        <family val="2"/>
        <scheme val="minor"/>
      </rPr>
      <t>Wayne</t>
    </r>
    <r>
      <rPr>
        <sz val="11"/>
        <color theme="1"/>
        <rFont val="Calibri"/>
        <family val="2"/>
        <scheme val="minor"/>
      </rPr>
      <t xml:space="preserve">:  Only the Townships of Arcadia, Galen, Lyons, Savannah, and Village of Newark. </t>
    </r>
  </si>
  <si>
    <r>
      <t xml:space="preserve">
Public Address System
Technician Onsite Region 8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Chenango</t>
    </r>
    <r>
      <rPr>
        <sz val="11"/>
        <color theme="1"/>
        <rFont val="Calibri"/>
        <family val="2"/>
        <scheme val="minor"/>
      </rPr>
      <t xml:space="preserve">:  Only the Townships of Columbus, New Berlin and Sherburne. 
</t>
    </r>
    <r>
      <rPr>
        <b/>
        <sz val="11"/>
        <color theme="1"/>
        <rFont val="Calibri"/>
        <family val="2"/>
        <scheme val="minor"/>
      </rPr>
      <t>Tompkins</t>
    </r>
    <r>
      <rPr>
        <sz val="11"/>
        <color theme="1"/>
        <rFont val="Calibri"/>
        <family val="2"/>
        <scheme val="minor"/>
      </rPr>
      <t xml:space="preserve">:  Only the Township of Groton. 
</t>
    </r>
    <r>
      <rPr>
        <b/>
        <sz val="11"/>
        <color theme="1"/>
        <rFont val="Calibri"/>
        <family val="2"/>
        <scheme val="minor"/>
      </rPr>
      <t>Wayne</t>
    </r>
    <r>
      <rPr>
        <sz val="11"/>
        <color theme="1"/>
        <rFont val="Calibri"/>
        <family val="2"/>
        <scheme val="minor"/>
      </rPr>
      <t>:  Only the Townships of Huron, Wolcott, Rose and Butler</t>
    </r>
  </si>
  <si>
    <t>Individual employed by the Contractor or a Subcontractor who:
1) Installs, runs, pulls, etc. Low Voltage Wiring,  Line Voltage Wiring, cable, fiber optics, etc. for all products/systems which fit the scope of This Award;
2) Installs raceway, conduits, etc. for wire, cable, and fiber optics for all products/systems which fit the scope of the contract;
3) Installs/Mounts products onto poles, pads, etc.;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</si>
  <si>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2) Installs raceway, conduits, etc. for wire, cable, and fiber optics for all products/systems which fit the scope of the contract;
3) Installs/Mounts products onto poles, pads, etc.;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</si>
  <si>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Nurse Call Systems, and Public Address Systems.
***This Job Title can only be used for work/Services on Systems/Product Lines/Equipment which are included on the Contractor's Contract***.</t>
  </si>
  <si>
    <r>
      <t xml:space="preserve">
Public Address System
Technician Onsite Region 9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Genesee</t>
    </r>
    <r>
      <rPr>
        <sz val="11"/>
        <color theme="1"/>
        <rFont val="Calibri"/>
        <family val="2"/>
        <scheme val="minor"/>
      </rPr>
      <t xml:space="preserve">:  Only the Townships of Bergen, Bethany, Byron, Leroy, Pavillion, Stafford, and that portion of the Townships of Batavia and Elba which lie east of a line following the Little Tonawanda Creek, north on the Tonawanda Creek to the City limits of Batavia, northwest and northeast around the City limits, but including the City of Batavia (in effect prior to 02/01/70), to State Highway 98, north on 98 to Orleans County.  
</t>
    </r>
    <r>
      <rPr>
        <b/>
        <sz val="11"/>
        <color theme="1"/>
        <rFont val="Calibri"/>
        <family val="2"/>
        <scheme val="minor"/>
      </rPr>
      <t>Orleans</t>
    </r>
    <r>
      <rPr>
        <sz val="11"/>
        <color theme="1"/>
        <rFont val="Calibri"/>
        <family val="2"/>
        <scheme val="minor"/>
      </rPr>
      <t xml:space="preserve">:  Only the townships of  Clarendon, Kendall, and Murray 
</t>
    </r>
    <r>
      <rPr>
        <b/>
        <sz val="11"/>
        <color theme="1"/>
        <rFont val="Calibri"/>
        <family val="2"/>
        <scheme val="minor"/>
      </rPr>
      <t>Wyoming</t>
    </r>
    <r>
      <rPr>
        <sz val="11"/>
        <color theme="1"/>
        <rFont val="Calibri"/>
        <family val="2"/>
        <scheme val="minor"/>
      </rPr>
      <t xml:space="preserve">:  Only the Townships of Castile, Covington, Gainesville, Genesee Falls, Middlebury, Perry, Pike and Warsaw.  </t>
    </r>
  </si>
  <si>
    <t>Individual employed by the Contractor or Subcontractor who  Starts-up,  Commissions, Programs,  Integrates, and Maintains (both Preventative and Remedial Maintenance) Public Address Systems.
***This Job Title can only be used for work/Services on Systems/Product Lines/Equipment which are included on the Contractor's Contract***.</t>
  </si>
  <si>
    <r>
      <t xml:space="preserve">
Public Address System
Technician Onsite Region  9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Chautauqua</t>
    </r>
    <r>
      <rPr>
        <sz val="11"/>
        <color theme="1"/>
        <rFont val="Calibri"/>
        <family val="2"/>
        <scheme val="minor"/>
      </rPr>
      <t xml:space="preserve">
</t>
    </r>
    <r>
      <rPr>
        <u/>
        <sz val="11"/>
        <color theme="1"/>
        <rFont val="Calibri"/>
        <family val="2"/>
        <scheme val="minor"/>
      </rPr>
      <t>Partial Counties -</t>
    </r>
    <r>
      <rPr>
        <sz val="11"/>
        <color theme="1"/>
        <rFont val="Calibri"/>
        <family val="2"/>
        <scheme val="minor"/>
      </rPr>
      <t xml:space="preserve"> </t>
    </r>
    <r>
      <rPr>
        <b/>
        <sz val="11"/>
        <color theme="1"/>
        <rFont val="Calibri"/>
        <family val="2"/>
        <scheme val="minor"/>
      </rPr>
      <t>Allegany</t>
    </r>
    <r>
      <rPr>
        <sz val="11"/>
        <color theme="1"/>
        <rFont val="Calibri"/>
        <family val="2"/>
        <scheme val="minor"/>
      </rPr>
      <t xml:space="preserve">:  Only the Townships of Alma, Bolivar, Centerville, Clarksville, Cuba, Friendship, Genesee, New Hudson, Rushford, Wirt and that portion of the Townships of Amity, Angelica, Belfast, Caneadea and Scio that are west of the Genesee River.  
</t>
    </r>
    <r>
      <rPr>
        <b/>
        <sz val="11"/>
        <color theme="1"/>
        <rFont val="Calibri"/>
        <family val="2"/>
        <scheme val="minor"/>
      </rPr>
      <t>Cattaraugus</t>
    </r>
    <r>
      <rPr>
        <sz val="11"/>
        <color theme="1"/>
        <rFont val="Calibri"/>
        <family val="2"/>
        <scheme val="minor"/>
      </rPr>
      <t xml:space="preserve">:  Only the Townships of Allegany, Carrollton, Cold Spring, Conewango, Dayton, Great Valley, Hinsdale, Humphrey, Ischua, Leon, Little Valley, Napoli, Olean, Portville, Red House, Randolph, Salamanca and South Valley. </t>
    </r>
  </si>
  <si>
    <r>
      <t xml:space="preserve">
Public Address System
Technician Onsite Region 9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Erie</t>
    </r>
    <r>
      <rPr>
        <sz val="11"/>
        <color theme="1"/>
        <rFont val="Calibri"/>
        <family val="2"/>
        <scheme val="minor"/>
      </rPr>
      <t xml:space="preserve">
</t>
    </r>
    <r>
      <rPr>
        <u/>
        <sz val="11"/>
        <color theme="1"/>
        <rFont val="Calibri"/>
        <family val="2"/>
        <scheme val="minor"/>
      </rPr>
      <t>Partial Counties -</t>
    </r>
    <r>
      <rPr>
        <sz val="11"/>
        <color theme="1"/>
        <rFont val="Calibri"/>
        <family val="2"/>
        <scheme val="minor"/>
      </rPr>
      <t xml:space="preserve"> </t>
    </r>
    <r>
      <rPr>
        <b/>
        <sz val="11"/>
        <color theme="1"/>
        <rFont val="Calibri"/>
        <family val="2"/>
        <scheme val="minor"/>
      </rPr>
      <t>Cattaraugus</t>
    </r>
    <r>
      <rPr>
        <sz val="11"/>
        <color theme="1"/>
        <rFont val="Calibri"/>
        <family val="2"/>
        <scheme val="minor"/>
      </rPr>
      <t xml:space="preserve">:  Only the Townships of Ashford, East Otto, Ellicottville, Farmersville, Freedom, Franklinville, Lyndon, Machias, Mansfield, New Albion, Otto, Perrysburg, Persia and Yorkshire.  
</t>
    </r>
    <r>
      <rPr>
        <b/>
        <sz val="11"/>
        <color theme="1"/>
        <rFont val="Calibri"/>
        <family val="2"/>
        <scheme val="minor"/>
      </rPr>
      <t>Genesee</t>
    </r>
    <r>
      <rPr>
        <sz val="11"/>
        <color theme="1"/>
        <rFont val="Calibri"/>
        <family val="2"/>
        <scheme val="minor"/>
      </rPr>
      <t xml:space="preserve">:  Only the Townships of Alabama, Alexander, Darien, Oakfield, Pembroke and that portion of the Towns of Batavia and Elba that are west of Little Tonawanda Creek; Tonawanda Creek; the City limits of Batavia (in effect prior to Feb. 1, 1970) and State Highway 98 north of the City of Batavia, then north on Highway 98 to the Orleans County line.  
</t>
    </r>
    <r>
      <rPr>
        <b/>
        <sz val="11"/>
        <color theme="1"/>
        <rFont val="Calibri"/>
        <family val="2"/>
        <scheme val="minor"/>
      </rPr>
      <t>Wyoming</t>
    </r>
    <r>
      <rPr>
        <sz val="11"/>
        <color theme="1"/>
        <rFont val="Calibri"/>
        <family val="2"/>
        <scheme val="minor"/>
      </rPr>
      <t xml:space="preserve">:  Only the Townships of Arcade, Attica, Bennington, Eagle, Java, Orangeville, Sheldon and Wethersfield.  </t>
    </r>
  </si>
  <si>
    <r>
      <t xml:space="preserve">
Public Address System
Technician Onsite Region 9
</t>
    </r>
    <r>
      <rPr>
        <u/>
        <sz val="11"/>
        <color theme="1"/>
        <rFont val="Calibri"/>
        <family val="2"/>
        <scheme val="minor"/>
      </rPr>
      <t>Entire County</t>
    </r>
    <r>
      <rPr>
        <sz val="11"/>
        <color theme="1"/>
        <rFont val="Calibri"/>
        <family val="2"/>
        <scheme val="minor"/>
      </rPr>
      <t xml:space="preserve"> - </t>
    </r>
    <r>
      <rPr>
        <b/>
        <sz val="11"/>
        <color theme="1"/>
        <rFont val="Calibri"/>
        <family val="2"/>
        <scheme val="minor"/>
      </rPr>
      <t>Niagara</t>
    </r>
    <r>
      <rPr>
        <sz val="11"/>
        <color theme="1"/>
        <rFont val="Calibri"/>
        <family val="2"/>
        <scheme val="minor"/>
      </rPr>
      <t xml:space="preserve">
</t>
    </r>
    <r>
      <rPr>
        <u/>
        <sz val="11"/>
        <color theme="1"/>
        <rFont val="Calibri"/>
        <family val="2"/>
        <scheme val="minor"/>
      </rPr>
      <t>Partial County -</t>
    </r>
    <r>
      <rPr>
        <sz val="11"/>
        <color theme="1"/>
        <rFont val="Calibri"/>
        <family val="2"/>
        <scheme val="minor"/>
      </rPr>
      <t xml:space="preserve"> </t>
    </r>
    <r>
      <rPr>
        <b/>
        <sz val="11"/>
        <color theme="1"/>
        <rFont val="Calibri"/>
        <family val="2"/>
        <scheme val="minor"/>
      </rPr>
      <t>Orleans</t>
    </r>
    <r>
      <rPr>
        <sz val="11"/>
        <color theme="1"/>
        <rFont val="Calibri"/>
        <family val="2"/>
        <scheme val="minor"/>
      </rPr>
      <t>:  Only the Townships of Albion, Barre, Carlton, Gaines, Ridgeway, Shelby and Yates.</t>
    </r>
  </si>
  <si>
    <r>
      <t xml:space="preserve">
Public Address System
Technician Onsite Region 9
</t>
    </r>
    <r>
      <rPr>
        <u/>
        <sz val="11"/>
        <color theme="1"/>
        <rFont val="Calibri"/>
        <family val="2"/>
        <scheme val="minor"/>
      </rPr>
      <t xml:space="preserve">Partial County </t>
    </r>
    <r>
      <rPr>
        <sz val="11"/>
        <color theme="1"/>
        <rFont val="Calibri"/>
        <family val="2"/>
        <scheme val="minor"/>
      </rPr>
      <t xml:space="preserve">- </t>
    </r>
    <r>
      <rPr>
        <b/>
        <sz val="11"/>
        <color theme="1"/>
        <rFont val="Calibri"/>
        <family val="2"/>
        <scheme val="minor"/>
      </rPr>
      <t>Allegany</t>
    </r>
    <r>
      <rPr>
        <sz val="11"/>
        <color theme="1"/>
        <rFont val="Calibri"/>
        <family val="2"/>
        <scheme val="minor"/>
      </rPr>
      <t xml:space="preserve">:  Only the townships of Allen, Almond, Alfred, Andover, Birdsall,  Burns, Granger, Grove, Hume, Independence, Ward, Wellsville, West Almond, Willing, and that portion of Amity, Angelica, Belfast, Caneadea, and Scio that lie east of the Genesee River. </t>
    </r>
  </si>
  <si>
    <t>Contractor Name</t>
  </si>
  <si>
    <t>Equipment Pricing</t>
  </si>
  <si>
    <t>GROUP 77201 AWARD 23150 - Intelligent Facility and Security Systems and Solutions</t>
  </si>
  <si>
    <t>Contractor Name:</t>
  </si>
  <si>
    <t>Lot Awarded:</t>
  </si>
  <si>
    <t>Region(s) Awarded:</t>
  </si>
  <si>
    <t>Subcontractor Percent (%) Markup</t>
  </si>
  <si>
    <t>Recessed 2 Gang Plate 10 Pack</t>
  </si>
  <si>
    <t>Button Cover for 353001 10 Pack</t>
  </si>
  <si>
    <t>Pullcord Anti-Ligature Kit</t>
  </si>
  <si>
    <t>Responder Network Concntrtr V2</t>
  </si>
  <si>
    <t>Enhanced Single Patient Stn</t>
  </si>
  <si>
    <t>Face Plate Rep ASSY 353001</t>
  </si>
  <si>
    <t>351003GSA</t>
  </si>
  <si>
    <t>R5Ware Firmware Diagnostics</t>
  </si>
  <si>
    <t>All Touch EMR-25 Beds</t>
  </si>
  <si>
    <t>All Touch Bed MGMT- 25 Beds</t>
  </si>
  <si>
    <t>Enterprise Converge</t>
  </si>
  <si>
    <t>AB4487</t>
  </si>
  <si>
    <t>Wall MTG Plate Standard</t>
  </si>
  <si>
    <t>CLA246</t>
  </si>
  <si>
    <t>R4KFAM</t>
  </si>
  <si>
    <t>R5K Fire Auxilary Module</t>
  </si>
  <si>
    <t>R5KMPR15GSA</t>
  </si>
  <si>
    <t>R5KMPR36GSA</t>
  </si>
  <si>
    <t>R5KMRSI</t>
  </si>
  <si>
    <t>R5K Resident Safety Interface</t>
  </si>
  <si>
    <t>R5KWARE</t>
  </si>
  <si>
    <t>R5K Firmware Diagnostics</t>
  </si>
  <si>
    <t>ACC1000</t>
  </si>
  <si>
    <t>ACC1001</t>
  </si>
  <si>
    <t>ACC1003</t>
  </si>
  <si>
    <t>ACC1012</t>
  </si>
  <si>
    <t>Round Flush Ceiling Baffle</t>
  </si>
  <si>
    <t>Rnd Flush Ceiling Baf W/studs</t>
  </si>
  <si>
    <t>1-piece Square White Steel Baf</t>
  </si>
  <si>
    <t>Square Security Baffle</t>
  </si>
  <si>
    <t>ACC1103</t>
  </si>
  <si>
    <t>Round Back Box W/ Straight Sides</t>
  </si>
  <si>
    <t>ACC1105</t>
  </si>
  <si>
    <t>10.75" Square 3.75" Deep Bbox</t>
  </si>
  <si>
    <t>ACC1109</t>
  </si>
  <si>
    <t>Channel Mounting Bars</t>
  </si>
  <si>
    <t>ACC1110</t>
  </si>
  <si>
    <t>ACC1112</t>
  </si>
  <si>
    <t>Round Back Box W/ Plaster Flange</t>
  </si>
  <si>
    <t>11.5" Sq White Surface Back Box</t>
  </si>
  <si>
    <t>BAFKIT1X2SVC</t>
  </si>
  <si>
    <t>1'x2' 25/70v Ceil Spkr Assy Vc</t>
  </si>
  <si>
    <t>BAFKIT2X2LVC</t>
  </si>
  <si>
    <t>2'x2' 25/70v Ceil Spkr Assy Vc</t>
  </si>
  <si>
    <t>HSS8</t>
  </si>
  <si>
    <t>High Security Intercom Station</t>
  </si>
  <si>
    <t>TCAMCS</t>
  </si>
  <si>
    <t>Atomic to Master Atomic Time Sync</t>
  </si>
  <si>
    <t>TCAMCSRMK</t>
  </si>
  <si>
    <t>Rac Mount Kit for TCAMCS</t>
  </si>
  <si>
    <t>TCCKINFM</t>
  </si>
  <si>
    <t>Clock Interface Module</t>
  </si>
  <si>
    <t>WC1312P</t>
  </si>
  <si>
    <t>13" POE Clock 12 HR Dial</t>
  </si>
  <si>
    <t>WC1612P</t>
  </si>
  <si>
    <t>16" POE Clock 12 HR Dial</t>
  </si>
  <si>
    <t>WC254P</t>
  </si>
  <si>
    <t>WC256P</t>
  </si>
  <si>
    <t>POE Dig Clock 2.5" 4 Dig WHT</t>
  </si>
  <si>
    <t>POE Dig Clock 2.5" 6 Dig WHT</t>
  </si>
  <si>
    <t>Power Supply  24VDC @ 0.4A</t>
  </si>
  <si>
    <t>PS1225</t>
  </si>
  <si>
    <t>Power Supply 12V DC@ 2.5 A</t>
  </si>
  <si>
    <t>SK2533</t>
  </si>
  <si>
    <t>100 Piece Telecenter CONN Kit</t>
  </si>
  <si>
    <t>Telecenter Campus Controller</t>
  </si>
  <si>
    <t>Telecenter Campus Zone Module</t>
  </si>
  <si>
    <t>TCC2049</t>
  </si>
  <si>
    <t>Handset for TCU Console</t>
  </si>
  <si>
    <t>TCC3022PS</t>
  </si>
  <si>
    <t>TCU Zone Page Amp Power Supply</t>
  </si>
  <si>
    <t>TCC30DFM</t>
  </si>
  <si>
    <t>Dual Face Mount</t>
  </si>
  <si>
    <t>TCC4PB</t>
  </si>
  <si>
    <t>4- Button Call Switch</t>
  </si>
  <si>
    <t>TCC4PBCC</t>
  </si>
  <si>
    <t>4- Button Call Switch Cover</t>
  </si>
  <si>
    <t>TCU3100SW</t>
  </si>
  <si>
    <t>TCU Licencse Stream to SIP</t>
  </si>
  <si>
    <t>TCU3200SW</t>
  </si>
  <si>
    <t>TCU Licencse -API</t>
  </si>
  <si>
    <t>TCU3300SW</t>
  </si>
  <si>
    <t>TELG7VER</t>
  </si>
  <si>
    <t>Telgaurd Verizon</t>
  </si>
  <si>
    <t>TC2120</t>
  </si>
  <si>
    <t>Relay Line Card Tc21</t>
  </si>
  <si>
    <t>TC25VTL</t>
  </si>
  <si>
    <t>25volt To Line Level Adapter</t>
  </si>
  <si>
    <t>TC4333</t>
  </si>
  <si>
    <t>Dialing Staff Phone Tc21</t>
  </si>
  <si>
    <t>TC4344</t>
  </si>
  <si>
    <t>Repl Handset For Tc6402,tc4333</t>
  </si>
  <si>
    <t>TC62CS1</t>
  </si>
  <si>
    <t>Tc6 25 Pair Cable 10 Foot,m-m,</t>
  </si>
  <si>
    <t>TC6402</t>
  </si>
  <si>
    <t>Single Line Phone 10 Spd Dial</t>
  </si>
  <si>
    <t>TC6434</t>
  </si>
  <si>
    <t>Tc6 Multiline Set 34 Button</t>
  </si>
  <si>
    <t>TC6811</t>
  </si>
  <si>
    <t>Tc6 Compact Flash Software</t>
  </si>
  <si>
    <t>TC6822</t>
  </si>
  <si>
    <t>Tc6001 Cpu Replacement</t>
  </si>
  <si>
    <t>TC6955</t>
  </si>
  <si>
    <t>Tc6000 Chassis Fan Repl</t>
  </si>
  <si>
    <t>TCC2999</t>
  </si>
  <si>
    <t>Tcu 24 Port Rf Filter Module</t>
  </si>
  <si>
    <t>TCCBF5</t>
  </si>
  <si>
    <t>Tcics Slm Cbl - 15' - 5 Pack</t>
  </si>
  <si>
    <t>TCCBS1</t>
  </si>
  <si>
    <t>Tcics Slm Cbl - 15' - 1 Pack</t>
  </si>
  <si>
    <t>TCRP2197</t>
  </si>
  <si>
    <t>Tc21 Replacement Power Supply</t>
  </si>
  <si>
    <t>TCRP4097</t>
  </si>
  <si>
    <t>Tcv Replacement Power Supply</t>
  </si>
  <si>
    <t>TCSLM</t>
  </si>
  <si>
    <t>Tc6/ics2 Station Line Card</t>
  </si>
  <si>
    <t>STAFF TERM FACEPLATE W BIOSEAL</t>
  </si>
  <si>
    <t>366405-1</t>
  </si>
  <si>
    <t>ALL TOUCH WIRE.WKFLW #1-25 BED</t>
  </si>
  <si>
    <t>366408-1</t>
  </si>
  <si>
    <t>ALL TOUCH MED DEVICES-25 BEDS</t>
  </si>
  <si>
    <t>366408-2</t>
  </si>
  <si>
    <t>R5KMMWI</t>
  </si>
  <si>
    <t>R5K MIDDLEWARE INTERFACE</t>
  </si>
  <si>
    <t>1122E</t>
  </si>
  <si>
    <t>Black Microphone Floor Stand</t>
  </si>
  <si>
    <t>2305CS</t>
  </si>
  <si>
    <t>2308PC</t>
  </si>
  <si>
    <t>Stainless Stl Call-In Switch</t>
  </si>
  <si>
    <t>Call-in switch W/Privacy</t>
  </si>
  <si>
    <t>2423G</t>
  </si>
  <si>
    <t>Grey Elapsed Timer Switch Kit</t>
  </si>
  <si>
    <t>A30AC</t>
  </si>
  <si>
    <t>Armored Cable Adpt- 30 Watt Horns</t>
  </si>
  <si>
    <t>BAFKIT1X2S2570</t>
  </si>
  <si>
    <t>1x2 Combo Bafkit 25/70v</t>
  </si>
  <si>
    <t>BAFKIT2X2L2570</t>
  </si>
  <si>
    <t>2x2 Bafkit Combo 25/70v</t>
  </si>
  <si>
    <t>TCC3066</t>
  </si>
  <si>
    <t>Telecenter U Kiosk</t>
  </si>
  <si>
    <t>Branch Regional Controller V5</t>
  </si>
  <si>
    <t xml:space="preserve">Voip Nurse Console V3 </t>
  </si>
  <si>
    <t>VoIP Staff Terminal V3</t>
  </si>
  <si>
    <t>R5KCONSV2</t>
  </si>
  <si>
    <t>R5K VoIP Nurse Console V2</t>
  </si>
  <si>
    <t>R5KMSCV2</t>
  </si>
  <si>
    <t>R5k Main System Controller V2</t>
  </si>
  <si>
    <t>R5KCL506V2</t>
  </si>
  <si>
    <t>R5KCL546V2</t>
  </si>
  <si>
    <t>R5KDC06V2</t>
  </si>
  <si>
    <t>R5KDC46V2</t>
  </si>
  <si>
    <t>R5KDC16DV2</t>
  </si>
  <si>
    <t>R5KMTRMV2</t>
  </si>
  <si>
    <t>TCC2011B</t>
  </si>
  <si>
    <t>M-net Divider Interface V2</t>
  </si>
  <si>
    <t>Clear Station Cover 10-pk V2</t>
  </si>
  <si>
    <t>FEATURE BED CONTROL MODULE V2</t>
  </si>
  <si>
    <t>CORRIDOR LIGHT-4 POS V4</t>
  </si>
  <si>
    <t>DOMELESS CONTROLLER V4</t>
  </si>
  <si>
    <t>CANCEL STATION V2</t>
  </si>
  <si>
    <t>CODE STATION V2</t>
  </si>
  <si>
    <t>STAFF ASSIST STATION V2</t>
  </si>
  <si>
    <t>STAFF ASSIST / CODE STATION V2</t>
  </si>
  <si>
    <t>BED MANAGEMENT STATION V2</t>
  </si>
  <si>
    <t>STAFF REGISTRATION STATION V2</t>
  </si>
  <si>
    <t>2-JACK STATION V2</t>
  </si>
  <si>
    <t>INPUT MODULE - 2 POINT V2</t>
  </si>
  <si>
    <t>OUTPUT MODULE-HIGH CURRENT V2</t>
  </si>
  <si>
    <t>OUTPUT MODULE-DRY CONTACT V2</t>
  </si>
  <si>
    <t>OUTPUT MODULE-LOW CURRENT V2</t>
  </si>
  <si>
    <t>R5K CORRIDOR LIGHT VISUAL 6PT V2</t>
  </si>
  <si>
    <t>R5K CORRIDOR LIGHT 4 AUDIO 6PT V2</t>
  </si>
  <si>
    <t>R5K DOMELESS 6PT VISUAL V2</t>
  </si>
  <si>
    <t>R5K DOMELESS DUTY 1 AUDIO 6PT V2</t>
  </si>
  <si>
    <t>R5K DOMELESS 4 AUDIO 6PT V2</t>
  </si>
  <si>
    <t>R5K TERMINATION BOARD V2</t>
  </si>
  <si>
    <t>Tcu Classroom Speaker Module</t>
  </si>
  <si>
    <t>2490 Upgrade - Sync. To Tcamcs</t>
  </si>
  <si>
    <t>Sapling, Inc.</t>
  </si>
  <si>
    <t>SMA-2S0-0000-1</t>
  </si>
  <si>
    <t>SMA 2000 Series Master Clock, Surface Wall Mount</t>
  </si>
  <si>
    <t>Each</t>
  </si>
  <si>
    <t>A</t>
  </si>
  <si>
    <t>SMA-2S0-0100-1</t>
  </si>
  <si>
    <t>SMA 2000 Series Master Clock &amp; GPS, Surface Wall Mount</t>
  </si>
  <si>
    <t>SMA-2R0-0000-1</t>
  </si>
  <si>
    <t>SMA 2000 Series Master Clock, Rack Mount</t>
  </si>
  <si>
    <t>SMA-2R0-0100-1</t>
  </si>
  <si>
    <t>SMA 2000 Series Master Clock &amp; GPS, Rack Mount</t>
  </si>
  <si>
    <t>SMA-3S0-0000-1</t>
  </si>
  <si>
    <t>SMA 3000 Series Master Clock, Surface Wall Mount</t>
  </si>
  <si>
    <t>SMA-3S0-0004-1</t>
  </si>
  <si>
    <t>SMA 3000 Series Master Clock, Surface Wall Mount, 4 Programmable Relays/Zones</t>
  </si>
  <si>
    <t>SMA-3S0-0008-1</t>
  </si>
  <si>
    <t>SMA 3000 Series Master Clock, Surface Wall Mount, 8 Programmable Relays/Zones</t>
  </si>
  <si>
    <t>SMA-3S0-0100-1</t>
  </si>
  <si>
    <t>SMA 3000 Series Master Clock, GPS, Surface Wall Mount</t>
  </si>
  <si>
    <t>SMA-3S0-0104-1</t>
  </si>
  <si>
    <t>SMA 3000 Series Master Clock, GPS, Surface Wall Mount, 4 Programmable Relays/Zones</t>
  </si>
  <si>
    <t>SMA-3S0-0108-1</t>
  </si>
  <si>
    <t>SMA 3000 Series Master Clock, GPS, Surface Wall Mount, 8 Programmable Relays/Zones</t>
  </si>
  <si>
    <t>SMA-3R0-0000-1</t>
  </si>
  <si>
    <t>SMA 3000 Series Master Clock, Rack Mount</t>
  </si>
  <si>
    <t>SMA-3R0-0004-1</t>
  </si>
  <si>
    <t>SMA 3000 Series Master Clock, Rack Mount, 4 Programmable Relays/Zones</t>
  </si>
  <si>
    <t>SMA-3R0-0008-1</t>
  </si>
  <si>
    <t>SMA 3000 Series Master Clock, Rack Mount, 8 Programmable Relays/Zones</t>
  </si>
  <si>
    <t>SMA-3R0-0100-1</t>
  </si>
  <si>
    <t>SMA 3000 Series Master Clock, GPS, Rack Mount</t>
  </si>
  <si>
    <t>SMA-3R0-0104-1</t>
  </si>
  <si>
    <t>SMA 3000 Series Master Clock, GPS, Rack Mount, 4 Programmable Relays/Zones</t>
  </si>
  <si>
    <t>SMA-3R0-0108-1</t>
  </si>
  <si>
    <t>SMA 3000 Series Master Clock, GPS, Rack Mount, 8 Programmable Relays/Zones</t>
  </si>
  <si>
    <t>SMA-2S0-1000-1</t>
  </si>
  <si>
    <t>SMA 2000 Series Master Clock with 900 MHz Transmitter, Surface Wall Mount</t>
  </si>
  <si>
    <t>SMA-2S0-1100-1</t>
  </si>
  <si>
    <t>SMA 2000 Series Master Clock with 900 MHz Transmitter &amp; GPS, Surface Wall Mount</t>
  </si>
  <si>
    <t>SMA-2R0-1000-1</t>
  </si>
  <si>
    <t>SMA 2000 Series Master Clock with 900 MHz Transmitter, Rack Mount &amp; Wall Mount Antenna</t>
  </si>
  <si>
    <t>SMA-2R0-1100-1</t>
  </si>
  <si>
    <t>SMA 2000 Series Master Clock with 900 MHz Transmitter &amp; GPS, Rack Mount &amp; Wall Mount Antenna</t>
  </si>
  <si>
    <t>SMA-3S0-1000-1</t>
  </si>
  <si>
    <t>SMA 3000 Series Master Clock with 900 MHz Transmitter, Surface Wall Mount</t>
  </si>
  <si>
    <t>SMA-3S0-1004-1</t>
  </si>
  <si>
    <t>SMA 3000 Series Master Clock with 900 MHz Transmitter, Surface Wall Mount, 4 Programmable Relays/Zones</t>
  </si>
  <si>
    <t>SMA-3S0-1008-1</t>
  </si>
  <si>
    <t>SMA 3000 Series Master Clock with 900 MHz Transmitter, Surface Wall Mount, 8 Programmable Relays/Zones</t>
  </si>
  <si>
    <t>SMA-3S0-1100-1</t>
  </si>
  <si>
    <t>SMA 3000 Series Master Clock with 900 MHz Transmitter &amp; GPS, Surface Wall Mount</t>
  </si>
  <si>
    <t>SMA-3S0-1104-1</t>
  </si>
  <si>
    <t>SMA 3000 Series Master Clock with 900 MHz Transmitter &amp; GPS, Surface Wall Mount, 4 Programmable Relays/Zones</t>
  </si>
  <si>
    <t>SMA-3S0-1108-1</t>
  </si>
  <si>
    <t>SMA 3000 Series Master Clock with 900 MHz Transmitter &amp; GPS, Surface Wall Mount, 8 Programmable Relays/Zones</t>
  </si>
  <si>
    <t>SMA-3R0-1000-1</t>
  </si>
  <si>
    <t>SMA 3000 Series Master Clock with 900 MHz Transmitter, Rack Mount &amp; Wall Mount Antenna</t>
  </si>
  <si>
    <t>SMA-3R0-1004-1</t>
  </si>
  <si>
    <t>SMA 3000 Series Master Clock with 900 MHz Transmitter, Rack Mount &amp; Wall Mount Antenna, 4 Programmable Relays/Zones</t>
  </si>
  <si>
    <t>SMA-3R0-1008-1</t>
  </si>
  <si>
    <t>SMA 3000 Series Master Clock with 900 MHz Transmitter, Rack Mount &amp; Wall Mount Antenna, 8 Programmable Relays/Zones</t>
  </si>
  <si>
    <t>SMA-3R0-1100-1</t>
  </si>
  <si>
    <t>SMA 3000 Series Master Clock with 900 MHz Transmitter &amp; GPS, Rack Mount &amp; Wall Mount Antenna</t>
  </si>
  <si>
    <t>SMA-3R0-1104-1</t>
  </si>
  <si>
    <t>SMA 3000 Series Master Clock with 900 MHz Transmitter &amp; GPS, Rack Mount &amp; Wall Mount Antenna, 4 Programmable Relays/Zones</t>
  </si>
  <si>
    <t>SMA-3R0-1108-1</t>
  </si>
  <si>
    <t>SMA 3000 Series Master Clock with 900 MHz Transmitter &amp; GPS, Rack Mount &amp; Wall Mount Antenna, 8 Programmable Relays/Zones</t>
  </si>
  <si>
    <t>SMA-5S0-1000-1</t>
  </si>
  <si>
    <t>SMA 5000 Series TalkBack Master Clock with 900 MHz Transmitter, Surface Wall Mount</t>
  </si>
  <si>
    <t>SMA-5S0-1100-1</t>
  </si>
  <si>
    <t>SMA 5000 Series TalkBack Master Clock with 900 MHz Transmitter &amp; GPS, Surface Wall Mount</t>
  </si>
  <si>
    <t>SMA-5R0-1000-1</t>
  </si>
  <si>
    <t>SMA 5000 Series TalkBack Master Clock with 900 MHz Transmitter, Rack Mount &amp; Wall Mount Antenna</t>
  </si>
  <si>
    <t>SMA-5R0-1100-1</t>
  </si>
  <si>
    <t>SMA 5000 Series TalkBack Master Clock with 900 MHz Transmitter &amp; GPS, Rack Mount &amp; Wall Mount Antenna</t>
  </si>
  <si>
    <t>SMA-6S0-1000-1</t>
  </si>
  <si>
    <t>SMA 6000 Series TalkBack Master Clock with 900 MHz Transmitter, Surface Wall Mount</t>
  </si>
  <si>
    <t>SMA-6S0-1004-1</t>
  </si>
  <si>
    <t>SMA 6000 Series TalkBack Master Clock with 900 MHz Transmitter, Surface Wall Mount, 4 Programmable Relays/Zones</t>
  </si>
  <si>
    <t>SMA-6S0-1008-1</t>
  </si>
  <si>
    <t>SMA 6000 Series TalkBack Master Clock with 900 MHz Transmitter, Surface Wall Mount, 8 Programmable Relays/Zones</t>
  </si>
  <si>
    <t>SMA-6S0-1100-1</t>
  </si>
  <si>
    <t>SMA 6000 Series TalkBack Master Clock with 900 MHz Transmitter &amp; GPS, Surface Wall Mount</t>
  </si>
  <si>
    <t>SMA-6S0-1104-1</t>
  </si>
  <si>
    <t>SMA 6000 Series TalkBack Master Clock with 900 MHz Transmitter &amp; GPS, Surface Wall Mount, 4 Programmable Relays/Zones</t>
  </si>
  <si>
    <t>SMA-6S0-1108-1</t>
  </si>
  <si>
    <t>SMA 6000 Series TalkBack Master Clock with 900 MHz Transmitter &amp; GPS, Surface Wall Mount, 8 Programmable Relays/Zones</t>
  </si>
  <si>
    <t>SMA-6R0-1000-1</t>
  </si>
  <si>
    <t>SMA 6000 Series TalkBack Master Clock with 900 MHz Transmitter, Rack Mount &amp; Wall Mount Antenna</t>
  </si>
  <si>
    <t>SMA-6R0-1004-1</t>
  </si>
  <si>
    <t>SMA 6000 Series TalkBack Master Clock with 900 MHz Transmitter, 4 Programmable Relays/Zones, Rack Mount &amp; Wall Mount Antenna</t>
  </si>
  <si>
    <t>SMA-6R0-1008-1</t>
  </si>
  <si>
    <t>SMA 6000 Series TalkBack Master Clock with 900 MHz Transmitter, 8 Programmable Relays/Zones, Rack Mount &amp; Wall Mount Antenna</t>
  </si>
  <si>
    <t>SMA-6R0-1100-1</t>
  </si>
  <si>
    <t>SMA 6000 Series TalkBack Master Clock with 900 MHz Transmitter &amp; GPS, Rack Mount &amp; Wall Mount Antenna</t>
  </si>
  <si>
    <t>SMA-6R0-1104-1</t>
  </si>
  <si>
    <t>SMA 6000 Series TalkBack Master Clock with 900 MHz Transmitter &amp; GPS, 4 Programmable Relays/Zones, Rack Mount &amp; Wall Mount Antenna</t>
  </si>
  <si>
    <t>SMA-6R0-1108-1</t>
  </si>
  <si>
    <t>SMA 6000 Series TalkBack Master Clock with 900 MHz Transmitter &amp; GPS, 8 Programmable Relays/Zones, Rack Mount &amp; Wall Mount Antenna</t>
  </si>
  <si>
    <t>NTP-7S0-0000-1</t>
  </si>
  <si>
    <t>NTP 7000 Series Master Clock, Server Upgrade &amp; Web Interface, Surface Wall Mount</t>
  </si>
  <si>
    <t>NTP-7S0-0100-1</t>
  </si>
  <si>
    <t>NTP 7000 Series Master Clock &amp; GPS, Server Upgrade &amp; Web Interface, Surface Wall Mount</t>
  </si>
  <si>
    <t>NTP-7R0-0000-1</t>
  </si>
  <si>
    <t>NTP 7000 Series Master Clock, Server Upgrade &amp; Web Interface, Rack Mount</t>
  </si>
  <si>
    <t>NTP-7R0-0100-1</t>
  </si>
  <si>
    <t>NTP 7000 Series Master Clock &amp; GPS, Server Upgrade &amp; Web Interface, Rack Mount</t>
  </si>
  <si>
    <t>NTP-8S0-0000-1</t>
  </si>
  <si>
    <t>NTP 8000 Series Master Clock, Server Upgrade &amp; Web Interface, Surface Wall Mount</t>
  </si>
  <si>
    <t>NTP-8S0-0004-1</t>
  </si>
  <si>
    <t>NTP 8000 Series Master Clock, Server Upgrade &amp; Web Interface, Surface Wall Mount, 4 Programmable Relays/Zones</t>
  </si>
  <si>
    <t>NTP-8S0-0008-1</t>
  </si>
  <si>
    <t>NTP 8000 Series Master Clock, Server Upgrade &amp; Web Interface, Surface Wall Mount, 8 Programmable Relays/Zones</t>
  </si>
  <si>
    <t>NTP-8S0-0100-1</t>
  </si>
  <si>
    <t>NTP 8000 Series Master Clock, GPS, Server Upgrade &amp; Web Interface, Surface Wall Mount</t>
  </si>
  <si>
    <t>NTP-8S0-0104-1</t>
  </si>
  <si>
    <t>NTP 8000 Series Master Clock, GPS, Server Upgrade &amp; Web Interface, Surface Wall Mount, 4 Programmable Relays/Zones</t>
  </si>
  <si>
    <t>NTP-8S0-0108-1</t>
  </si>
  <si>
    <t>NTP 8000 Series Master Clock, GPS, Server Upgrade &amp; Web Interface, Surface Wall Mount, 8 Programmable Relays/Zones</t>
  </si>
  <si>
    <t>NTP-8R0-0000-1</t>
  </si>
  <si>
    <t>NTP 8000 Series Master Clock, Server Upgrade &amp; Web Interface, Rack Mount</t>
  </si>
  <si>
    <t>NTP-8R0-0004-1</t>
  </si>
  <si>
    <t>NTP 8000 Series Master Clock, Server Upgrade &amp; Web Interface, Rack Mount, 4 Programmable Relays/Zones</t>
  </si>
  <si>
    <t>NTP-8R0-0008-1</t>
  </si>
  <si>
    <t>NTP 8000 Series Master Clock, Server Upgrade &amp; Web Interface, Rack Mount, 8 Programmable Relays/Zones</t>
  </si>
  <si>
    <t>NTP-8R0-0100-1</t>
  </si>
  <si>
    <t>NTP 8000 Series Master Clock, GPS, Server Upgrade &amp; Web Interface, Rack Mount</t>
  </si>
  <si>
    <t>NTP-8R0-0104-1</t>
  </si>
  <si>
    <t>NTP 8000 Series Master Clock, GPS, Server Upgrade &amp; Web Interface, Rack Mount, 4 Programmable Relays/Zones</t>
  </si>
  <si>
    <t>NTP-8R0-0108-1</t>
  </si>
  <si>
    <t>NTP 8000 Series Master Clock, GPS, Server Upgrade &amp; Web Interface, Rack Mount, 8 Programmable Relays/Zones</t>
  </si>
  <si>
    <t>SAM-1BS-12R-4</t>
  </si>
  <si>
    <t>Sapling Analog, Wired SAM, 12" Round, 24V, Surface Wall Mount, Metal Black Case, Supports: 2-Wire Digital &amp; Sync Wire Protocols</t>
  </si>
  <si>
    <t>B</t>
  </si>
  <si>
    <t>SAM-1BS-12R-1</t>
  </si>
  <si>
    <t>Sapling Analog, Wired SAM, 12" Round, 110 VAC, Surface Wall Mount, Metal Black Case, Supports: Sync Wire Protocols</t>
  </si>
  <si>
    <t>SAM-1BS-16R-4</t>
  </si>
  <si>
    <t>Sapling Analog, Wired SAM, 16" Round, 24V, Surface Wall Mount, Metal Black Case, Supports: 2-Wire Digital &amp; Sync Wire Protocols</t>
  </si>
  <si>
    <t>SAM-1BS-16R-1</t>
  </si>
  <si>
    <t>Sapling Analog, Wired SAM, 16" Round, 110 VAC, Surface Wall Mount, Metal Black Case, Supports: Sync Wire Protocols</t>
  </si>
  <si>
    <t>SAM-4BS-09S-4</t>
  </si>
  <si>
    <t>Sapling Analog, Wired SAM, 9" Square, 24V, Surface Wall Mount, Mineral Black Case with Metallic Gray Rim, Supports: 2-Wire Digital &amp; Sync Wire Protocols</t>
  </si>
  <si>
    <t>SAM-4BS-09S-1</t>
  </si>
  <si>
    <t>Sapling Analog, Wired SAM, 9" Square, 110 VAC, Surface Wall Mount, Mineral Black Case with Metallic Gray Rim, Supports: Sync Wire Protocols</t>
  </si>
  <si>
    <t>SAM-4BS-12S-4</t>
  </si>
  <si>
    <t>Sapling Analog, Wired SAM, 12" Square, 24V, Surface Wall Mount, Mineral Black Case with Metallic Gray Rim, Supports: 2-Wire Digital &amp; Sync Wire Protocols</t>
  </si>
  <si>
    <t>SAM-4BS-12S-1</t>
  </si>
  <si>
    <t>Sapling Analog, Wired SAM, 12" Square, 110 VAC, Surface Wall Mount, Mineral Black Case with Metallic Gray Rim, Supports: Sync Wire Protocols</t>
  </si>
  <si>
    <t>*SAM-4BS-09R-4</t>
  </si>
  <si>
    <t>Sapling Analog, Wired Slim Line SAM, 9" Round, 24V, Surface Wall Mount, Black Case, Supports: 2-Wire Digital &amp; Sync Wire Protocols</t>
  </si>
  <si>
    <t>*SAM-4BS-09R-1</t>
  </si>
  <si>
    <t>Sapling Analog, Wired Slim Line SAM, 9" Round, 110 VAC, Surface Wall Mount, Black Case, Supports: Sync Wire Protocols</t>
  </si>
  <si>
    <t>SAM-4BS-12R-4</t>
  </si>
  <si>
    <t>Sapling Analog, Wired Slim Line SAM, 12" Round, 24V, Surface Wall Mount, Black Case, Supports: 2-Wire Digital &amp; Sync Wire Protocols</t>
  </si>
  <si>
    <t>SAM-4BS-12R-1</t>
  </si>
  <si>
    <t>Sapling Analog, Wired Slim Line SAM, 12" Round, 110 VAC, Surface Wall Mount, Black Case, Supports: Sync Wire Protocols</t>
  </si>
  <si>
    <t>*SAM-4BS-16R-4</t>
  </si>
  <si>
    <t>Sapling Analog, Wired Slim Line SAM, 16" Round, 24V, Surface Wall Mount, Black Case, Supports: 2-Wire Digital &amp; Sync Wire Protocols</t>
  </si>
  <si>
    <t>*SAM-4BS-16R-1</t>
  </si>
  <si>
    <t>Sapling Analog, Wired Slim Line SAM, 16" Round, 110 VAC, Surface Wall Mount, Black Case, Supports: Sync Wire Protocols</t>
  </si>
  <si>
    <t>SAM-5AS-09R-4</t>
  </si>
  <si>
    <t>Sapling Analog, Wired Slim Line SAM, 9" Round, 24V, Surface Wall Mount, Brushed Aluminum Case, Supports: 2-Wire Digital &amp; Sync Wire Protocols</t>
  </si>
  <si>
    <t>SAM-5AS-09R-1</t>
  </si>
  <si>
    <t>Sapling Analog, Wired Slim Line SAM, 9" Round, 110 VAC, Surface Wall Mount, Brushed Aluminum Case, Supports: Sync Wire Protocols</t>
  </si>
  <si>
    <t>SAM-5AS-12R-4</t>
  </si>
  <si>
    <t>Sapling Analog, Wired Slim Line SAM, 12" Round, 24V, Surface Wall Mount, Brushed Aluminum Case, Supports: 2-Wire Digital &amp; Sync Wire Protocols</t>
  </si>
  <si>
    <t>SAM-5AS-12R-1</t>
  </si>
  <si>
    <t>Sapling Analog, Wired Slim Line SAM, 12" Round, 110 VAC, Surface Wall Mount, Brushed Aluminum Case, Supports: Sync Wire Protocols</t>
  </si>
  <si>
    <t>SAM-5AS-16R-4</t>
  </si>
  <si>
    <t>Sapling Analog, Wired Slim Line SAM, 16" Round, 24V, Surface Wall Mount, Brushed Aluminum Case, Supports: 2-Wire Digital &amp; Sync Wire Protocols</t>
  </si>
  <si>
    <t>SAM-5AS-16R-1</t>
  </si>
  <si>
    <t>Sapling Analog, Wired Slim Line SAM, 16" Round, 110 VAC, Surface Wall Mount, Brushed Aluminum Case, Supports: Sync Wire Protocols</t>
  </si>
  <si>
    <t>SAM-6DS-09R-4</t>
  </si>
  <si>
    <t>Sapling Analog, Wired SAM, 9" Round, 24V, Surface Wall Mount, Solid Cherry Wood Frame, Supports: 2-Wire Digital &amp; Sync Wire Protocols</t>
  </si>
  <si>
    <t>SAM-6DS-09R-1</t>
  </si>
  <si>
    <t>Sapling Analog, Wired SAM, 9" Round, 110 VAC, Surface Wall Mount, Solid Cherry Wood Frame, Supports: Sync Wire Protocols</t>
  </si>
  <si>
    <t>SAM-6DS-12R-4</t>
  </si>
  <si>
    <t>Sapling Analog, Wired SAM, 12" Round, 24V, Surface Wall Mount, Solid Cherry Wood Frame, Supports: 2-Wire Digital &amp; Sync Wire Protocols</t>
  </si>
  <si>
    <t>SAM-6DS-12R-1</t>
  </si>
  <si>
    <t>Sapling Analog, Wired SAM, 12" Round, 110 VAC, Surface Wall Mount, Solid Cherry Wood Frame, Supports: Sync Wire Protocols</t>
  </si>
  <si>
    <t>SAM-6DS-16R-4</t>
  </si>
  <si>
    <t>Sapling Analog, Wired SAM, 16" Round, 24V, Surface Wall Mount, Solid Cherry Wood Frame, Supports: 2-Wire Digital &amp; Sync Wire Protocols</t>
  </si>
  <si>
    <t>SAM-6DS-16R-1</t>
  </si>
  <si>
    <t>Sapling Analog, Wired SAM, 16" Round, 110 VAC, Surface Wall Mount, Solid Cherry Wood Frame, Supports: Sync Wire Protocols</t>
  </si>
  <si>
    <t>SBD-31S-254-4R</t>
  </si>
  <si>
    <t>Sapling Digital, Wired, 3100 Model, 2.5", 4 Digits, 24 Volt, Red Display, Surface Wall Mount, Support: 2-Wire Digital Protocol</t>
  </si>
  <si>
    <t>C</t>
  </si>
  <si>
    <t>SBD-32S-254-4R</t>
  </si>
  <si>
    <t>Sapling Digital, Wired, 3200 Model, 2.5", 4 Digits, 24 Volt, Red Display, Surface Wall Mount, Support: 2-Wire Digital &amp; RS485 Protocols, Elapsed Timer or Temperature Sensor Interface</t>
  </si>
  <si>
    <t>SBD-33S-254-4R</t>
  </si>
  <si>
    <t>Sapling Digital, Wired, 3300 Model, 2.5", 4 Digits, 24 Volt, Red Display, Surface Wall Mount, Support: 2-Wire Digital, RS485 &amp; Sync Wire Protocols, Elapsed Timer or Temperature Sensor Interface and Relay Output</t>
  </si>
  <si>
    <t>SBD-32S-254-1R</t>
  </si>
  <si>
    <t>Sapling Digital, Wired, 3200 Model, 2.5", 4 Digits, 110 VAC, Red Display, Surface Wall Mount, Support: RS485 Protocol, Elapsed Timer or Temperature Sensor Interface</t>
  </si>
  <si>
    <t>SBD-33S-254-1R</t>
  </si>
  <si>
    <t>Sapling Digital, Wired, 3300 Model, 2.5", 4 Digits, 110 VAC, Red Display, Surface Wall Mount, Support: RS485 &amp; Sync Wire Protocols, Elapsed Timer or Temperature Sensor Interface and Relay Output</t>
  </si>
  <si>
    <t>SBD-31S-256-4R</t>
  </si>
  <si>
    <t>Sapling Digital, Wired, 3100 Model, 2.5", 6 Digits, 24 Volt, Red Display, Surface Wall Mount, Support: 2-Wire Digital Protocol</t>
  </si>
  <si>
    <t>SBD-32S-256-4R</t>
  </si>
  <si>
    <t>Sapling Digital, Wired, 3200 Model, 2.5", 6 Digits, 24 Volt, Red Display, Surface Wall Mount, Support: 2-Wire Digital &amp; RS485 Protocols, Elapsed Timer or Temperature Sensor Interface</t>
  </si>
  <si>
    <t>SBD-33S-256-4R</t>
  </si>
  <si>
    <t>Sapling Digital, Wired, 3300 Model, 2.5", 6 Digits, 24 Volt, Red Display, Surface Wall Mount, Support: 2-Wire Digital, RS485 &amp; Sync Wire Protocols, Elapsed Timer or Temperature Sensor Interface and Relay Output</t>
  </si>
  <si>
    <t>SBD-32S-256-1R</t>
  </si>
  <si>
    <t>Sapling Digital, Wired, 3200 Model, 2.5", 6 Digits, 110 VAC, Red Display, Surface Wall Mount, Support: RS485 Protocol, Elapsed Timer or Temperature Sensor Interface</t>
  </si>
  <si>
    <t>SBD-33S-256-1R</t>
  </si>
  <si>
    <t>Sapling Digital, Wired, 3300 Model, 2.5", 6 Digits, 110 VAC, Red Display, Surface Wall Mount, Support: RS485 &amp; Sync Wire Protocols, Elapsed Timer or Temperature Sensor Interface and Relay Output</t>
  </si>
  <si>
    <t>SBD-31S-404-4R</t>
  </si>
  <si>
    <t>Sapling Digital, Wired, 3100 Model, 4.0", 4 Digits, 24 Volt, Red Display, Surface Wall Mount, Support: 2-Wire Digital Protocol</t>
  </si>
  <si>
    <t>SBD-32S-404-4R</t>
  </si>
  <si>
    <t>Sapling Digital, Wired, 3200 Model, 4.0", 4 Digits, 24 Volt, Red Display, Surface Wall Mount, Support: 2-Wire Digital &amp; RS485 Protocols, Elapsed Timer or Temperature Sensor Interface</t>
  </si>
  <si>
    <t>SBD-33S-404-4R</t>
  </si>
  <si>
    <t>Sapling Digital, Wired, 3300 Model, 4.0", 4 Digits, 24 Volt, Red Display, Surface Wall Mount, Support: 2-Wire Digital, RS485 &amp; Sync Wire Protocols, Elapsed Timer or Temperature Sensor Interface and Relay Output</t>
  </si>
  <si>
    <t>SBD-32S-404-1R</t>
  </si>
  <si>
    <t>Sapling Digital, Wired, 3200 Model, 4.0", 4 Digits, 110 VAC, Red Display, Surface Wall Mount, Support: RS485 Protocol, Elapsed Timer or Temperature Sensor Interface</t>
  </si>
  <si>
    <t>SBD-33S-404-1R</t>
  </si>
  <si>
    <t>Sapling Digital, Wired, 3300 Model, 4.0", 4 Digits, 110 VAC, Red Display, Surface Wall Mount, Support: RS485 &amp; Sync Wire Protocols, Elapsed Timer or Temperature Sensor Interface and Relay Output</t>
  </si>
  <si>
    <t>SBD-31S-406-4R</t>
  </si>
  <si>
    <t>Sapling Digital, Wired, 3100 Model, 4.0", 6 Digits, 24 Volt, Red Display, Surface Wall Mount, Support: 2-Wire Digital Protocol</t>
  </si>
  <si>
    <t>SBD-32S-406-4R</t>
  </si>
  <si>
    <t>Sapling Digital, Wired, 3200 Model, 4.0", 6 Digits, 24 Volt, Red Display, Surface Wall Mount, Support: 2-Wire Digital &amp; RS485 Protocols, Elapsed Timer or Temperature Sensor Interface</t>
  </si>
  <si>
    <t>SBD-33S-406-4R</t>
  </si>
  <si>
    <t>Sapling Digital, Wired, 3300 Model, 4.0", 6 Digits, 24 Volt, Red Display, Surface Wall Mount, Support: 2-Wire Digital, RS485 &amp; Sync Wire Protocols, Elapsed Timer or Temperature Sensor Interface and Relay Output</t>
  </si>
  <si>
    <t>SBD-32S-406-1R</t>
  </si>
  <si>
    <t>Sapling Digital, Wired, 3200 Model, 4.0", 6 Digits, 110 VAC, Red Display, Surface Wall Mount, Support: RS485 Protocol, Elapsed Timer or Temperature Sensor Interface</t>
  </si>
  <si>
    <t>SBD-33S-406-1R</t>
  </si>
  <si>
    <t>Sapling Digital, Wired, 3300 Model, 4.0", 6 Digits, 110 VAC, Red Display, Surface Wall Mount, Support: RS485 &amp; Sync Wire Protocols, Elapsed Timer or Temperature Sensor Interface and Relay Output</t>
  </si>
  <si>
    <t>SBD-31F-254-4R</t>
  </si>
  <si>
    <t>Sapling Digital, Wired, 3100 Model, 2.5", 4 Digits, 24 Volt, Red Display, Flush Mount, Support: 2-Wire Digital Protocol</t>
  </si>
  <si>
    <t>SBD-32F-254-4R</t>
  </si>
  <si>
    <t>Sapling Digital, Wired, 3200 Model, 2.5", 4 Digits, 24 Volt, Red Display, Flush Mount, Support: 2-Wire Digital &amp; RS485 Protocols, Elapsed Timer or Temperature Sensor Interface</t>
  </si>
  <si>
    <t>SBD-33F-254-4R</t>
  </si>
  <si>
    <t>Sapling Digital, Wired, 3300 Model, 2.5", 4 Digits, 24 Volt, Red Display, Flush Mount, Support: 2-Wire Digital, RS485 &amp; Sync Wire Protocols, Elapsed Timer or Temperature Sensor Interface and Relay Output</t>
  </si>
  <si>
    <t>SBD-32F-254-1R</t>
  </si>
  <si>
    <t>Sapling Digital, Wired, 3200 Model, 2.5", 4 Digits, 110 VAC, Red Display, Flush Mount, Support: RS485 Protocol, Elapsed Timer or Temperature Sensor Interface</t>
  </si>
  <si>
    <t>SBD-33F-254-1R</t>
  </si>
  <si>
    <t>Sapling Digital, Wired, 3300 Model, 2.5", 4 Digits, 110 VAC, Red Display, Flush Mount, Support: RS485 &amp; Sync Wire Protocols, Elapsed Timer or Temperature Sensor Interface and Relay Output</t>
  </si>
  <si>
    <t>SBD-31F-256-4R</t>
  </si>
  <si>
    <t>Sapling Digital, Wired, 3100 Model, 2.5", 6 Digits, 24 Volt, Red Display, Flush Mount, Support: 2-Wire Digital Protocol</t>
  </si>
  <si>
    <t>SBD-32F-256-4R</t>
  </si>
  <si>
    <t>Sapling Digital, Wired, 3200 Model, 2.5", 6 Digits, 24 Volt, Red Display, Flush Mount, Support: 2-Wire Digital &amp; RS485 Protocols, Elapsed Timer or Temperature Sensor Interface</t>
  </si>
  <si>
    <t>SBD-33F-256-4R</t>
  </si>
  <si>
    <t>Sapling Digital, Wired, 3300 Model, 2.5", 6 Digits, 24 Volt, Red Display, Flush Mount, Support: 2-Wire Digital, RS485 &amp; Sync Wire Protocols, Elapsed Timer or Temperature Sensor Interface and Relay Output</t>
  </si>
  <si>
    <t>SBD-32F-256-1R</t>
  </si>
  <si>
    <t>Sapling Digital, Wired, 3200 Model, 2.5", 6 Digits, 110 VAC, Red Display, Flush Mount, Support: RS485 Protocol, Elapsed Timer or Temperature Sensor Interface</t>
  </si>
  <si>
    <t>SBD-33F-256-1R</t>
  </si>
  <si>
    <t>Sapling Digital, Wired, 3300 Model, 2.5", 6 Digits, 110 VAC, Red Display, Flush Mount, Support: RS485 &amp; Sync Wire Protocols, Elapsed Timer or Temperature Sensor Interface and Relay Output</t>
  </si>
  <si>
    <t>SBD-31F-404-4R</t>
  </si>
  <si>
    <t>Sapling Digital, Wired, 3100 Model, 4.0", 4 Digits, 24 Volt, Red Display, Flush Mount, Support: 2-Wire Digital Protocol</t>
  </si>
  <si>
    <t>SBD-32F-404-4R</t>
  </si>
  <si>
    <t>Sapling Digital, Wired, 3200 Model, 4.0", 4 Digits, 24 Volt, Red Display, Flush Mount, Support: 2-Wire Digital &amp; RS485 Protocols, Elapsed Timer or Temperature Sensor Interface</t>
  </si>
  <si>
    <t>SBD-33F-404-4R</t>
  </si>
  <si>
    <t>Sapling Digital, Wired, 3300 Model, 4.0", 4 Digits, 24 Volt, Red Display, Flush Mount, Support: 2-Wire Digital, RS485 &amp; Sync Wire Protocols, Elapsed Timer or Temperature Sensor Interface and Relay Output</t>
  </si>
  <si>
    <t>SBD-32F-404-1R</t>
  </si>
  <si>
    <t>Sapling Digital, Wired, 3200 Model, 4.0", 4 Digits, 110 VAC, Red Display, Flush Mount, Support: RS485 Protocol, Elapsed Timer or Temperature Sensor Interface</t>
  </si>
  <si>
    <t>SBD-33F-404-1R</t>
  </si>
  <si>
    <t>Sapling Digital, Wired, 3300 Model, 4.0", 4 Digits, 110 VAC, Red Display, Flush Mount, Support: RS485 &amp; Sync Wire Protocols, Elapsed Timer or Temperature Sensor Interface and Relay Output</t>
  </si>
  <si>
    <t>SBD-31F-406-4R</t>
  </si>
  <si>
    <t>Sapling Digital, Wired, 3100 Model, 4.0", 6 Digits, 24 Volt, Red Display, Flush Mount, Support: 2-Wire Digital Protocol</t>
  </si>
  <si>
    <t>SBD-32F-406-4R</t>
  </si>
  <si>
    <t>Sapling Digital, Wired, 3200 Model, 4.0", 6 Digits, 24 Volt, Red Display, Flush Mount, Support: 2-Wire Digital &amp; RS485 Protocols, Elapsed Timer or Temperature Sensor Interface</t>
  </si>
  <si>
    <t>SBD-33F-406-4R</t>
  </si>
  <si>
    <t>Sapling Digital, Wired, 3300 Model, 4.0", 6 Digits, 24 Volt, Red Display, Flush Mount, Support: 2-Wire Digital, RS485 &amp; Sync Wire Protocols, Elapsed Timer or Temperature Sensor Interface and Relay Output</t>
  </si>
  <si>
    <t>SBD-32F-406-1R</t>
  </si>
  <si>
    <t>Sapling Digital, Wired, 3200 Model, 4.0", 6 Digits, 110 VAC, Red Display, Flush Mount, Support: RS485 Protocol, Elapsed Timer or Temperature Sensor Interface</t>
  </si>
  <si>
    <t>SBD-33F-406-1R</t>
  </si>
  <si>
    <t>Sapling Digital, Wired, 3300 Model, 4.0", 6 Digits, 110 VAC, Red Display, Flush Mount, Support: RS485 &amp; Sync Wire Protocols, Elapsed Timer or Temperature Sensor Interface and Relay Output</t>
  </si>
  <si>
    <t>SBD-31S-254-4G</t>
  </si>
  <si>
    <t>Sapling Digital, Wired, 3100 Model, 2.5", 4 Digits, 24 Volt, Green Display, Surface Wall Mount, Support: 2-Wire Digital Protocol</t>
  </si>
  <si>
    <t>SBD-32S-254-4G</t>
  </si>
  <si>
    <t>Sapling Digital, Wired, 3200 Model, 2.5", 4 Digits, 24 Volt, Green Display, Surface Wall Mount, Support: 2-Wire Digital &amp; RS485 Protocols, Elapsed Timer or Temperature Sensor Interface</t>
  </si>
  <si>
    <t>SBD-33S-254-4G</t>
  </si>
  <si>
    <t>Sapling Digital, Wired, 3300 Model, 2.5", 4 Digits, 24 Volt, Green Display, Surface Wall Mount, Support: 2-Wire Digital, RS485 &amp; Sync Wire Protocols, Elapsed Timer or Temperature Sensor Interface and Relay Output</t>
  </si>
  <si>
    <t>SBD-32S-254-1G</t>
  </si>
  <si>
    <t>Sapling Digital, Wired, 3200 Model, 2.5", 4 Digits, 110 VAC, Green Display, Surface Wall Mount, Support: RS485 Protocol, Elapsed Timer or Temperature Sensor Interface</t>
  </si>
  <si>
    <t>SBD-33S-254-1G</t>
  </si>
  <si>
    <t>Sapling Digital, Wired, 3300 Model, 2.5", 4 Digits, 110 VAC, Green Display, Surface Wall Mount, Support: RS485 &amp; Sync Wire Protocols, Elapsed Timer or Temperature Sensor Interface and Relay Output</t>
  </si>
  <si>
    <t>SBD-31S-256-4G</t>
  </si>
  <si>
    <t>Sapling Digital, Wired, 3100 Model, 2.5", 6 Digits, 24 Volt, Green Display, Surface Wall Mount, Support: 2-Wire Digital Protocol</t>
  </si>
  <si>
    <t>SBD-32S-256-4G</t>
  </si>
  <si>
    <t>Sapling Digital, Wired, 3200 Model, 2.5", 6 Digits, 24 Volt, Green Display, Surface Wall Mount, Support: 2-Wire Digital &amp; RS485 Protocols, Elapsed Timer or Temperature Sensor Interface</t>
  </si>
  <si>
    <t>SBD-33S-256-4G</t>
  </si>
  <si>
    <t>Sapling Digital, Wired, 3300 Model, 2.5", 6 Digits, 24 Volt, Green Display, Surface Wall Mount, Support: 2-Wire Digital, RS485 &amp; Sync Wire Protocols, Elapsed Timer or Temperature Sensor Interface and Relay Output</t>
  </si>
  <si>
    <t>SBD-32S-256-1G</t>
  </si>
  <si>
    <t>Sapling Digital, Wired, 3200 Model, 2.5", 6 Digits, 110 VAC, Green Display, Surface Wall Mount, Support: RS485 Protocol, Elapsed Timer or Temperature Sensor Interface</t>
  </si>
  <si>
    <t>SBD-33S-256-1G</t>
  </si>
  <si>
    <t>Sapling Digital, Wired, 3300 Model, 2.5", 6 Digits, 110 VAC, Green Display, Surface Wall Mount, Support: RS485 &amp; Sync Wire Protocols, Elapsed Timer or Temperature Sensor Interface and Relay Output</t>
  </si>
  <si>
    <t>SBD-31S-404-4G</t>
  </si>
  <si>
    <t>Sapling Digital, Wired, 3100 Model, 4.0", 4 Digits, 24 Volt, Green Display, Surface Wall Mount, Support: 2-Wire Digital Protocol</t>
  </si>
  <si>
    <t>SBD-32S-404-4G</t>
  </si>
  <si>
    <t>Sapling Digital, Wired, 3200 Model, 4.0", 4 Digits, 24 Volt, Green Display, Surface Wall Mount, Support: 2-Wire Digital &amp; RS485 Protocols, Elapsed Timer or Temperature Sensor Interface</t>
  </si>
  <si>
    <t>SBD-33S-404-4G</t>
  </si>
  <si>
    <t>Sapling Digital, Wired, 3300 Model, 4.0", 4 Digits, 24 Volt, Green Display, Surface Wall Mount, Support: 2-Wire Digital, RS485 &amp; Sync Wire Protocols, Elapsed Timer or Temperature Sensor Interface and Relay Output</t>
  </si>
  <si>
    <t>SBD-32S-404-1G</t>
  </si>
  <si>
    <t>Sapling Digital, Wired, 3200 Model, 4.0", 4 Digits, 110 VAC, Green Display, Surface Wall Mount, Support: RS485 Protocol, Elapsed Timer or Temperature Sensor Interface</t>
  </si>
  <si>
    <t>SBD-33S-404-1G</t>
  </si>
  <si>
    <t>Sapling Digital, Wired, 3300 Model, 4.0", 4 Digits, 110 VAC, Green Display, Surface Wall Mount, Support: RS485 &amp; Sync Wire Protocols, Elapsed Timer or Temperature Sensor Interface and Relay Output</t>
  </si>
  <si>
    <t>SBD-31S-406-4G</t>
  </si>
  <si>
    <t>Sapling Digital, Wired, 3100 Model, 4.0", 6 Digits, 24 Volt, Green Display, Surface Wall Mount, Support: 2-Wire Digital Protocol</t>
  </si>
  <si>
    <t>SBD-32S-406-4G</t>
  </si>
  <si>
    <t>Sapling Digital, Wired, 3200 Model, 4.0", 6 Digits, 24 Volt, Green Display, Surface Wall Mount, Support: 2-Wire Digital &amp; RS485 Protocols, Elapsed Timer or Temperature Sensor Interface</t>
  </si>
  <si>
    <t>SBD-33S-406-4G</t>
  </si>
  <si>
    <t>Sapling Digital, Wired, 3300 Model, 4.0", 6 Digits, 24 Volt, Green Display, Surface Wall Mount, Support: 2-Wire Digital, RS485 &amp; Sync Wire Protocols, Elapsed Timer or Temperature Sensor Interface and Relay Output</t>
  </si>
  <si>
    <t>SBD-32S-406-1G</t>
  </si>
  <si>
    <t>Sapling Digital, Wired, 3200 Model, 4.0", 6 Digits, 110 VAC, Green Display, Surface Wall Mount, Support: RS485 Protocol, Elapsed Timer or Temperature Sensor Interface</t>
  </si>
  <si>
    <t>SBD-33S-406-1G</t>
  </si>
  <si>
    <t>Sapling Digital, Wired, 3300 Model, 4.0", 6 Digits, 110 VAC, Green Display, Surface Wall Mount, Support: RS485 &amp; Sync Wire Protocols, Elapsed Timer or Temperature Sensor Interface and Relay Output</t>
  </si>
  <si>
    <t>SBD-31F-254-4G</t>
  </si>
  <si>
    <t>Sapling Digital, Wired, 3100 Model, 2.5", 4 Digits, 24 Volt, Green Display, Flush Mount, Support: 2-Wire Digital Protocol</t>
  </si>
  <si>
    <t>SBD-32F-254-4G</t>
  </si>
  <si>
    <t>Sapling Digital, Wired, 3200 Model, 2.5", 4 Digits, 24 Volt, Green Display, Flush Mount, Support: 2-Wire Digital &amp; RS485 Protocols, Elapsed Timer or Temperature Sensor Interface</t>
  </si>
  <si>
    <t>SBD-33F-254-4G</t>
  </si>
  <si>
    <t>Sapling Digital, Wired, 3300 Model, 2.5", 4 Digits, 24 Volt, Green Display, Flush Mount, Support: 2-Wire Digital, RS485 &amp; Sync Wire Protocols, Elapsed Timer or Temperature Sensor Interface and Relay Output</t>
  </si>
  <si>
    <t>SBD-32F-254-1G</t>
  </si>
  <si>
    <t>Sapling Digital, Wired, 3200 Model, 2.5", 4 Digits, 110 VAC, Green Display, Flush Mount, Support: RS485 Protocol, Elapsed Timer or Temperature Sensor Interface</t>
  </si>
  <si>
    <t>SBD-33F-254-1G</t>
  </si>
  <si>
    <t>Sapling Digital, Wired, 3300 Model, 2.5", 4 Digits, 110 VAC, Green Display, Flush Mount, Support: RS485 &amp; Sync Wire Protocols, Elapsed Timer or Temperature Sensor Interface and Relay Output</t>
  </si>
  <si>
    <t>SBD-31F-256-4G</t>
  </si>
  <si>
    <t>Sapling Digital, Wired, 3100 Model, 2.5", 6 Digits, 24 Volt, Green Display, Flush Mount, Support: 2-Wire Digital Protocol</t>
  </si>
  <si>
    <t>SBD-32F-256-4G</t>
  </si>
  <si>
    <t>Sapling Digital, Wired, 3200 Model, 2.5", 6 Digits, 24 Volt, Green Display, Flush Mount, Support: 2-Wire Digital &amp; RS485 Protocols, Elapsed Timer or Temperature Sensor Interface</t>
  </si>
  <si>
    <t>SBD-33F-256-4G</t>
  </si>
  <si>
    <t>Sapling Digital, Wired, 3300 Model, 2.5", 6 Digits, 24 Volt, Green Display, Flush Mount, Support: 2-Wire Digital, RS485 &amp; Sync Wire Protocols, Elapsed Timer or Temperature Sensor Interface and Relay Output</t>
  </si>
  <si>
    <t>SBD-32F-256-1G</t>
  </si>
  <si>
    <t>Sapling Digital, Wired, 3200 Model, 2.5", 6 Digits, 110 VAC, Green Display, Flush Mount, Support: RS485 Protocol, Elapsed Timer or Temperature Sensor Interface</t>
  </si>
  <si>
    <t>SBD-33F-256-1G</t>
  </si>
  <si>
    <t>Sapling Digital, Wired, 3300 Model, 2.5", 6 Digits, 110 VAC, Green Display, Flush Mount, Support: RS485 &amp; Sync Wire Protocols, Elapsed Timer or Temperature Sensor Interface and Relay Output</t>
  </si>
  <si>
    <t>SBD-31F-404-4G</t>
  </si>
  <si>
    <t>Sapling Digital, Wired, 3100 Model, 4.0", 4 Digits, 24 Volt, Green Display, Flush Mount, Support: 2-Wire Digital Protocol</t>
  </si>
  <si>
    <t>SBD-32F-404-4G</t>
  </si>
  <si>
    <t>Sapling Digital, Wired, 3200 Model, 4.0", 4 Digits, 24 Volt, Green Display, Flush Mount, Support: 2-Wire Digital &amp; RS485 Protocols, Elapsed Timer or Temperature Sensor Interface</t>
  </si>
  <si>
    <t>SBD-33F-404-4G</t>
  </si>
  <si>
    <t>Sapling Digital, Wired, 3300 Model, 4.0", 4 Digits, 24 Volt, Green Display, Flush Mount, Support: 2-Wire Digital, RS485 &amp; Sync Wire Protocols, Elapsed Timer or Temperature Sensor Interface and Relay Output</t>
  </si>
  <si>
    <t>SBD-32F-404-1G</t>
  </si>
  <si>
    <t>Sapling Digital, Wired, 3200 Model, 4.0", 4 Digits, 110 VAC, Green Display, Flush Mount, Support: RS485 Protocol, Elapsed Timer or Temperature Sensor Interface</t>
  </si>
  <si>
    <t>SBD-33F-404-1G</t>
  </si>
  <si>
    <t>SBD-31F-406-4G</t>
  </si>
  <si>
    <t>Sapling Digital, Wired, 3100 Model, 4.0", 6 Digits, 24 Volt, Green Display, Flush Mount, Support: 2-Wire Digital Protocol</t>
  </si>
  <si>
    <t>SBD-32F-406-4G</t>
  </si>
  <si>
    <t>Sapling Digital, Wired, 3200 Model, 4.0", 6 Digits, 24 Volt, Green Display, Flush Mount, Support: 2-Wire Digital &amp; RS485 Protocols, Elapsed Timer or Temperature Sensor Interface</t>
  </si>
  <si>
    <t>SBD-33F-406-4G</t>
  </si>
  <si>
    <t>Sapling Digital, Wired, 3300 Model, 4.0", 6 Digits, 24 Volt, Green Display, Flush Mount, Support: 2-Wire Digital, RS485 &amp; Sync Wire Protocols, Elapsed Timer or Temperature Sensor Interface and Relay Output</t>
  </si>
  <si>
    <t>SBD-32F-406-1G</t>
  </si>
  <si>
    <t>Sapling Digital, Wired, 3200 Model, 4.0", 6 Digits, 110 VAC, Green Display, Flush Mount, Support: RS485 Protocol, Elapsed Timer or Temperature Sensor Interface</t>
  </si>
  <si>
    <t>SBD-33F-406-1G</t>
  </si>
  <si>
    <t>Sapling Digital, Wired, 3300 Model, 4.0", 6 Digits, 110 VAC, Green Display, Flush Mount, Support: RS485 &amp; Sync Wire Protocols, Elapsed Timer or Temperature Sensor Interface and Relay Output</t>
  </si>
  <si>
    <t>SBD-31S-254-4W</t>
  </si>
  <si>
    <t>Sapling Digital, Wired, 3100 Model, 2.5", 4 Digits, 24 Volt, White Display, Surface Wall Mount, Support: 2-Wire Digital Protocol</t>
  </si>
  <si>
    <t>SBD-32S-254-4W</t>
  </si>
  <si>
    <t>Sapling Digital, Wired, 3200 Model, 2.5", 4 Digits, 24 Volt, White Display, Surface Wall Mount, Support: 2-Wire Digital &amp; RS485 Protocols, Elapsed Timer or Temperature Sensor Interface</t>
  </si>
  <si>
    <t>SBD-33S-254-4W</t>
  </si>
  <si>
    <t>Sapling Digital, Wired, 3300 Model, 2.5", 4 Digits, 24 Volt, White Display, Surface Wall Mount, Support: 2-Wire Digital, RS485 &amp; Sync Wire Protocols, Elapsed Timer or Temperature Sensor Interface and Relay Output</t>
  </si>
  <si>
    <t>SBD-32S-254-1W</t>
  </si>
  <si>
    <t>Sapling Digital, Wired, 3200 Model, 2.5", 4 Digits, 110 VAC, White Display, Surface Wall Mount, Support: RS485 Protocol, Elapsed Timer or Temperature Sensor Interface</t>
  </si>
  <si>
    <t>SBD-33S-254-1W</t>
  </si>
  <si>
    <t>Sapling Digital, Wired, 3300 Model, 2.5", 4 Digits, 110 VAC, White Display, Surface Wall Mount, Support: RS485 &amp; Sync Wire Protocols, Elapsed Timer or Temperature Sensor Interface and Relay Output</t>
  </si>
  <si>
    <t>SBD-31S-256-4W</t>
  </si>
  <si>
    <t>Sapling Digital, Wired, 3100 Model, 2.5", 6 Digits, 24 Volt, White Display, Surface Wall Mount, Support: 2-Wire Digital Protocol</t>
  </si>
  <si>
    <t>SBD-32S-256-4W</t>
  </si>
  <si>
    <t>Sapling Digital, Wired, 3200 Model, 2.5", 6 Digits, 24 Volt, White Display, Surface Wall Mount, Support: 2-Wire Digital &amp; RS485 Protocols, Elapsed Timer or Temperature Sensor Interface</t>
  </si>
  <si>
    <t>SBD-33S-256-4W</t>
  </si>
  <si>
    <t>Sapling Digital, Wired, 3300 Model, 2.5", 6 Digits, 24 Volt, White Display, Surface Wall Mount, Support: 2-Wire Digital, RS485 &amp; Sync Wire Protocols, Elapsed Timer or Temperature Sensor Interface and Relay Output</t>
  </si>
  <si>
    <t>SBD-32S-256-1W</t>
  </si>
  <si>
    <t>Sapling Digital, Wired, 3200 Model, 2.5", 6 Digits, 110 VAC, White Display, Surface Wall Mount, Support: RS485 Protocol, Elapsed Timer or Temperature Sensor Interface</t>
  </si>
  <si>
    <t>SBD-33S-256-1W</t>
  </si>
  <si>
    <t>Sapling Digital, Wired, 3300 Model, 2.5", 6 Digits, 110 VAC, White Display, Surface Wall Mount, Support: RS485 &amp; Sync Wire Protocols, Elapsed Timer or Temperature Sensor Interface and Relay Output</t>
  </si>
  <si>
    <t>SBD-31S-404-4W</t>
  </si>
  <si>
    <t>Sapling Digital, Wired, 3100 Model, 4.0", 4 Digits, 24 Volt, White Display, Surface Wall Mount, Support: 2-Wire Digital Protocol</t>
  </si>
  <si>
    <t>SBD-32S-404-4W</t>
  </si>
  <si>
    <t>Sapling Digital, Wired, 3200 Model, 4.0", 4 Digits, 24 Volt, White Display, Surface Wall Mount, Support: 2-Wire Digital &amp; RS485 Protocols, Elapsed Timer or Temperature Sensor Interface</t>
  </si>
  <si>
    <t>SBD-33S-404-4W</t>
  </si>
  <si>
    <t>Sapling Digital, Wired, 3300 Model, 4.0", 4 Digits, 24 Volt, White Display, Surface Wall Mount, Support: 2-Wire Digital, RS485 &amp; Sync Wire Protocols, Elapsed Timer or Temperature Sensor Interface and Relay Output</t>
  </si>
  <si>
    <t>SBD-32S-404-1W</t>
  </si>
  <si>
    <t>Sapling Digital, Wired, 3200 Model, 4.0", 4 Digits, 110 VAC, White Display, Surface Wall Mount, Support: RS485 Protocol, Elapsed Timer or Temperature Sensor Interface</t>
  </si>
  <si>
    <t>SBD-33S-404-1W</t>
  </si>
  <si>
    <t>Sapling Digital, Wired, 3300 Model, 4.0", 4 Digits, 110 VAC, White Display, Surface Wall Mount, Support: RS485 &amp; Sync Wire Protocols, Elapsed Timer or Temperature Sensor Interface and Relay Output</t>
  </si>
  <si>
    <t>SBD-31S-406-4W</t>
  </si>
  <si>
    <t>Sapling Digital, Wired, 3100 Model, 4.0", 6 Digits, 24 Volt, White Display, Surface Wall Mount, Support: 2-Wire Digital Protocol</t>
  </si>
  <si>
    <t>SBD-32S-406-4W</t>
  </si>
  <si>
    <t>Sapling Digital, Wired, 3200 Model, 4.0", 6 Digits, 24 Volt, White Display, Surface Wall Mount, Support: 2-Wire Digital &amp; RS485 Protocols, Elapsed Timer or Temperature Sensor Interface</t>
  </si>
  <si>
    <t>SBD-33S-406-4W</t>
  </si>
  <si>
    <t>Sapling Digital, Wired, 3300 Model, 4.0", 6 Digits, 24 Volt, White Display, Surface Wall Mount, Support: 2-Wire Digital, RS485 &amp; Sync Wire Protocols, Elapsed Timer or Temperature Sensor Interface and Relay Output</t>
  </si>
  <si>
    <t>SBD-32S-406-1W</t>
  </si>
  <si>
    <t>Sapling Digital, Wired, 3200 Model, 4.0", 6 Digits, 110 VAC, White Display, Surface Wall Mount, Support: RS485 Protocol, Elapsed Timer or Temperature Sensor Interface</t>
  </si>
  <si>
    <t>SBD-33S-406-1W</t>
  </si>
  <si>
    <t>Sapling Digital, Wired, 3300 Model, 4.0", 6 Digits, 110 VAC, White Display, Surface Wall Mount, Support: RS485 &amp; Sync Wire Protocols, Elapsed Timer or Temperature Sensor Interface and Relay Output</t>
  </si>
  <si>
    <t>SBD-31F-254-4W</t>
  </si>
  <si>
    <t>Sapling Digital, Wired, 3100 Model, 2.5", 4 Digits, 24 Volt, White Display, Flush Mount, Support: 2-Wire Digital Protocol</t>
  </si>
  <si>
    <t>SBD-32F-254-4W</t>
  </si>
  <si>
    <t>Sapling Digital, Wired, 3200 Model, 2.5", 4 Digits, 24 Volt, White Display, Flush Mount, Support: 2-Wire Digital &amp; RS485 Protocols, Elapsed Timer or Temperature Sensor Interface</t>
  </si>
  <si>
    <t>SBD-33F-254-4W</t>
  </si>
  <si>
    <t>Sapling Digital, Wired, 3300 Model, 2.5", 4 Digits, 24 Volt, White Display, Flush Mount, Support: 2-Wire Digital, RS485 &amp; Sync Wire Protocols, Elapsed Timer or Temperature Sensor Interface and Relay Output</t>
  </si>
  <si>
    <t>SBD-32F-254-1W</t>
  </si>
  <si>
    <t>Sapling Digital, Wired, 3200 Model, 2.5", 4 Digits, 110 VAC, White Display, Flush Mount, Support: RS485 Protocol, Elapsed Timer or Temperature Sensor Interface</t>
  </si>
  <si>
    <t>SBD-33F-254-1W</t>
  </si>
  <si>
    <t>Sapling Digital, Wired, 3300 Model, 2.5", 4 Digits, 110 VAC, White Display, Flush Mount, Support: RS485 &amp; Sync Wire Protocols, Elapsed Timer or Temperature Sensor Interface and Relay Output</t>
  </si>
  <si>
    <t>SBD-31F-256-4W</t>
  </si>
  <si>
    <t>Sapling Digital, Wired, 3100 Model, 2.5", 6 Digits, 24 Volt, White Display, Flush Mount, Support: 2-Wire Digital Protocol</t>
  </si>
  <si>
    <t>SBD-32F-256-4W</t>
  </si>
  <si>
    <t>Sapling Digital, Wired, 3200 Model, 2.5", 6 Digits, 24 Volt, White Display, Flush Mount, Support: 2-Wire Digital &amp; RS485 Protocols, Elapsed Timer or Temperature Sensor Interface</t>
  </si>
  <si>
    <t>SBD-33F-256-4W</t>
  </si>
  <si>
    <t>Sapling Digital, Wired, 3300 Model, 2.5", 6 Digits, 24 Volt, White Display, Flush Mount, Support: 2-Wire Digital, RS485 &amp; Sync Wire Protocols, Elapsed Timer or Temperature Sensor Interface and Relay Output</t>
  </si>
  <si>
    <t>SBD-32F-256-1W</t>
  </si>
  <si>
    <t>Sapling Digital, Wired, 3200 Model, 2.5", 6 Digits, 110 VAC, White Display, Flush Mount, Support: RS485 Protocol, Elapsed Timer or Temperature Sensor Interface</t>
  </si>
  <si>
    <t>SBD-33F-256-1W</t>
  </si>
  <si>
    <t>Sapling Digital, Wired, 3300 Model, 2.5", 6 Digits, 110 VAC, White Display, Flush Mount, Support: RS485 &amp; Sync Wire Protocols, Elapsed Timer or Temperature Sensor Interface and Relay Output</t>
  </si>
  <si>
    <t>SBD-31F-404-4W</t>
  </si>
  <si>
    <t>Sapling Digital, Wired, 3100 Model, 4.0", 4 Digits, 24 Volt, White Display, Flush Mount, Support: 2-Wire Digital Protocol</t>
  </si>
  <si>
    <t>SBD-32F-404-4W</t>
  </si>
  <si>
    <t>Sapling Digital, Wired, 3200 Model, 4.0", 4 Digits, 24 Volt, White Display, Flush Mount, Support: 2-Wire Digital &amp; RS485 Protocols, Elapsed Timer or Temperature Sensor Interface</t>
  </si>
  <si>
    <t>SBD-33F-404-4W</t>
  </si>
  <si>
    <t>Sapling Digital, Wired, 3300 Model, 4.0", 4 Digits, 24 Volt, White Display, Flush Mount, Support: 2-Wire Digital, RS485 &amp; Sync Wire Protocols, Elapsed Timer or Temperature Sensor Interface and Relay Output</t>
  </si>
  <si>
    <t>SBD-32F-404-1W</t>
  </si>
  <si>
    <t>Sapling Digital, Wired, 3200 Model, 4.0", 4 Digits, 110 VAC, White Display, Flush Mount, Support: RS485 Protocol, Elapsed Timer or Temperature Sensor Interface</t>
  </si>
  <si>
    <t>SBD-33F-404-1W</t>
  </si>
  <si>
    <t>SBD-31F-406-4W</t>
  </si>
  <si>
    <t>Sapling Digital, Wired, 3100 Model, 4.0", 6 Digits, 24 Volt, White Display, Flush Mount, Support: 2-Wire Digital Protocol</t>
  </si>
  <si>
    <t>SBD-32F-406-4W</t>
  </si>
  <si>
    <t>Sapling Digital, Wired, 3200 Model, 4.0", 6 Digits, 24 Volt, White Display, Flush Mount, Support: 2-Wire Digital &amp; RS485 Protocols, Elapsed Timer or Temperature Sensor Interface</t>
  </si>
  <si>
    <t>SBD-33F-406-4W</t>
  </si>
  <si>
    <t>Sapling Digital, Wired, 3300 Model, 4.0", 6 Digits, 24 Volt, White Display, Flush Mount, Support: 2-Wire Digital, RS485 &amp; Sync Wire Protocols, Elapsed Timer or Temperature Sensor Interface and Relay Output</t>
  </si>
  <si>
    <t>SBD-32F-406-1W</t>
  </si>
  <si>
    <t>Sapling Digital, Wired, 3200 Model, 4.0", 6 Digits, 110 VAC, White Display, Flush Mount, Support: RS485 Protocol, Elapsed Timer or Temperature Sensor Interface</t>
  </si>
  <si>
    <t>SBD-33F-406-1W</t>
  </si>
  <si>
    <t>Sapling Digital, Wired, 3300 Model, 4.0", 6 Digits, 110 VAC, White Display, Flush Mount, Support: RS485 &amp; Sync Wire Protocols, Elapsed Timer or Temperature Sensor Interface and Relay Output</t>
  </si>
  <si>
    <t>SBD-31S-254-4A</t>
  </si>
  <si>
    <t>Sapling Digital, Wired, 3100 Model, 2.5", 4 Digits, 24 Volt, Amber Display, Surface Wall Mount, Support: 2-Wire Digital Protocol</t>
  </si>
  <si>
    <t>SBD-32S-254-4A</t>
  </si>
  <si>
    <t>Sapling Digital, Wired, 3200 Model, 2.5", 4 Digits, 24 Volt, Amber Display, Surface Wall Mount, Support: 2-Wire Digital &amp; RS485 Protocols, Elapsed Timer or Temperature Sensor Interface</t>
  </si>
  <si>
    <t>SBD-33S-254-4A</t>
  </si>
  <si>
    <t>Sapling Digital, Wired, 3300 Model, 2.5", 4 Digits, 24 Volt, Amber Display, Surface Wall Mount, Support: 2-Wire Digital, RS485 &amp; Sync Wire Protocols, Elapsed Timer or Temperature Sensor Interface and Relay Output</t>
  </si>
  <si>
    <t>SBD-32S-254-1A</t>
  </si>
  <si>
    <t>Sapling Digital, Wired, 3200 Model, 2.5", 4 Digits, 110 VAC, Amber Display, Surface Wall Mount, Support: RS485 Protocol, Elapsed Timer or Temperature Sensor Interface</t>
  </si>
  <si>
    <t>SBD-33S-254-1A</t>
  </si>
  <si>
    <t>Sapling Digital, Wired, 3300 Model, 2.5", 4 Digits, 110 VAC, Amber Display, Surface Wall Mount, Support: RS485 &amp; Sync Wire Protocols, Elapsed Timer or Temperature Sensor Interface and Relay Output</t>
  </si>
  <si>
    <t>SBD-31S-256-4A</t>
  </si>
  <si>
    <t>Sapling Digital, Wired, 3100 Model, 2.5", 6 Digits, 24 Volt, Amber Display, Surface Wall Mount, Support: 2-Wire Digital Protocol</t>
  </si>
  <si>
    <t>SBD-32S-256-4A</t>
  </si>
  <si>
    <t>Sapling Digital, Wired, 3200 Model, 2.5", 6 Digits, 24 Volt, Amber Display, Surface Wall Mount, Support: 2-Wire Digital &amp; RS485 Protocols, Elapsed Timer or Temperature Sensor Interface</t>
  </si>
  <si>
    <t>SBD-33S-256-4A</t>
  </si>
  <si>
    <t>Sapling Digital, Wired, 3300 Model, 2.5", 6 Digits, 24 Volt, Amber Display, Surface Wall Mount, Support: 2-Wire Digital, RS485 &amp; Sync Wire Protocols, Elapsed Timer or Temperature Sensor Interface and Relay Output</t>
  </si>
  <si>
    <t>SBD-32S-256-1A</t>
  </si>
  <si>
    <t>Sapling Digital, Wired, 3200 Model, 2.5", 6 Digits, 110 VAC, Amber Display, Surface Wall Mount, Support: RS485 Protocol, Elapsed Timer or Temperature Sensor Interface</t>
  </si>
  <si>
    <t>SBD-33S-256-1A</t>
  </si>
  <si>
    <t>Sapling Digital, Wired, 3300 Model, 2.5", 6 Digits, 110 VAC, Amber Display, Surface Wall Mount, Support: RS485 &amp; Sync Wire Protocols, Elapsed Timer or Temperature Sensor Interface and Relay Output</t>
  </si>
  <si>
    <t>SBD-31S-404-4A</t>
  </si>
  <si>
    <t>Sapling Digital, Wired, 3100 Model, 4.0", 4 Digits, 24 Volt, Amber Display, Surface Wall Mount, Support: 2-Wire Digital Protocol</t>
  </si>
  <si>
    <t>SBD-32S-404-4A</t>
  </si>
  <si>
    <t>Sapling Digital, Wired, 3200 Model, 4.0", 4 Digits, 24 Volt, Amber Display, Surface Wall Mount, Support: 2-Wire Digital &amp; RS485 Protocols, Elapsed Timer or Temperature Sensor Interface</t>
  </si>
  <si>
    <t>SBD-33S-404-4A</t>
  </si>
  <si>
    <t>Sapling Digital, Wired, 3300 Model, 4.0", 4 Digits, 24 Volt, Amber Display, Surface Wall Mount, Support: 2-Wire Digital, RS485 &amp; Sync Wire Protocols, Elapsed Timer or Temperature Sensor Interface and Relay Output</t>
  </si>
  <si>
    <t>SBD-32S-404-1A</t>
  </si>
  <si>
    <t>Sapling Digital, Wired, 3200 Model, 4.0", 4 Digits, 110 VAC, Amber Display, Surface Wall Mount, Support: RS485 Protocol, Elapsed Timer or Temperature Sensor Interface</t>
  </si>
  <si>
    <t>SBD-33S-404-1A</t>
  </si>
  <si>
    <t>Sapling Digital, Wired, 3300 Model, 4.0", 4 Digits, 110 VAC, Amber Display, Surface Wall Mount, Support: RS485 &amp; Sync Wire Protocols, Elapsed Timer or Temperature Sensor Interface and Relay Output</t>
  </si>
  <si>
    <t>SBD-31S-406-4A</t>
  </si>
  <si>
    <t>Sapling Digital, Wired, 3100 Model, 4.0", 6 Digits, 24 Volt, Amber Display, Surface Wall Mount, Support: 2-Wire Digital Protocol</t>
  </si>
  <si>
    <t>SBD-32S-406-4A</t>
  </si>
  <si>
    <t>Sapling Digital, Wired, 3200 Model, 4.0", 6 Digits, 24 Volt, Amber Display, Surface Wall Mount, Support: 2-Wire Digital &amp; RS485 Protocols, Elapsed Timer or Temperature Sensor Interface</t>
  </si>
  <si>
    <t>SBD-33S-406-4A</t>
  </si>
  <si>
    <t>Sapling Digital, Wired, 3300 Model, 4.0", 6 Digits, 24 Volt, Amber Display, Surface Wall Mount, Support: 2-Wire Digital, RS485 &amp; Sync Wire Protocols, Elapsed Timer or Temperature Sensor Interface and Relay Output</t>
  </si>
  <si>
    <t>SBD-32S-406-1A</t>
  </si>
  <si>
    <t>Sapling Digital, Wired, 3200 Model, 4.0", 6 Digits, 110 VAC, Amber Display, Surface Wall Mount, Support: RS485 Protocol, Elapsed Timer or Temperature Sensor Interface</t>
  </si>
  <si>
    <t>SBD-33S-406-1A</t>
  </si>
  <si>
    <t>Sapling Digital, Wired, 3300 Model, 4.0", 6 Digits, 110 VAC, Amber Display, Surface Wall Mount, Support: RS485 &amp; Sync Wire Protocols, Elapsed Timer or Temperature Sensor Interface and Relay Output</t>
  </si>
  <si>
    <t>SBD-31F-254-4A</t>
  </si>
  <si>
    <t>Sapling Digital, Wired, 3100 Model, 2.5", 4 Digits, 24 Volt, Amber Display, Flush Mount, Support: 2-Wire Digital Protocol</t>
  </si>
  <si>
    <t>SBD-32F-254-4A</t>
  </si>
  <si>
    <t>Sapling Digital, Wired, 3200 Model, 2.5", 4 Digits, 24 Volt, Amber Display, Flush Mount, Support: 2-Wire Digital &amp; RS485 Protocols, Elapsed Timer or Temperature Sensor Interface</t>
  </si>
  <si>
    <t>SBD-33F-254-4A</t>
  </si>
  <si>
    <t>Sapling Digital, Wired, 3300 Model, 2.5", 4 Digits, 24 Volt, Amber Display, Flush Mount, Support: 2-Wire Digital, RS485 &amp; Sync Wire Protocols, Elapsed Timer or Temperature Sensor Interface and Relay Output</t>
  </si>
  <si>
    <t>SBD-32F-254-1A</t>
  </si>
  <si>
    <t>Sapling Digital, Wired, 3200 Model, 2.5", 4 Digits, 110 VAC, Amber Display, Flush Mount, Support: RS485 Protocol, Elapsed Timer or Temperature Sensor Interface</t>
  </si>
  <si>
    <t>SBD-33F-254-1A</t>
  </si>
  <si>
    <t>Sapling Digital, Wired, 3300 Model, 2.5", 4 Digits, 110 VAC, Amber Display, Flush Mount, Support: RS485 &amp; Sync Wire Protocols, Elapsed Timer or Temperature Sensor Interface and Relay Output</t>
  </si>
  <si>
    <t>SBD-31F-256-4A</t>
  </si>
  <si>
    <t>Sapling Digital, Wired, 3100 Model, 2.5", 6 Digits, 24 Volt, Amber Display, Flush Mount, Support: 2-Wire Digital Protocol</t>
  </si>
  <si>
    <t>SBD-32F-256-4A</t>
  </si>
  <si>
    <t>Sapling Digital, Wired, 3200 Model, 2.5", 6 Digits, 24 Volt, Amber Display, Flush Mount, Support: 2-Wire Digital &amp; RS485 Protocols, Elapsed Timer or Temperature Sensor Interface</t>
  </si>
  <si>
    <t>SBD-33F-256-4A</t>
  </si>
  <si>
    <t>Sapling Digital, Wired, 3300 Model, 2.5", 6 Digits, 24 Volt, Amber Display, Flush Mount, Support: 2-Wire Digital, RS485 &amp; Sync Wire Protocols, Elapsed Timer or Temperature Sensor Interface and Relay Output</t>
  </si>
  <si>
    <t>SBD-32F-256-1A</t>
  </si>
  <si>
    <t>Sapling Digital, Wired, 3200 Model, 2.5", 6 Digits, 110 VAC, Amber Display, Flush Mount, Support: RS485 Protocol, Elapsed Timer or Temperature Sensor Interface</t>
  </si>
  <si>
    <t>SBD-33F-256-1A</t>
  </si>
  <si>
    <t>Sapling Digital, Wired, 3300 Model, 2.5", 6 Digits, 110 VAC, Amber Display, Flush Mount, Support: RS485 &amp; Sync Wire Protocols, Elapsed Timer or Temperature Sensor Interface and Relay Output</t>
  </si>
  <si>
    <t>SBD-31F-404-4A</t>
  </si>
  <si>
    <t>Sapling Digital, Wired, 3100 Model, 4.0", 4 Digits, 24 Volt, Amber Display, Flush Mount, Support: 2-Wire Digital Protocol</t>
  </si>
  <si>
    <t>SBD-32F-404-4A</t>
  </si>
  <si>
    <t>Sapling Digital, Wired, 3200 Model, 4.0", 4 Digits, 24 Volt, Amber Display, Flush Mount, Support: 2-Wire Digital &amp; RS485 Protocols, Elapsed Timer or Temperature Sensor Interface</t>
  </si>
  <si>
    <t>SBD-33F-404-4A</t>
  </si>
  <si>
    <t>Sapling Digital, Wired, 3300 Model, 4.0", 4 Digits, 24 Volt, Amber Display, Flush Mount, Support: 2-Wire Digital, RS485 &amp; Sync Wire Protocols, Elapsed Timer or Temperature Sensor Interface and Relay Output</t>
  </si>
  <si>
    <t>SBD-32F-404-1A</t>
  </si>
  <si>
    <t>Sapling Digital, Wired, 3200 Model, 4.0", 4 Digits, 110 VAC, Amber Display, Flush Mount, Support: RS485 Protocol, Elapsed Timer or Temperature Sensor Interface</t>
  </si>
  <si>
    <t>SBD-33F-404-1A</t>
  </si>
  <si>
    <t>SBD-31F-406-4A</t>
  </si>
  <si>
    <t>Sapling Digital, Wired, 3100 Model, 4.0", 6 Digits, 24 Volt, Amber Display, Flush Mount, Support: 2-Wire Digital Protocol</t>
  </si>
  <si>
    <t>SBD-32F-406-4A</t>
  </si>
  <si>
    <t>Sapling Digital, Wired, 3200 Model, 4.0", 6 Digits, 24 Volt, Amber Display, Flush Mount, Support: 2-Wire Digital &amp; RS485 Protocols, Elapsed Timer or Temperature Sensor Interface</t>
  </si>
  <si>
    <t>SBD-33F-406-4A</t>
  </si>
  <si>
    <t>Sapling Digital, Wired, 3300 Model, 4.0", 6 Digits, 24 Volt, Amber Display, Flush Mount, Support: 2-Wire Digital, RS485 &amp; Sync Wire Protocols, Elapsed Timer or Temperature Sensor Interface and Relay Output</t>
  </si>
  <si>
    <t>SBD-32F-406-1A</t>
  </si>
  <si>
    <t>Sapling Digital, Wired, 3200 Model, 4.0", 6 Digits, 110 VAC, Amber Display, Flush Mount, Support: RS485 Protocol, Elapsed Timer or Temperature Sensor Interface</t>
  </si>
  <si>
    <t>SBD-33F-406-1A</t>
  </si>
  <si>
    <t>Sapling Digital, Wired, 3300 Model, 4.0", 6 Digits, 110 VAC, Amber Display, Flush Mount, Support: RS485 &amp; Sync Wire Protocols, Elapsed Timer or Temperature Sensor Interface and Relay Output</t>
  </si>
  <si>
    <t>*SAL-4BS-09R-0</t>
  </si>
  <si>
    <t>Sapling Analog, Wireless Slim Line, 900 MHz, 9" Round, Battery-Operated, Surface Wall Mount, Black Case</t>
  </si>
  <si>
    <t>D</t>
  </si>
  <si>
    <t>*SAL-4BS-09R-14</t>
  </si>
  <si>
    <t>Sapling Analog, Wireless Slim Line, 900 MHz, 9" Round, 24/110 VAC, Surface Wall Mount, Black Case</t>
  </si>
  <si>
    <t>SAL-4BS-12R-0</t>
  </si>
  <si>
    <t>Sapling Analog, Wireless Slim Line, 900 MHz, 12" Round, Battery-Operated, Surface Wall Mount, Black Case</t>
  </si>
  <si>
    <t>SAL-4BS-12R-14</t>
  </si>
  <si>
    <t>Sapling Analog, Wireless Slim Line, 900 MHz, 12" Round, 24/110 VAC, Surface Wall Mount, Black Case</t>
  </si>
  <si>
    <t>*SAL-4BS-16R-0</t>
  </si>
  <si>
    <t>Sapling Analog, Wireless Slim Line, 900 MHz, 16" Round, Battery-Operated, Surface Wall Mount, Black Case</t>
  </si>
  <si>
    <t>*SAL-4BS-16R-14</t>
  </si>
  <si>
    <t>Sapling Analog, Wireless Slim Line, 900 MHz, 16" Round, 24/110 VAC, Surface Wall Mount, Black Case</t>
  </si>
  <si>
    <t>SAL-5AS-09R-0</t>
  </si>
  <si>
    <t>Sapling Analog, Wireless Slim Line, 900 MHz, 9" Round, Battery-Operated, Surface Wall Mount, Brushed Aluminum Case</t>
  </si>
  <si>
    <t>SAL-5AS-09R-14</t>
  </si>
  <si>
    <t>Sapling Analog, Wireless Slim Line, 900 MHz, 9" Round, 24/110 VAC, Surface Wall Mount, Brushed Aluminum Case</t>
  </si>
  <si>
    <t>SAL-5AS-12R-0</t>
  </si>
  <si>
    <t>Sapling Analog, Wireless Slim Line, 900 MHz, 12" Round, Battery-Operated, Surface Wall Mount, Brushed Aluminum Case</t>
  </si>
  <si>
    <t>SAL-5AS-12R-14</t>
  </si>
  <si>
    <t>Sapling Analog, Wireless Slim Line, 900 MHz, 12" Round, 24/110 VAC, Surface Wall Mount, Brushed Aluminum Case</t>
  </si>
  <si>
    <t>SAL-5AS-16R-0</t>
  </si>
  <si>
    <t>Sapling Analog, Wireless Slim Line, 900 MHz, 16" Round, Battery-Operated, Surface Wall Mount, Brushed Aluminum Case</t>
  </si>
  <si>
    <t>SAL-5AS-16R-14</t>
  </si>
  <si>
    <t>Sapling Analog, Wireless Slim Line, 900 MHz, 16" Round, 24/110 VAC, Surface Wall Mount, Brushed Aluminum Case</t>
  </si>
  <si>
    <t>SAL-6DS-09R-0</t>
  </si>
  <si>
    <t>Sapling Analog, Wireless Slim Line, 900 MHz, 9" Round, Battery-Operated, Surface Wall Mount, Solid Cherry Wood Frame</t>
  </si>
  <si>
    <t>SAL-6DS-09R-14</t>
  </si>
  <si>
    <t>Sapling Analog, Wireless Slim Line, 900 MHz, 9" Round, 24/110 VAC, Surface Wall Mount, Solid Cherry Wood Frame</t>
  </si>
  <si>
    <t>SAL-6DS-12R-0</t>
  </si>
  <si>
    <t>Sapling Analog, Wireless Slim Line, 900 MHz, 12" Round, Battery-Operated, Surface Wall Mount, Solid Cherry Wood Frame</t>
  </si>
  <si>
    <t>SAL-6DS-12R-14</t>
  </si>
  <si>
    <t>Sapling Analog, Wireless Slim Line, 900 MHz, 12" Round, 24/110 VAC, Surface Wall Mount, Solid Cherry Wood Frame</t>
  </si>
  <si>
    <t>SAL-6DS-16R-0</t>
  </si>
  <si>
    <t>Sapling Analog, Wireless Slim Line, 900 MHz, 16" Round, Battery-Operated, Surface Wall Mount, Solid Cherry Wood Frame</t>
  </si>
  <si>
    <t>SAL-6DS-16R-14</t>
  </si>
  <si>
    <t>Sapling Analog, Wireless Slim Line, 900 MHz, 16" Round, 24/110 VAC, Surface Wall Mount, Solid Cherry Wood Frame</t>
  </si>
  <si>
    <t>SAL-4BS-09S-0</t>
  </si>
  <si>
    <t>Sapling Analog, Wireless 900 MHz, 9" Square, Battery-Operated, Surface Wall Mount, Mineral Black Case with Metallic Gray Rim</t>
  </si>
  <si>
    <t>SAL-4BS-09S-14</t>
  </si>
  <si>
    <t>Sapling Analog, Wireless 900 MHz, 9" Square, 24V/110VAC, Surface Wall Mount, Mineral Black Case with Metallic Gray Rim</t>
  </si>
  <si>
    <t>SAL-4BS-12S-0</t>
  </si>
  <si>
    <t>Sapling Analog, Wireless 900 MHz, 12" Square, Battery-Operated, Surface Wall Mount, Mineral Black Case with Metallic Gray Rim</t>
  </si>
  <si>
    <t>SAL-4BS-12S-14</t>
  </si>
  <si>
    <t>Sapling Analog, Wireless 900 MHz, 12" Square, 24V/110VAC, Surface Wall Mount, Mineral Black Case with Metallic Gray Rim</t>
  </si>
  <si>
    <t>SBL-31S-254-4R</t>
  </si>
  <si>
    <t>Sapling Digital, Wireless 900 MHz, 3100 Model, 2.5", 4 Digits, 24 Volt, Red Display, Surface Wall Mount</t>
  </si>
  <si>
    <t>E</t>
  </si>
  <si>
    <t>SBL-32S-254-4R</t>
  </si>
  <si>
    <t>Sapling Digital, Wireless 900 MHz, 3200 Model, 2.5", 4 Digits, 24 Volt, Red Display, Surface Wall Mount, Elapsed Timer or Temperature Sensor Interface</t>
  </si>
  <si>
    <t>SBL-33S-254-4R</t>
  </si>
  <si>
    <t>Sapling Digital, Wireless 900 MHz, 3300 Model, 2.5", 4 Digits, 24 Volt, Red Display, Surface Wall Mount, Elapsed Timer or Temperature Sensor Interface and Relay Output</t>
  </si>
  <si>
    <t>SBL-31S-254-1R</t>
  </si>
  <si>
    <t>Sapling Digital, Wireless 900 MHz, 3100 Model, 2.5", 4 Digits, 110 VAC, Red Display, Surface Wall Mount</t>
  </si>
  <si>
    <t>SBL-32S-254-1R</t>
  </si>
  <si>
    <t>Sapling Digital, Wireless 900 MHz, 3200 Model, 2.5", 4 Digits, 110 VAC, Red Display, Surface Wall Mount, Elapsed Timer or Temperature Sensor Interface</t>
  </si>
  <si>
    <t>SBL-33S-254-1R</t>
  </si>
  <si>
    <t>Sapling Digital, Wireless 900 MHz, 3300 Model, 2.5", 4 Digits, 110 VAC, Red Display, Surface Wall Mount, Elapsed Timer or Temperature Sensor Interface and Relay Output</t>
  </si>
  <si>
    <t>SBL-31S-256-4R</t>
  </si>
  <si>
    <t>Sapling Digital, Wireless 900 MHz, 3100 Model, 2.5", 6 Digits, 24 Volt, Red Display, Surface Wall Mount</t>
  </si>
  <si>
    <t>SBL-32S-256-4R</t>
  </si>
  <si>
    <t>Sapling Digital, Wireless 900 MHz, 3200 Model, 2.5", 6 Digits, 24 Volt, Red Display, Surface Wall Mount, Elapsed Timer or Temperature Sensor Interface</t>
  </si>
  <si>
    <t>SBL-33S-256-4R</t>
  </si>
  <si>
    <t>Sapling Digital, Wireless 900 MHz, 3300 Model, 2.5", 6 Digits, 24 Volt, Red Display, Surface Wall Mount, Elapsed Timer or Temperature Sensor Interface and Relay Output</t>
  </si>
  <si>
    <t>SBL-31S-256-1R</t>
  </si>
  <si>
    <t>Sapling Digital, Wireless 900 MHz, 3100 Model, 2.5", 6 Digits, 110 VAC, Red Display, Surface Wall Mount</t>
  </si>
  <si>
    <t>SBL-32S-256-1R</t>
  </si>
  <si>
    <t>Sapling Digital, Wireless 900 MHz, 3200 Model, 2.5", 6 Digits, 110 VAC, Red Display, Surface Wall Mount, Elapsed Timer or Temperature Sensor Interface</t>
  </si>
  <si>
    <t>SBL-33S-256-1R</t>
  </si>
  <si>
    <t>Sapling Digital, Wireless 900 MHz, 3300 Model, 2.5", 6 Digits, 110 VAC, Red Display, Surface Wall Mount, Elapsed Timer or Temperature Sensor Interface and Relay Output</t>
  </si>
  <si>
    <t>SBL-31S-404-4R</t>
  </si>
  <si>
    <t>Sapling Digital, Wireless 900 MHz, 3100 Model, 4.0", 4 Digits, 24 Volt, Red Display, Surface Wall Mount</t>
  </si>
  <si>
    <t>SBL-32S-404-4R</t>
  </si>
  <si>
    <t>Sapling Digital, Wireless 900 MHz, 3200 Model, 4.0", 4 Digits, 24 Volt, Red Display, Surface Wall Mount, Elapsed Timer or Temperature Sensor Interface</t>
  </si>
  <si>
    <t>SBL-33S-404-4R</t>
  </si>
  <si>
    <t>Sapling Digital, Wireless 900 MHz, 3300 Model, 4.0", 4 Digits, 24 Volt, Red Display, Surface Wall Mount, Elapsed Timer or Temperature Sensor Interface and Relay Output</t>
  </si>
  <si>
    <t>SBL-31S-404-1R</t>
  </si>
  <si>
    <t>Sapling Digital, Wireless 900 MHz, 3100 Model, 4.0", 4 Digits, 110 VAC, Red Display, Surface Wall Mount</t>
  </si>
  <si>
    <t>SBL-32S-404-1R</t>
  </si>
  <si>
    <t>Sapling Digital, Wireless 900 MHz, 3200 Model, 4.0", 4 Digits, 110 VAC, Red Display, Surface Wall Mount, Elapsed Timer or Temperature Sensor Interface</t>
  </si>
  <si>
    <t>SBL-33S-404-1R</t>
  </si>
  <si>
    <t>Sapling Digital, Wireless 900 MHz, 3300 Model, 4.0", 4 Digits, 110 VAC, Red Display, Surface Wall Mount, Elapsed Timer or Temperature Sensor Interface and Relay Output</t>
  </si>
  <si>
    <t>SBL-31S-406-4R</t>
  </si>
  <si>
    <t>Sapling Digital, Wireless 900 MHz, 3100 Model, 4.0", 6 Digits, 24 Volt, Red Display, Surface Wall Mount</t>
  </si>
  <si>
    <t>SBL-32S-406-4R</t>
  </si>
  <si>
    <t>Sapling Digital, Wireless 900 MHz, 3200 Model, 4.0", 6 Digits, 24 Volt, Red Display, Surface Wall Mount, Elapsed Timer or Temperature Sensor Interface</t>
  </si>
  <si>
    <t>SBL-33S-406-4R</t>
  </si>
  <si>
    <t>Sapling Digital, Wireless 900 MHz, 3300 Model, 4.0", 6 Digits, 24 Volt, Red Display, Surface Wall Mount, Elapsed Timer or Temperature Sensor Interface and Relay Output</t>
  </si>
  <si>
    <t>SBL-31S-406-1R</t>
  </si>
  <si>
    <t>Sapling Digital, Wireless 900 MHz, 3100 Model, 4.0", 6 Digits, 110 VAC, Red Display, Surface Wall Mount</t>
  </si>
  <si>
    <t>SBL-32S-406-1R</t>
  </si>
  <si>
    <t>Sapling Digital, Wireless 900 MHz, 3200 Model, 4.0", 6 Digits, 110 VAC, Red Display, Surface Wall Mount, Elapsed Timer or Temperature Sensor Interface</t>
  </si>
  <si>
    <t>SBL-33S-406-1R</t>
  </si>
  <si>
    <t>Sapling Digital, Wireless 900 MHz, 3300 Model, 4.0", 6 Digits, 110 VAC, Red Display, Surface Wall Mount, Elapsed Timer or Temperature Sensor Interface and Relay Output</t>
  </si>
  <si>
    <t>SBL-31S-254-4G</t>
  </si>
  <si>
    <t>Sapling Digital, Wireless 900 MHz, 3100 Model, 2.5", 4 Digits, 24 Volt, Green Display, Surface Wall Mount</t>
  </si>
  <si>
    <t>SBL-32S-254-4G</t>
  </si>
  <si>
    <t>Sapling Digital, Wireless 900 MHz, 3200 Model, 2.5", 4 Digits, 24 Volt, Green Display, Surface Wall Mount, Elapsed Timer or Temperature Sensor Interface</t>
  </si>
  <si>
    <t>SBL-33S-254-4G</t>
  </si>
  <si>
    <t>Sapling Digital, Wireless 900 MHz, 3300 Model, 2.5", 4 Digits, 24 Volt, Green Display, Surface Wall Mount, Elapsed Timer or Temperature Sensor Interface and Relay Output</t>
  </si>
  <si>
    <t>SBL-31S-254-1G</t>
  </si>
  <si>
    <t>Sapling Digital, Wireless 900 MHz, 3100 Model, 2.5", 4 Digits, 110 VAC, Green Display, Surface Wall Mount</t>
  </si>
  <si>
    <t>SBL-32S-254-1G</t>
  </si>
  <si>
    <t>Sapling Digital, Wireless 900 MHz, 3200 Model, 2.5", 4 Digits, 110 VAC, Green Display, Surface Wall Mount, Elapsed Timer or Temperature Sensor Interface</t>
  </si>
  <si>
    <t>SBL-33S-254-1G</t>
  </si>
  <si>
    <t>Sapling Digital, Wireless 900 MHz, 3300 Model, 2.5", 4 Digits, 110 VAC, Green Display, Surface Wall Mount, Elapsed Timer or Temperature Sensor Interface and Relay Output</t>
  </si>
  <si>
    <t>SBL-31S-256-4G</t>
  </si>
  <si>
    <t>Sapling Digital, Wireless 900 MHz, 3100 Model, 2.5", 6 Digits, 24 Volt, Green Display, Surface Wall Mount</t>
  </si>
  <si>
    <t>SBL-32S-256-4G</t>
  </si>
  <si>
    <t>Sapling Digital, Wireless 900 MHz, 3200 Model, 2.5", 6 Digits, 24 Volt, Green Display, Surface Wall Mount, Elapsed Timer or Temperature Sensor Interface</t>
  </si>
  <si>
    <t>SBL-33S-256-4G</t>
  </si>
  <si>
    <t>Sapling Digital, Wireless 900 MHz, 3300 Model, 2.5", 6 Digits, 24 Volt, Green Display, Surface Wall Mount, Elapsed Timer or Temperature Sensor Interface and Relay Output</t>
  </si>
  <si>
    <t>SBL-31S-256-1G</t>
  </si>
  <si>
    <t>Sapling Digital, Wireless 900 MHz, 3100 Model, 2.5", 6 Digits, 110 VAC, Green Display, Surface Wall Mount</t>
  </si>
  <si>
    <t>SBL-32S-256-1G</t>
  </si>
  <si>
    <t>Sapling Digital, Wireless 900 MHz, 3200 Model, 2.5", 6 Digits, 110 VAC, Green Display, Surface Wall Mount, Elapsed Timer or Temperature Sensor Interface</t>
  </si>
  <si>
    <t>SBL-33S-256-1G</t>
  </si>
  <si>
    <t>Sapling Digital, Wireless 900 MHz, 3300 Model, 2.5", 6 Digits, 110 VAC, Green Display, Surface Wall Mount, Elapsed Timer or Temperature Sensor Interface and Relay Output</t>
  </si>
  <si>
    <t>SBL-31S-404-4G</t>
  </si>
  <si>
    <t>Sapling Digital, Wireless 900 MHz, 3100 Model, 4.0", 4 Digits, 24 Volt, Green Display, Surface Wall Mount</t>
  </si>
  <si>
    <t>SBL-32S-404-4G</t>
  </si>
  <si>
    <t>Sapling Digital, Wireless 900 MHz, 3200 Model, 4.0", 4 Digits, 24 Volt, Green Display, Surface Wall Mount, Elapsed Timer or Temperature Sensor Interface</t>
  </si>
  <si>
    <t>SBL-33S-404-4G</t>
  </si>
  <si>
    <t>Sapling Digital, Wireless 900 MHz, 3300 Model, 4.0", 4 Digits, 24 Volt, Green Display, Surface Wall Mount, Elapsed Timer or Temperature Sensor Interface and Relay Output</t>
  </si>
  <si>
    <t>SBL-31S-404-1G</t>
  </si>
  <si>
    <t>Sapling Digital, Wireless 900 MHz, 3100 Model, 4.0", 4 Digits, 110 VAC, Green Display, Surface Wall Mount</t>
  </si>
  <si>
    <t>SBL-32S-404-1G</t>
  </si>
  <si>
    <t>Sapling Digital, Wireless 900 MHz, 3200 Model, 4.0", 4 Digits, 110 VAC, Green Display, Surface Wall Mount, Elapsed Timer or Temperature Sensor Interface</t>
  </si>
  <si>
    <t>SBL-33S-404-1G</t>
  </si>
  <si>
    <t>Sapling Digital, Wireless 900 MHz, 3300 Model, 4.0", 4 Digits, 110 VAC, Green Display, Surface Wall Mount, Elapsed Timer or Temperature Sensor Interface and Relay Output</t>
  </si>
  <si>
    <t>SBL-31S-406-4G</t>
  </si>
  <si>
    <t>Sapling Digital, Wireless 900 MHz, 3100 Model, 4.0", 6 Digits, 24 Volt, Green Display, Surface Wall Mount</t>
  </si>
  <si>
    <t>SBL-32S-406-4G</t>
  </si>
  <si>
    <t>Sapling Digital, Wireless 900 MHz, 3200 Model, 4.0", 6 Digits, 24 Volt, Green Display, Surface Wall Mount, Elapsed Timer or Temperature Sensor Interface</t>
  </si>
  <si>
    <t>SBL-33S-406-4G</t>
  </si>
  <si>
    <t>Sapling Digital, Wireless 900 MHz, 3300 Model, 4.0", 6 Digits, 24 Volt, Green Display, Surface Wall Mount, Elapsed Timer or Temperature Sensor Interface and Relay Output</t>
  </si>
  <si>
    <t>SBL-31S-406-1G</t>
  </si>
  <si>
    <t>Sapling Digital, Wireless 900 MHz, 3100 Model, 4.0", 6 Digits, 110 VAC, Green Display, Surface Wall Mount</t>
  </si>
  <si>
    <t>SBL-32S-406-1G</t>
  </si>
  <si>
    <t>Sapling Digital, Wireless 900 MHz, 3200 Model, 4.0", 6 Digits, 110 VAC, Green Display, Surface Wall Mount, Elapsed Timer or Temperature Sensor Interface</t>
  </si>
  <si>
    <t>SBL-33S-406-1G</t>
  </si>
  <si>
    <t>Sapling Digital, Wireless 900 MHz, 3300 Model, 4.0", 6 Digits, 110 VAC, Green Display, Surface Wall Mount, Elapsed Timer or Temperature Sensor Interface and Relay Output</t>
  </si>
  <si>
    <t>SBL-31S-254-4W</t>
  </si>
  <si>
    <t>Sapling Digital, Wireless 900 MHz, 3100 Model, 2.5", 4 Digits, 24 Volt, White Display, Surface Wall Mount</t>
  </si>
  <si>
    <t>SBL-32S-254-4W</t>
  </si>
  <si>
    <t>Sapling Digital, Wireless 900 MHz, 3200 Model, 2.5", 4 Digits, 24 Volt, White Display, Surface Wall Mount, Elapsed Timer or Temperature Sensor Interface</t>
  </si>
  <si>
    <t>SBL-33S-254-4W</t>
  </si>
  <si>
    <t>Sapling Digital, Wireless 900 MHz, 3300 Model, 2.5", 4 Digits, 24 Volt, White Display, Surface Wall Mount, Elapsed Timer or Temperature Sensor Interface and Relay Output</t>
  </si>
  <si>
    <t>SBL-31S-254-1W</t>
  </si>
  <si>
    <t>Sapling Digital, Wireless 900 MHz, 3100 Model, 2.5", 4 Digits, 110 VAC, White Display, Surface Wall Mount</t>
  </si>
  <si>
    <t>SBL-32S-254-1W</t>
  </si>
  <si>
    <t>Sapling Digital, Wireless 900 MHz, 3200 Model, 2.5", 4 Digits, 110 VAC, White Display, Surface Wall Mount, Elapsed Timer or Temperature Sensor Interface</t>
  </si>
  <si>
    <t>SBL-33S-254-1W</t>
  </si>
  <si>
    <t>Sapling Digital, Wireless 900 MHz, 3300 Model, 2.5", 4 Digits, 110 VAC, White Display, Surface Wall Mount, Elapsed Timer or Temperature Sensor Interface and Relay Output</t>
  </si>
  <si>
    <t>SBL-31S-256-4W</t>
  </si>
  <si>
    <t>Sapling Digital, Wireless 900 MHz, 3100 Model, 2.5", 6 Digits, 24 Volt, White Display, Surface Wall Mount</t>
  </si>
  <si>
    <t>SBL-32S-256-4W</t>
  </si>
  <si>
    <t>Sapling Digital, Wireless 900 MHz, 3200 Model, 2.5", 6 Digits, 24 Volt, White Display, Surface Wall Mount, Elapsed Timer or Temperature Sensor Interface</t>
  </si>
  <si>
    <t>SBL-33S-256-4W</t>
  </si>
  <si>
    <t>Sapling Digital, Wireless 900 MHz, 3300 Model, 2.5", 6 Digits, 24 Volt, White Display, Surface Wall Mount, Elapsed Timer or Temperature Sensor Interface and Relay Output</t>
  </si>
  <si>
    <t>SBL-31S-256-1W</t>
  </si>
  <si>
    <t>Sapling Digital, Wireless 900 MHz, 3100 Model, 2.5", 6 Digits, 110 VAC, White Display, Surface Wall Mount</t>
  </si>
  <si>
    <t>SBL-32S-256-1W</t>
  </si>
  <si>
    <t>Sapling Digital, Wireless 900 MHz, 3200 Model, 2.5", 6 Digits, 110 VAC, White Display, Surface Wall Mount, Elapsed Timer or Temperature Sensor Interface</t>
  </si>
  <si>
    <t>SBL-33S-256-1W</t>
  </si>
  <si>
    <t>Sapling Digital, Wireless 900 MHz, 3300 Model, 2.5", 6 Digits, 110 VAC, White Display, Surface Wall Mount, Elapsed Timer or Temperature Sensor Interface and Relay Output</t>
  </si>
  <si>
    <t>SBL-31S-404-4W</t>
  </si>
  <si>
    <t>Sapling Digital, Wireless 900 MHz, 3100 Model, 4.0", 4 Digits, 24 Volt, White Display, Surface Wall Mount</t>
  </si>
  <si>
    <t>SBL-32S-404-4W</t>
  </si>
  <si>
    <t>Sapling Digital, Wireless 900 MHz, 3200 Model, 4.0", 4 Digits, 24 Volt, White Display, Surface Wall Mount, Elapsed Timer or Temperature Sensor Interface</t>
  </si>
  <si>
    <t>SBL-33S-404-4W</t>
  </si>
  <si>
    <t>Sapling Digital, Wireless 900 MHz, 3300 Model, 4.0", 4 Digits, 24 Volt, White Display, Surface Wall Mount, Elapsed Timer or Temperature Sensor Interface and Relay Output</t>
  </si>
  <si>
    <t>SBL-31S-404-1W</t>
  </si>
  <si>
    <t>Sapling Digital, Wireless 900 MHz, 3100 Model, 4.0", 4 Digits, 110 VAC, White Display, Surface Wall Mount</t>
  </si>
  <si>
    <t>SBL-32S-404-1W</t>
  </si>
  <si>
    <t>Sapling Digital, Wireless 900 MHz, 3200 Model, 4.0", 4 Digits, 110 VAC, White Display, Surface Wall Mount, Elapsed Timer or Temperature Sensor Interface</t>
  </si>
  <si>
    <t>SBL-33S-404-1W</t>
  </si>
  <si>
    <t>Sapling Digital, Wireless 900 MHz, 3300 Model, 4.0", 4 Digits, 110 VAC, White Display, Surface Wall Mount, Elapsed Timer or Temperature Sensor Interface and Relay Output</t>
  </si>
  <si>
    <t>SBL-31S-406-4W</t>
  </si>
  <si>
    <t>Sapling Digital, Wireless 900 MHz, 3100 Model, 4.0", 6 Digits, 24 Volt, White Display, Surface Wall Mount</t>
  </si>
  <si>
    <t>SBL-32S-406-4W</t>
  </si>
  <si>
    <t>Sapling Digital, Wireless 900 MHz, 3200 Model, 4.0", 6 Digits, 24 Volt, White Display, Surface Wall Mount, Elapsed Timer or Temperature Sensor Interface</t>
  </si>
  <si>
    <t>SBL-33S-406-4W</t>
  </si>
  <si>
    <t>Sapling Digital, Wireless 900 MHz, 3300 Model, 4.0", 6 Digits, 24 Volt, White Display, Surface Wall Mount, Elapsed Timer or Temperature Sensor Interface and Relay Output</t>
  </si>
  <si>
    <t>SBL-31S-406-1W</t>
  </si>
  <si>
    <t>Sapling Digital, Wireless 900 MHz, 3100 Model, 4.0", 6 Digits, 110 VAC, White Display, Surface Wall Mount</t>
  </si>
  <si>
    <t>SBL-32S-406-1W</t>
  </si>
  <si>
    <t>Sapling Digital, Wireless 900 MHz, 3200 Model, 4.0", 6 Digits, 110 VAC, White Display, Surface Wall Mount, Elapsed Timer or Temperature Sensor Interface</t>
  </si>
  <si>
    <t>SBL-33S-406-1W</t>
  </si>
  <si>
    <t>Sapling Digital, Wireless 900 MHz, 3300 Model, 4.0", 6 Digits, 110 VAC, White Display, Surface Wall Mount, Elapsed Timer or Temperature Sensor Interface and Relay Output</t>
  </si>
  <si>
    <t>SBL-31S-254-4A</t>
  </si>
  <si>
    <t>Sapling Digital, Wireless 900 MHz, 3100 Model, 2.5", 4 Digits, 24 Volt, Amber Display, Surface Wall Mount</t>
  </si>
  <si>
    <t>SBL-32S-254-4A</t>
  </si>
  <si>
    <t>Sapling Digital, Wireless 900 MHz, 3200 Model, 2.5", 4 Digits, 24 Volt, Amber Display, Surface Wall Mount, Elapsed Timer or Temperature Sensor Interface</t>
  </si>
  <si>
    <t>SBL-33S-254-4A</t>
  </si>
  <si>
    <t>Sapling Digital, Wireless 900 MHz, 3300 Model, 2.5", 4 Digits, 24 Volt, Amber Display, Surface Wall Mount, Elapsed Timer or Temperature Sensor Interface and Relay Output</t>
  </si>
  <si>
    <t>SBL-31S-254-1A</t>
  </si>
  <si>
    <t>Sapling Digital, Wireless 900 MHz, 3100 Model, 2.5", 4 Digits, 110 VAC, Amber Display, Surface Wall Mount</t>
  </si>
  <si>
    <t>SBL-32S-254-1A</t>
  </si>
  <si>
    <t>Sapling Digital, Wireless 900 MHz, 3200 Model, 2.5", 4 Digits, 110 VAC, Amber Display, Surface Wall Mount, Elapsed Timer or Temperature Sensor Interface</t>
  </si>
  <si>
    <t>SBL-33S-254-1A</t>
  </si>
  <si>
    <t>Sapling Digital, Wireless 900 MHz, 3300 Model, 2.5", 4 Digits, 110 VAC, Amber Display, Surface Wall Mount, Elapsed Timer or Temperature Sensor Interface and Relay Output</t>
  </si>
  <si>
    <t>SBL-31S-256-4A</t>
  </si>
  <si>
    <t>Sapling Digital, Wireless 900 MHz, 3100 Model, 2.5", 6 Digits, 24 Volt, Amber Display, Surface Wall Mount</t>
  </si>
  <si>
    <t>SBL-32S-256-4A</t>
  </si>
  <si>
    <t>Sapling Digital, Wireless 900 MHz, 3200 Model, 2.5", 6 Digits, 24 Volt, Amber Display, Surface Wall Mount, Elapsed Timer or Temperature Sensor Interface</t>
  </si>
  <si>
    <t>SBL-33S-256-4A</t>
  </si>
  <si>
    <t>Sapling Digital, Wireless 900 MHz, 3300 Model, 2.5", 6 Digits, 24 Volt, Amber Display, Surface Wall Mount, Elapsed Timer or Temperature Sensor Interface and Relay Output</t>
  </si>
  <si>
    <t>SBL-31S-256-1A</t>
  </si>
  <si>
    <t>Sapling Digital, Wireless 900 MHz, 3100 Model, 2.5", 6 Digits, 110 VAC, Amber Display, Surface Wall Mount</t>
  </si>
  <si>
    <t>SBL-32S-256-1A</t>
  </si>
  <si>
    <t>Sapling Digital, Wireless 900 MHz, 3200 Model, 2.5", 6 Digits, 110 VAC, Amber Display, Surface Wall Mount, Elapsed Timer or Temperature Sensor Interface</t>
  </si>
  <si>
    <t>SBL-33S-256-1A</t>
  </si>
  <si>
    <t>Sapling Digital, Wireless 900 MHz, 3300 Model, 2.5", 6 Digits, 110 VAC, Amber Display, Surface Wall Mount, Elapsed Timer or Temperature Sensor Interface and Relay Output</t>
  </si>
  <si>
    <t>SBL-31S-404-4A</t>
  </si>
  <si>
    <t>Sapling Digital, Wireless 900 MHz, 3100 Model, 4.0", 4 Digits, 24 Volt, Amber Display, Surface Wall Mount</t>
  </si>
  <si>
    <t>SBL-32S-404-4A</t>
  </si>
  <si>
    <t>Sapling Digital, Wireless 900 MHz, 3200 Model, 4.0", 4 Digits, 24 Volt, Amber Display, Surface Wall Mount, Elapsed Timer or Temperature Sensor Interface</t>
  </si>
  <si>
    <t>SBL-33S-404-4A</t>
  </si>
  <si>
    <t>Sapling Digital, Wireless 900 MHz, 3300 Model, 4.0", 4 Digits, 24 Volt, Amber Display, Surface Wall Mount, Elapsed Timer or Temperature Sensor Interface and Relay Output</t>
  </si>
  <si>
    <t>SBL-31S-404-1A</t>
  </si>
  <si>
    <t>Sapling Digital, Wireless 900 MHz, 3100 Model, 4.0", 4 Digits, 110 VAC, Amber Display, Surface Wall Mount</t>
  </si>
  <si>
    <t>SBL-32S-404-1A</t>
  </si>
  <si>
    <t>Sapling Digital, Wireless 900 MHz, 3200 Model, 4.0", 4 Digits, 110 VAC, Amber Display, Surface Wall Mount, Elapsed Timer or Temperature Sensor Interface</t>
  </si>
  <si>
    <t>SBL-33S-404-1A</t>
  </si>
  <si>
    <t>Sapling Digital, Wireless 900 MHz, 3300 Model, 4.0", 4 Digits, 110 VAC, Amber Display, Surface Wall Mount, Elapsed Timer or Temperature Sensor Interface and Relay Output</t>
  </si>
  <si>
    <t>SBL-31S-406-4A</t>
  </si>
  <si>
    <t>Sapling Digital, Wireless 900 MHz, 3100 Model, 4.0", 6 Digits, 24 Volt, Amber Display, Surface Wall Mount</t>
  </si>
  <si>
    <t>SBL-32S-406-4A</t>
  </si>
  <si>
    <t>Sapling Digital, Wireless 900 MHz, 3200 Model, 4.0", 6 Digits, 24 Volt, Amber Display, Surface Wall Mount, Elapsed Timer or Temperature Sensor Interface</t>
  </si>
  <si>
    <t>SBL-33S-406-4A</t>
  </si>
  <si>
    <t>Sapling Digital, Wireless 900 MHz, 3300 Model, 4.0", 6 Digits, 24 Volt, Amber Display, Surface Wall Mount, Elapsed Timer or Temperature Sensor Interface and Relay Output</t>
  </si>
  <si>
    <t>SBL-31S-406-1A</t>
  </si>
  <si>
    <t>Sapling Digital, Wireless 900 MHz, 3100 Model, 4.0", 6 Digits, 110 VAC, Amber Display, Surface Wall Mount</t>
  </si>
  <si>
    <t>SBL-32S-406-1A</t>
  </si>
  <si>
    <t>Sapling Digital, Wireless 900 MHz, 3200 Model, 4.0", 6 Digits, 110 VAC, Amber Display, Surface Wall Mount, Elapsed Timer or Temperature Sensor Interface</t>
  </si>
  <si>
    <t>SBL-33S-406-1A</t>
  </si>
  <si>
    <t>Sapling Digital, Wireless 900 MHz, 3300 Model, 4.0", 6 Digits, 110 VAC, Amber Display, Surface Wall Mount, Elapsed Timer or Temperature Sensor Interface and Relay Output</t>
  </si>
  <si>
    <t>SAP-1BS-12R-0</t>
  </si>
  <si>
    <t>Sapling Analog, IP, 12" Round, PoE, Surface Wall Mount, Black Case</t>
  </si>
  <si>
    <t>F</t>
  </si>
  <si>
    <t>SAP-1BS-16R-0</t>
  </si>
  <si>
    <t>Sapling Analog, IP, 16" Round, PoE, Surface Wall Mount, Black Case</t>
  </si>
  <si>
    <t>*SAP-4BS-09R-0</t>
  </si>
  <si>
    <t>Sapling Analog, Slim Line IP, 9" Round, PoE, Surface Wall Mount, Black Case</t>
  </si>
  <si>
    <t>SAP-4BS-12R-0</t>
  </si>
  <si>
    <t>Sapling Analog, Slim Line IP, 12" Round, PoE, Surface Wall Mount, Black Case</t>
  </si>
  <si>
    <t>*SAP-4BS-16R-0</t>
  </si>
  <si>
    <t>Sapling Analog, Slim Line IP, 16" Round, PoE, Surface Wall Mount, Black Case</t>
  </si>
  <si>
    <t>SAP-5AS-09R-0</t>
  </si>
  <si>
    <t>Sapling Analog, Slim Line IP, 9" Round, PoE, Surface Wall Mount, Brushed Aluminum Case</t>
  </si>
  <si>
    <t>SAP-5AS-12R-0</t>
  </si>
  <si>
    <t>Sapling Analog, Slim Line IP, 12" Round, PoE, Surface Wall Mount, Brushed Aluminum Case</t>
  </si>
  <si>
    <t>SAP-5AS-16R-0</t>
  </si>
  <si>
    <t>Sapling Analog, Slim Line IP, 16" Round, PoE, Surface Wall Mount, Brushed Aluminum Case</t>
  </si>
  <si>
    <t>SAP-6DS-09R-0</t>
  </si>
  <si>
    <t>Sapling Analog, Slim Line IP, 9" Round, PoE, Surface Wall Mount, Solid Cherry Wood Frame</t>
  </si>
  <si>
    <t>SAP-6DS-12R-0</t>
  </si>
  <si>
    <t>Sapling Analog, Slim Line IP, 12" Round, PoE, Surface Wall Mount, Solid Cherry Wood Frame</t>
  </si>
  <si>
    <t>SAP-6DS-16R-0</t>
  </si>
  <si>
    <t>Sapling Analog, Slim Line IP, 16" Round, PoE, Surface Wall Mount, Solid Cherry Wood Frame</t>
  </si>
  <si>
    <t>SAP-4BS-09S-0</t>
  </si>
  <si>
    <t>Sapling Analog, IP, 9" Square, Surface Wall Mount, Mineral Black Case with Metallic Gray Rim</t>
  </si>
  <si>
    <t>SAP-4BS-12S-0</t>
  </si>
  <si>
    <t>Sapling Analog, IP, 12" Square, Surface Wall Mount, Mineral Black Case with Metallic Gray Rim</t>
  </si>
  <si>
    <t>SBP-31S-254-0R</t>
  </si>
  <si>
    <t>Sapling Digital, IP, 3100 Model, 2.5", 4 Digits, PoE, Red Display, Surface Wall Mount</t>
  </si>
  <si>
    <t>G</t>
  </si>
  <si>
    <t>SBP-32S-254-0R</t>
  </si>
  <si>
    <t>Sapling Digital, IP, 3200 Model, 2.5", 4 Digits, PoE, Red Display, Surface Wall Mount, Elapsed Timer or Temperature Sensor Interface</t>
  </si>
  <si>
    <t>SBP-33S-254-0R</t>
  </si>
  <si>
    <t>Sapling Digital, IP, 3300 Model, 2.5", 4 Digits, PoE, Red Display, Surface Wall Mount, Elapsed Timer or Temperature Sensor Interface and Relay Output</t>
  </si>
  <si>
    <t>SBP-31S-256-0R</t>
  </si>
  <si>
    <t>Sapling Digital, IP, 3100 Model, 2.5", 6 Digits, PoE, Red Display, Surface Wall Mount</t>
  </si>
  <si>
    <t>SBP-32S-256-0R</t>
  </si>
  <si>
    <t>Sapling Digital, IP, 3200 Model, 2.5", 6 Digits, PoE, Red Display, Surface Wall Mount, Elapsed Timer or Temperature Sensor Interface</t>
  </si>
  <si>
    <t>SBP-33S-256-0R</t>
  </si>
  <si>
    <t>Sapling Digital, IP, 3300 Model, 2.5", 6 Digits, PoE, Red Display, Surface Wall Mount, Elapsed Timer or Temperature Sensor Interface and Relay Output</t>
  </si>
  <si>
    <t>SBP-31S-404-0R</t>
  </si>
  <si>
    <t>Sapling Digital, IP, 3100 Model, 4.0", 4 Digits, PoE, Red Display, Surface Wall Mount</t>
  </si>
  <si>
    <t>SBP-32S-404-0R</t>
  </si>
  <si>
    <t>Sapling Digital, IP, 3200 Model, 4.0", 4 Digits, PoE, Red Display, Surface Wall Mount, Elapsed Timer or Temperature Sensor Interface</t>
  </si>
  <si>
    <t>SBP-33S-404-0R</t>
  </si>
  <si>
    <t>Sapling Digital, IP, 3300 Model, 4.0", 4 Digits, PoE, Red Display, Surface Wall Mount, Elapsed Timer or Temperature Sensor Interface and Relay Output</t>
  </si>
  <si>
    <t>SBP-31S-406-0R</t>
  </si>
  <si>
    <t>Sapling Digital, IP, 3100 Model, 4.0", 6 Digits, PoE, Red Display, Surface Wall Mount</t>
  </si>
  <si>
    <t>SBP-32S-406-0R</t>
  </si>
  <si>
    <t>Sapling Digital, IP, 3200 Model, 4.0", 6 Digits, PoE, Red Display, Surface Wall Mount, Elapsed Timer or Temperature Sensor Interface</t>
  </si>
  <si>
    <t>SBP-33S-406-0R</t>
  </si>
  <si>
    <t>Sapling Digital, IP, 3300 Model, 4.0", 6 Digits, PoE, Red Display, Surface Wall Mount, Elapsed Timer or Temperature Sensor Interface and Relay Output</t>
  </si>
  <si>
    <t>SBP-31F-254-0R</t>
  </si>
  <si>
    <t>Sapling Digital, IP, 3100 Model, 2.5", 4 Digits, PoE, Red Display, Flush Mount</t>
  </si>
  <si>
    <t>SBP-32F-254-0R</t>
  </si>
  <si>
    <t>Sapling Digital, IP, 3200 Model, 2.5", 4 Digits, PoE, Red Display, Flush Mount, Elapsed Timer or Temperature Sensor Interface</t>
  </si>
  <si>
    <t>SBP-33F-254-0R</t>
  </si>
  <si>
    <t>Sapling Digital, IP, 3300 Model, 2.5", 4 Digits, PoE, Red Display, Flush Mount, Elapsed Timer or Temperature Sensor Interface and Relay Output</t>
  </si>
  <si>
    <t>SBP-31F-256-0R</t>
  </si>
  <si>
    <t>Sapling Digital, IP, 3100 Model, 2.5", 6 Digits, PoE, Red Display, Flush Mount</t>
  </si>
  <si>
    <t>SBP-32F-256-0R</t>
  </si>
  <si>
    <t>Sapling Digital, IP, 3200 Model, 2.5", 6 Digits, PoE, Red Display, Flush Mount, Elapsed Timer or Temperature Sensor Interface</t>
  </si>
  <si>
    <t>SBP-33F-256-0R</t>
  </si>
  <si>
    <t>Sapling Digital, IP, 3300 Model, 2.5", 6 Digits, PoE, Red Display, Flush Mount, Elapsed Timer or Temperature Sensor Interface and Relay Output</t>
  </si>
  <si>
    <t>SBP-31F-404-0R</t>
  </si>
  <si>
    <t>Sapling Digital, IP, 3100 Model, 4.0", 4 Digits, PoE, Red Display, Flush Mount</t>
  </si>
  <si>
    <t>SBP-32F-404-0R</t>
  </si>
  <si>
    <t>Sapling Digital, IP, 3200 Model, 4.0", 4 Digits, PoE, Red Display, Flush Mount, Elapsed Timer or Temperature Sensor Interface</t>
  </si>
  <si>
    <t>SBP-33F-404-0R</t>
  </si>
  <si>
    <t>Sapling Digital, IP, 3300 Model, 4.0", 4 Digits, PoE, Red Display, Flush Mount, Elapsed Timer or Temperature Sensor Interface and Relay Output</t>
  </si>
  <si>
    <t>SBP-31F-406-0R</t>
  </si>
  <si>
    <t>Sapling Digital, IP, 3100 Model, 4.0", 6 Digits, PoE, Red Display, Flush Mount</t>
  </si>
  <si>
    <t>SBP-32F-406-0R</t>
  </si>
  <si>
    <t>Sapling Digital, IP, 3200 Model, 4.0", 6 Digits, PoE, Red Display, Flush Mount, Elapsed Timer or Temperature Sensor Interface</t>
  </si>
  <si>
    <t>SBP-33F-406-0R</t>
  </si>
  <si>
    <t>Sapling Digital, IP, 3300 Model, 4.0", 6 Digits, PoE, Red Display, Flush Mount, Elapsed Timer or Temperature Sensor Interface and Relay Output</t>
  </si>
  <si>
    <t>SBP-31S-254-0G</t>
  </si>
  <si>
    <t>Sapling Digital, IP, 3100 Model, 2.5", 4 Digits, PoE, Green Display, Surface Wall Mount</t>
  </si>
  <si>
    <t>SBP-32S-254-0G</t>
  </si>
  <si>
    <t>Sapling Digital, IP, 3200 Model, 2.5", 4 Digits, PoE, Green Display, Surface Wall Mount, Elapsed Timer or Temperature Sensor Interface</t>
  </si>
  <si>
    <t>SBP-33S-254-0G</t>
  </si>
  <si>
    <t>Sapling Digital, IP, 3300 Model, 2.5", 4 Digits, PoE, Green Display, Surface Wall Mount, Elapsed Timer or Temperature Sensor Interface and Relay Output</t>
  </si>
  <si>
    <t>SBP-31S-256-0G</t>
  </si>
  <si>
    <t>Sapling Digital, IP, 3100 Model, 2.5", 6 Digits, PoE, Green Display, Surface Wall Mount</t>
  </si>
  <si>
    <t>SBP-32S-256-0G</t>
  </si>
  <si>
    <t>Sapling Digital, IP, 3200 Model, 2.5", 6 Digits, PoE, Green Display, Surface Wall Mount, Elapsed Timer or Temperature Sensor Interface</t>
  </si>
  <si>
    <t>SBP-33S-256-0G</t>
  </si>
  <si>
    <t>Sapling Digital, IP, 3300 Model, 2.5", 6 Digits, PoE, Green Display, Surface Wall Mount, Elapsed Timer or Temperature Sensor Interface and Relay Output</t>
  </si>
  <si>
    <t>SBP-31S-404-0G</t>
  </si>
  <si>
    <t>Sapling Digital, IP, 3100 Model, 4.0", 4 Digits, PoE, Green Display, Surface Wall Mount</t>
  </si>
  <si>
    <t>SBP-32S-404-0G</t>
  </si>
  <si>
    <t>Sapling Digital, IP, 3200 Model, 4.0", 4 Digits, PoE, Green Display, Surface Wall Mount, Elapsed Timer or Temperature Sensor Interface</t>
  </si>
  <si>
    <t>SBP-33S-404-0G</t>
  </si>
  <si>
    <t>Sapling Digital, IP, 3300 Model, 4.0", 4 Digits, PoE, Green Display, Surface Wall Mount, Elapsed Timer or Temperature Sensor Interface and Relay Output</t>
  </si>
  <si>
    <t>SBP-31S-406-0G</t>
  </si>
  <si>
    <t>Sapling Digital, IP, 3100 Model, 4.0", 6 Digits, PoE, Green Display, Surface Wall Mount</t>
  </si>
  <si>
    <t>SBP-32S-406-0G</t>
  </si>
  <si>
    <t>Sapling Digital, IP, 3200 Model, 4.0", 6 Digits, PoE, Green Display, Surface Wall Mount, Elapsed Timer or Temperature Sensor Interface</t>
  </si>
  <si>
    <t>SBP-33S-406-0G</t>
  </si>
  <si>
    <t>Sapling Digital, IP, 3300 Model, 4.0", 6 Digits, PoE, Green Display, Surface Wall Mount, Elapsed Timer or Temperature Sensor Interface and Relay Output</t>
  </si>
  <si>
    <t>SBP-31F-254-0G</t>
  </si>
  <si>
    <t>Sapling Digital, IP, 3100 Model, 2.5", 4 Digits, PoE, Green Display, Flush Mount</t>
  </si>
  <si>
    <t>SBP-32F-254-0G</t>
  </si>
  <si>
    <t>Sapling Digital, IP, 3200 Model, 2.5", 4 Digits, PoE, Green Display, Flush Mount, Elapsed Timer or Temperature Sensor Interface</t>
  </si>
  <si>
    <t>SBP-33F-254-0G</t>
  </si>
  <si>
    <t>Sapling Digital, IP, 3300 Model, 2.5", 4 Digits, PoE, Green Display, Flush Mount, Elapsed Timer or Temperature Sensor Interface and Relay Output</t>
  </si>
  <si>
    <t>SBP-31F-256-0G</t>
  </si>
  <si>
    <t>Sapling Digital, IP, 3100 Model, 2.5", 6 Digits, PoE, Green Display, Flush Mount</t>
  </si>
  <si>
    <t>SBP-32F-256-0G</t>
  </si>
  <si>
    <t>Sapling Digital, IP, 3200 Model, 2.5", 6 Digits, PoE, Green Display, Flush Mount, Elapsed Timer or Temperature Sensor Interface</t>
  </si>
  <si>
    <t>SBP-33F-256-0G</t>
  </si>
  <si>
    <t>Sapling Digital, IP, 3300 Model, 2.5", 6 Digits, PoE, Green Display, Flush Mount, Elapsed Timer or Temperature Sensor Interface and Relay Output</t>
  </si>
  <si>
    <t>SBP-31F-404-0G</t>
  </si>
  <si>
    <t>Sapling Digital, IP, 3100 Model, 4.0", 4 Digits, PoE, Green Display, Flush Mount</t>
  </si>
  <si>
    <t>SBP-32F-404-0G</t>
  </si>
  <si>
    <t>Sapling Digital, IP, 3200 Model, 4.0", 4 Digits, PoE, Green Display, Flush Mount, Elapsed Timer or Temperature Sensor Interface</t>
  </si>
  <si>
    <t>SBP-33F-404-0G</t>
  </si>
  <si>
    <t>Sapling Digital, IP, 3300 Model, 4.0", 4 Digits, PoE, Green Display, Flush Mount, Elapsed Timer or Temperature Sensor Interface and Relay Output</t>
  </si>
  <si>
    <t>SBP-31F-406-0G</t>
  </si>
  <si>
    <t>Sapling Digital, IP, 3100 Model, 4.0", 6 Digits, PoE, Green Display, Flush Mount</t>
  </si>
  <si>
    <t>SBP-32F-406-0G</t>
  </si>
  <si>
    <t>Sapling Digital, IP, 3200 Model, 4.0", 6 Digits, PoE, Green Display, Flush Mount, Elapsed Timer or Temperature Sensor Interface</t>
  </si>
  <si>
    <t>SBP-33F-406-0G</t>
  </si>
  <si>
    <t>Sapling Digital, IP, 3300 Model, 4.0", 6 Digits, PoE, Green Display, Flush Mount, Elapsed Timer or Temperature Sensor Interface and Relay Output</t>
  </si>
  <si>
    <t>SBP-31S-254-0W</t>
  </si>
  <si>
    <t>Sapling Digital, IP, 3100 Model, 2.5", 4 Digits, PoE, White Display, Surface Wall Mount</t>
  </si>
  <si>
    <t>SBP-32S-254-0W</t>
  </si>
  <si>
    <t>Sapling Digital, IP, 3200 Model, 2.5", 4 Digits, PoE, White Display, Surface Wall Mount, Elapsed Timer or Temperature Sensor Interface</t>
  </si>
  <si>
    <t>SBP-33S-254-0W</t>
  </si>
  <si>
    <t>Sapling Digital, IP, 3300 Model, 2.5", 4 Digits, PoE, White Display, Surface Wall Mount, Elapsed Timer or Temperature Sensor Interface and Relay Output</t>
  </si>
  <si>
    <t>SBP-31S-256-0W</t>
  </si>
  <si>
    <t>Sapling Digital, IP, 3100 Model, 2.5", 6 Digits, PoE, White Display, Surface Wall Mount</t>
  </si>
  <si>
    <t>SBP-32S-256-0W</t>
  </si>
  <si>
    <t>Sapling Digital, IP, 3200 Model, 2.5", 6 Digits, PoE, White Display, Surface Wall Mount, Elapsed Timer or Temperature Sensor Interface</t>
  </si>
  <si>
    <t>SBP-33S-256-0W</t>
  </si>
  <si>
    <t>Sapling Digital, IP, 3300 Model, 2.5", 6 Digits, PoE, White Display, Surface Wall Mount, Elapsed Timer or Temperature Sensor Interface and Relay Output</t>
  </si>
  <si>
    <t>SBP-31S-404-0W</t>
  </si>
  <si>
    <t>Sapling Digital, IP, 3100 Model, 4.0", 4 Digits, PoE, White Display, Surface Wall Mount</t>
  </si>
  <si>
    <t>SBP-32S-404-0W</t>
  </si>
  <si>
    <t>Sapling Digital, IP, 3200 Model, 4.0", 4 Digits, PoE, White Display, Surface Wall Mount, Elapsed Timer or Temperature Sensor Interface</t>
  </si>
  <si>
    <t>SBP-33S-404-0W</t>
  </si>
  <si>
    <t>Sapling Digital, IP, 3300 Model, 4.0", 4 Digits, PoE, White Display, Surface Wall Mount, Elapsed Timer or Temperature Sensor Interface and Relay Output</t>
  </si>
  <si>
    <t>SBP-31S-406-0W</t>
  </si>
  <si>
    <t>Sapling Digital, IP, 3100 Model, 4.0", 6 Digits, PoE, White Display, Surface Wall Mount</t>
  </si>
  <si>
    <t>SBP-32S-406-0W</t>
  </si>
  <si>
    <t>Sapling Digital, IP, 3200 Model, 4.0", 6 Digits, PoE, White Display, Surface Wall Mount, Elapsed Timer or Temperature Sensor Interface</t>
  </si>
  <si>
    <t>SBP-33S-406-0W</t>
  </si>
  <si>
    <t>Sapling Digital, IP, 3300 Model, 4.0", 6 Digits, PoE, White Display, Surface Wall Mount, Elapsed Timer or Temperature Sensor Interface and Relay Output</t>
  </si>
  <si>
    <t>SBP-31F-254-0W</t>
  </si>
  <si>
    <t>Sapling Digital, IP, 3100 Model, 2.5", 4 Digits, PoE, White Display, Flush Mount</t>
  </si>
  <si>
    <t>SBP-32F-254-0W</t>
  </si>
  <si>
    <t>Sapling Digital, IP, 3200 Model, 2.5", 4 Digits, PoE, White Display, Flush Mount, Elapsed Timer or Temperature Sensor Interface</t>
  </si>
  <si>
    <t>SBP-33F-254-0W</t>
  </si>
  <si>
    <t>Sapling Digital, IP, 3300 Model, 2.5", 4 Digits, PoE, White Display, Flush Mount, Elapsed Timer or Temperature Sensor Interface and Relay Output</t>
  </si>
  <si>
    <t>SBP-31F-256-0W</t>
  </si>
  <si>
    <t>Sapling Digital, IP, 3100 Model, 2.5", 6 Digits, PoE, White Display, Flush Mount</t>
  </si>
  <si>
    <t>SBP-32F-256-0W</t>
  </si>
  <si>
    <t>Sapling Digital, IP, 3200 Model, 2.5", 6 Digits, PoE, White Display, Flush Mount, Elapsed Timer or Temperature Sensor Interface</t>
  </si>
  <si>
    <t>SBP-33F-256-0W</t>
  </si>
  <si>
    <t>Sapling Digital, IP, 3300 Model, 2.5", 6 Digits, PoE, White Display, Flush Mount, Elapsed Timer or Temperature Sensor Interface and Relay Output</t>
  </si>
  <si>
    <t>SBP-31F-404-0W</t>
  </si>
  <si>
    <t>Sapling Digital, IP, 3100 Model, 4.0", 4 Digits, PoE, White Display, Flush Mount</t>
  </si>
  <si>
    <t>SBP-32F-404-0W</t>
  </si>
  <si>
    <t>Sapling Digital, IP, 3200 Model, 4.0", 4 Digits, PoE, White Display, Flush Mount, Elapsed Timer or Temperature Sensor Interface</t>
  </si>
  <si>
    <t>SBP-33F-404-0W</t>
  </si>
  <si>
    <t>Sapling Digital, IP, 3300 Model, 4.0", 4 Digits, PoE, White Display, Flush Mount, Elapsed Timer or Temperature Sensor Interface and Relay Output</t>
  </si>
  <si>
    <t>SBP-31F-406-0W</t>
  </si>
  <si>
    <t>Sapling Digital, IP, 3100 Model, 4.0", 6 Digits, PoE, White Display, Flush Mount</t>
  </si>
  <si>
    <t>SBP-32F-406-0W</t>
  </si>
  <si>
    <t>Sapling Digital, IP, 3200 Model, 4.0", 6 Digits, PoE, White Display, Flush Mount, Elapsed Timer or Temperature Sensor Interface</t>
  </si>
  <si>
    <t>SBP-33F-406-0W</t>
  </si>
  <si>
    <t>Sapling Digital, IP, 3300 Model, 4.0", 6 Digits, PoE, White Display, Flush Mount, Elapsed Timer or Temperature Sensor Interface and Relay Output</t>
  </si>
  <si>
    <t>SBP-31S-254-0A</t>
  </si>
  <si>
    <t>Sapling Digital, IP, 3100 Model, 2.5", 4 Digits, PoE, Amber Display, Surface Wall Mount</t>
  </si>
  <si>
    <t>SBP-32S-254-0A</t>
  </si>
  <si>
    <t>Sapling Digital, IP, 3200 Model, 2.5", 4 Digits, PoE, Amber Display, Surface Wall Mount, Elapsed Timer or Temperature Sensor Interface</t>
  </si>
  <si>
    <t>SBP-33S-254-0A</t>
  </si>
  <si>
    <t>Sapling Digital, IP, 3300 Model, 2.5", 4 Digits, PoE, Amber Display, Surface Wall Mount, Elapsed Timer or Temperature Sensor Interface and Relay Output</t>
  </si>
  <si>
    <t>SBP-31S-256-0A</t>
  </si>
  <si>
    <t>Sapling Digital, IP, 3100 Model, 2.5", 6 Digits, PoE, Amber Display, Surface Wall Mount</t>
  </si>
  <si>
    <t>SBP-32S-256-0A</t>
  </si>
  <si>
    <t>Sapling Digital, IP, 3200 Model, 2.5", 6 Digits, PoE, Amber Display, Surface Wall Mount, Elapsed Timer or Temperature Sensor Interface</t>
  </si>
  <si>
    <t>SBP-33S-256-0A</t>
  </si>
  <si>
    <t>Sapling Digital, IP, 3300 Model, 2.5", 6 Digits, PoE, Amber Display, Surface Wall Mount, Elapsed Timer or Temperature Sensor Interface and Relay Output</t>
  </si>
  <si>
    <t>SBP-31S-404-0A</t>
  </si>
  <si>
    <t>Sapling Digital, IP, 3100 Model, 4.0", 4 Digits, PoE, Amber Display, Surface Wall Mount</t>
  </si>
  <si>
    <t>SBP-32S-404-0A</t>
  </si>
  <si>
    <t>Sapling Digital, IP, 3200 Model, 4.0", 4 Digits, PoE, Amber Display, Surface Wall Mount, Elapsed Timer or Temperature Sensor Interface</t>
  </si>
  <si>
    <t>SBP-33S-404-0A</t>
  </si>
  <si>
    <t>Sapling Digital, IP, 3300 Model, 4.0", 4 Digits, PoE, Amber Display, Surface Wall Mount, Elapsed Timer or Temperature Sensor Interface and Relay Output</t>
  </si>
  <si>
    <t>SBP-31S-406-0A</t>
  </si>
  <si>
    <t>Sapling Digital, IP, 3100 Model, 4.0", 6 Digits, PoE, Amber Display, Surface Wall Mount</t>
  </si>
  <si>
    <t>SBP-32S-406-0A</t>
  </si>
  <si>
    <t>Sapling Digital, IP, 3200 Model, 4.0", 6 Digits, PoE, Amber Display, Surface Wall Mount, Elapsed Timer or Temperature Sensor Interface</t>
  </si>
  <si>
    <t>SBP-33S-406-0A</t>
  </si>
  <si>
    <t>Sapling Digital, IP, 3300 Model, 4.0", 6 Digits, PoE, Amber Display, Surface Wall Mount, Elapsed Timer or Temperature Sensor Interface and Relay Output</t>
  </si>
  <si>
    <t>SBP-31F-254-0A</t>
  </si>
  <si>
    <t>Sapling Digital, IP, 3100 Model, 2.5", 4 Digits, PoE, Amber Display, Flush Mount</t>
  </si>
  <si>
    <t>SBP-32F-254-0A</t>
  </si>
  <si>
    <t>Sapling Digital, IP, 3200 Model, 2.5", 4 Digits, PoE, Amber Display, Flush Mount, Elapsed Timer or Temperature Sensor Interface</t>
  </si>
  <si>
    <t>SBP-33F-254-0A</t>
  </si>
  <si>
    <t>Sapling Digital, IP, 3300 Model, 2.5", 4 Digits, PoE, Amber Display, Flush Mount, Elapsed Timer or Temperature Sensor Interface and Relay Output</t>
  </si>
  <si>
    <t>SBP-31F-256-0A</t>
  </si>
  <si>
    <t>Sapling Digital, IP, 3100 Model, 2.5", 6 Digits, PoE, Amber Display, Flush Mount</t>
  </si>
  <si>
    <t>SBP-32F-256-0A</t>
  </si>
  <si>
    <t>Sapling Digital, IP, 3200 Model, 2.5", 6 Digits, PoE, Amber Display, Flush Mount, Elapsed Timer or Temperature Sensor Interface</t>
  </si>
  <si>
    <t>SBP-33F-256-0A</t>
  </si>
  <si>
    <t>Sapling Digital, IP, 3300 Model, 2.5", 6 Digits, PoE, Amber Display, Flush Mount, Elapsed Timer or Temperature Sensor Interface and Relay Output</t>
  </si>
  <si>
    <t>SBP-31F-404-0A</t>
  </si>
  <si>
    <t>Sapling Digital, IP, 3100 Model, 4.0", 4 Digits, PoE, Amber Display, Flush Mount</t>
  </si>
  <si>
    <t>SBP-32F-404-0A</t>
  </si>
  <si>
    <t>Sapling Digital, IP, 3200 Model, 4.0", 4 Digits, PoE, Amber Display, Flush Mount, Elapsed Timer or Temperature Sensor Interface</t>
  </si>
  <si>
    <t>SBP-33F-404-0A</t>
  </si>
  <si>
    <t>Sapling Digital, IP, 3300 Model, 4.0", 4 Digits, PoE, Amber Display, Flush Mount, Elapsed Timer or Temperature Sensor Interface and Relay Output</t>
  </si>
  <si>
    <t>SBP-31F-406-0A</t>
  </si>
  <si>
    <t>Sapling Digital, IP, 3100 Model, 4.0", 6 Digits, PoE, Amber Display, Flush Mount</t>
  </si>
  <si>
    <t>SBP-32F-406-0A</t>
  </si>
  <si>
    <t>Sapling Digital, IP, 3200 Model, 4.0", 6 Digits, PoE, Amber Display, Flush Mount, Elapsed Timer or Temperature Sensor Interface</t>
  </si>
  <si>
    <t>SBP-33F-406-0A</t>
  </si>
  <si>
    <t>Sapling Digital, IP, 3300 Model, 4.0", 6 Digits, PoE, Amber Display, Flush Mount, Elapsed Timer or Temperature Sensor Interface and Relay Output</t>
  </si>
  <si>
    <t>*SAT-4BS-09R-0</t>
  </si>
  <si>
    <t>Sapling Analog, TalkBack Wireless Slim Line, 900 MHz, 9" Round, Battery-Operated, Surface Wall Mount, Black Case</t>
  </si>
  <si>
    <t>H</t>
  </si>
  <si>
    <t>*SAT-4BS-09R-14</t>
  </si>
  <si>
    <t>Sapling Analog, TalkBack Wireless Slim Line, 900 MHz, 9" Round, 24/110 VAC, Surface Wall Mount, Black Case</t>
  </si>
  <si>
    <t>SAT-4BS-12R-0</t>
  </si>
  <si>
    <t>Sapling Analog, TalkBack Wireless Slim Line, 900 MHz, 12" Round, Battery-Operated, Surface Wall Mount, Black Case</t>
  </si>
  <si>
    <t>SAT-4BS-12R-14</t>
  </si>
  <si>
    <t>Sapling Analog, TalkBack Wireless Slim Line, 900 MHz, 12" Round, 24/110 VAC, Surface Wall Mount, Black Case</t>
  </si>
  <si>
    <t>*SAT-4BS-16R-0</t>
  </si>
  <si>
    <t>Sapling Analog, TalkBack Wireless Slim Line, 900 MHz, 16" Round, Battery-Operated, Surface Wall Mount, Black Case</t>
  </si>
  <si>
    <t>*SAT-4BS-16R-14</t>
  </si>
  <si>
    <t>Sapling Analog, TalkBack Wireless Slim Line, 900 MHz, 16" Round, 24/110 VAC, Surface Wall Mount, Black Case</t>
  </si>
  <si>
    <t>SAT-5AS-09R-0</t>
  </si>
  <si>
    <t>Sapling Analog, TalkBack Wireless Slim Line, 900 MHz, 9" Round, Battery-Operated, Surface Wall Mount, Brushed Aluminum Case</t>
  </si>
  <si>
    <t>SAT-5AS-09R-14</t>
  </si>
  <si>
    <t>Sapling Analog, TalkBack Wireless Slim Line, 900 MHz, 9" Round, 24/110 VAC, Surface Wall Mount, Brushed Aluminum Case</t>
  </si>
  <si>
    <t>SAT-5AS-12R-0</t>
  </si>
  <si>
    <t>Sapling Analog, TalkBack Wireless Slim Line, 900 MHz, 12" Round, Battery-Operated, Surface Wall Mount, Brushed Aluminum Case</t>
  </si>
  <si>
    <t>SAT-5AS-12R-14</t>
  </si>
  <si>
    <t>Sapling Analog, TalkBack Wireless Slim Line, 900 MHz, 12" Round, 24/110 VAC, Surface Wall Mount, Brushed Aluminum Case</t>
  </si>
  <si>
    <t>SAT-5AS-16R-0</t>
  </si>
  <si>
    <t>Sapling Analog, TalkBack Wireless Slim Line, 900 MHz, 16" Round, Battery-Operated, Surface Wall Mount, Brushed Aluminum Case</t>
  </si>
  <si>
    <t>SAT-5AS-16R-14</t>
  </si>
  <si>
    <t>Sapling Analog, TalkBack Wireless Slim Line, 900 MHz, 16" Round, 24/110 VAC, Surface Wall Mount, Brushed Aluminum Case</t>
  </si>
  <si>
    <t>SAT-6DS-09R-0</t>
  </si>
  <si>
    <t>Sapling Analog, TalkBack Wireless Slim Line, 900 MHz, 9" Round, Battery-Operated, Surface Wall Mount, Solid Cherry Wood Frame</t>
  </si>
  <si>
    <t>SAT-6DS-09R-14</t>
  </si>
  <si>
    <t>Sapling Analog, TalkBack Wireless Slim Line, 900 MHz, 9" Round, 24/110 VAC, Surface Wall Mount, Solid Cherry Wood Frame</t>
  </si>
  <si>
    <t>SAT-6DS-12R-0</t>
  </si>
  <si>
    <t>Sapling Analog, TalkBack Wireless Slim Line, 900 MHz, 12" Round, Battery-Operated, Surface Wall Mount, Solid Cherry Wood Frame</t>
  </si>
  <si>
    <t>SAT-6DS-12R-14</t>
  </si>
  <si>
    <t>Sapling Analog, TalkBack Wireless Slim Line, 900 MHz, 12" Round, 24/110 VAC, Surface Wall Mount, Solid Cherry Wood Frame</t>
  </si>
  <si>
    <t>SAT-6DS-16R-0</t>
  </si>
  <si>
    <t>Sapling Analog, TalkBack Wireless Slim Line, 900 MHz, 16" Round, Battery-Operated, Surface Wall Mount, Solid Cherry Wood Frame</t>
  </si>
  <si>
    <t>SAT-6DS-16R-14</t>
  </si>
  <si>
    <t>Sapling Analog, TalkBack Wireless Slim Line, 900 MHz, 16" Round, 24/110 VAC, Surface Wall Mount, Solid Cherry Wood Frame</t>
  </si>
  <si>
    <t>SAT-4BS-09S-0</t>
  </si>
  <si>
    <t>Sapling Analog, TalkBack Wireless 900 MHz, 9" Square, Battery-Operated, Surface Wall Mount, Mineral Black Case with Metallic Gray Rim</t>
  </si>
  <si>
    <t>SAT-4BS-09S-14</t>
  </si>
  <si>
    <t>Sapling Analog, TalkBack Wireless 900 MHz, 9" Square, 24V/110VAC, Surface Wall Mount, Mineral Black Case with Metallic Gray Rim</t>
  </si>
  <si>
    <t>SAT-4BS-12S-0</t>
  </si>
  <si>
    <t>Sapling Analog, TalkBack Wireless 900 MHz, 12" Square, Battery-Operated, Surface Wall Mount, Mineral Black Case with Metallic Gray Rim</t>
  </si>
  <si>
    <t>SAT-4BS-12S-14</t>
  </si>
  <si>
    <t>Sapling Analog, TalkBack Wireless 900 MHz, 12" Square, 24V/110VAC, Surface Wall Mount, Mineral Black Case with Metallic Gray Rim</t>
  </si>
  <si>
    <t>SBT-31S-254-4R</t>
  </si>
  <si>
    <t>Sapling Digital, TalkBack Wireless 900 MHz, 3100 Model, 2.5", 4 Digits, 24 Volt, Red Display, Surface Wall Mount</t>
  </si>
  <si>
    <t>I</t>
  </si>
  <si>
    <t>SBT-32S-254-4R</t>
  </si>
  <si>
    <t>Sapling Digital, TalkBack Wireless 900 MHz, 3200 Model, 2.5", 4 Digits, 24 Volt, Red Display, Surface Wall Mount, Elapsed Timer or Temperature Sensor Interface</t>
  </si>
  <si>
    <t>SBT-33S-254-4R</t>
  </si>
  <si>
    <t>Sapling Digital, TalkBack Wireless 900 MHz, 3300 Model, 2.5", 4 Digits, 24 Volt, Red Display, Surface Wall Mount, Elapsed Timer or Temperature Sensor Interface and Relay Output</t>
  </si>
  <si>
    <t>SBT-31S-254-1R</t>
  </si>
  <si>
    <t>Sapling Digital, TalkBack Wireless 900 MHz, 3100 Model, 2.5", 4 Digits, 110 VAC, Red Display, Surface Wall Mount</t>
  </si>
  <si>
    <t>SBT-32S-254-1R</t>
  </si>
  <si>
    <t>Sapling Digital, TalkBack Wireless 900 MHz, 3200 Model, 2.5", 4 Digits, 110 VAC, Red Display, Surface Wall Mount, Elapsed Timer or Temperature Sensor Interface</t>
  </si>
  <si>
    <t>SBT-33S-254-1R</t>
  </si>
  <si>
    <t>Sapling Digital, TalkBack Wireless 900 MHz, 3300 Model, 2.5", 4 Digits, 110 VAC, Red Display, Surface Wall Mount, Elapsed Timer or Temperature Sensor Interface and Relay Output</t>
  </si>
  <si>
    <t>SBT-31S-256-4R</t>
  </si>
  <si>
    <t>Sapling Digital, TalkBack Wireless 900 MHz, 3100 Model, 2.5", 6 Digits, 24 Volt, Red Display, Surface Wall Mount</t>
  </si>
  <si>
    <t>SBT-32S-256-4R</t>
  </si>
  <si>
    <t>Sapling Digital, TalkBack Wireless 900 MHz, 3200 Model, 2.5", 6 Digits, 24 Volt, Red Display, Surface Wall Mount, Elapsed Timer or Temperature Sensor Interface</t>
  </si>
  <si>
    <t>SBT-33S-256-4R</t>
  </si>
  <si>
    <t>Sapling Digital, TalkBack Wireless 900 MHz, 3300 Model, 2.5", 6 Digits, 24 Volt, Red Display, Surface Wall Mount, Elapsed Timer or Temperature Sensor Interface and Relay Output</t>
  </si>
  <si>
    <t>SBT-31S-256-1R</t>
  </si>
  <si>
    <t>Sapling Digital, TalkBack Wireless 900 MHz, 3100 Model, 2.5", 6 Digits, 110 VAC, Red Display, Surface Wall Mount</t>
  </si>
  <si>
    <t>SBT-32S-256-1R</t>
  </si>
  <si>
    <t>Sapling Digital, TalkBack Wireless 900 MHz, 3200 Model, 2.5", 6 Digits, 110 VAC, Red Display, Surface Wall Mount, Elapsed Timer or Temperature Sensor Interface</t>
  </si>
  <si>
    <t>SBT-33S-256-1R</t>
  </si>
  <si>
    <t>Sapling Digital, TalkBack Wireless 900 MHz, 3300 Model, 2.5", 6 Digits, 110 VAC, Red Display, Surface Wall Mount, Elapsed Timer or Temperature Sensor Interface and Relay Output</t>
  </si>
  <si>
    <t>SBT-31S-404-4R</t>
  </si>
  <si>
    <t>Sapling Digital, TalkBack Wireless 900 MHz, 3100 Model, 4.0", 4 Digits, 24 Volt, Red Display, Surface Wall Mount</t>
  </si>
  <si>
    <t>SBT-32S-404-4R</t>
  </si>
  <si>
    <t>Sapling Digital, TalkBack Wireless 900 MHz, 3200 Model, 4.0", 4 Digits, 24 Volt, Red Display, Surface Wall Mount, Elapsed Timer or Temperature Sensor Interface</t>
  </si>
  <si>
    <t>SBT-33S-404-4R</t>
  </si>
  <si>
    <t>Sapling Digital, TalkBack Wireless 900 MHz, 3300 Model, 4.0", 4 Digits, 24 Volt, Red Display, Surface Wall Mount, Elapsed Timer or Temperature Sensor Interface and Relay Output</t>
  </si>
  <si>
    <t>SBT-31S-404-1R</t>
  </si>
  <si>
    <t>Sapling Digital, TalkBack Wireless 900 MHz, 3100 Model, 4.0", 4 Digits, 110 VAC, Red Display, Surface Wall Mount</t>
  </si>
  <si>
    <t>SBT-32S-404-1R</t>
  </si>
  <si>
    <t>Sapling Digital, TalkBack Wireless 900 MHz, 3200 Model, 4.0", 4 Digits, 110 VAC, Red Display, Surface Wall Mount, Elapsed Timer or Temperature Sensor Interface</t>
  </si>
  <si>
    <t>SBT-33S-404-1R</t>
  </si>
  <si>
    <t>Sapling Digital, TalkBack Wireless 900 MHz, 3300 Model, 4.0", 4 Digits, 110 VAC, Red Display, Surface Wall Mount, Elapsed Timer or Temperature Sensor Interface and Relay Output</t>
  </si>
  <si>
    <t>SBT-31S-406-4R</t>
  </si>
  <si>
    <t>Sapling Digital, TalkBack Wireless 900 MHz, 3100 Model, 4.0", 6 Digits, 24 Volt, Red Display, Surface Wall Mount</t>
  </si>
  <si>
    <t>SBT-32S-406-4R</t>
  </si>
  <si>
    <t>Sapling Digital, TalkBack Wireless 900 MHz, 3200 Model, 4.0", 6 Digits, 24 Volt, Red Display, Surface Wall Mount, Elapsed Timer or Temperature Sensor Interface</t>
  </si>
  <si>
    <t>SBT-33S-406-4R</t>
  </si>
  <si>
    <t>Sapling Digital, TalkBack Wireless 900 MHz, 3300 Model, 4.0", 6 Digits, 24 Volt, Red Display, Surface Wall Mount, Elapsed Timer or Temperature Sensor Interface and Relay Output</t>
  </si>
  <si>
    <t>SBT-31S-406-1R</t>
  </si>
  <si>
    <t>Sapling Digital, TalkBack Wireless 900 MHz, 3100 Model, 4.0", 6 Digits, 110 VAC, Red Display, Surface Wall Mount</t>
  </si>
  <si>
    <t>SBT-32S-406-1R</t>
  </si>
  <si>
    <t>Sapling Digital, TalkBack Wireless 900 MHz, 3200 Model, 4.0", 6 Digits, 110 VAC, Red Display, Surface Wall Mount, Elapsed Timer or Temperature Sensor Interface</t>
  </si>
  <si>
    <t>SBT-33S-406-1R</t>
  </si>
  <si>
    <t>Sapling Digital, TalkBack Wireless 900 MHz, 3300 Model, 4.0", 6 Digits, 110 VAC, Red Display, Surface Wall Mount, Elapsed Timer or Temperature Sensor Interface and Relay Output</t>
  </si>
  <si>
    <t>SBT-31S-254-4G</t>
  </si>
  <si>
    <t>Sapling Digital, TalkBack Wireless 900 MHz, 3100 Model, 2.5", 4 Digits, 24 Volt, Green Display, Surface Wall Mount</t>
  </si>
  <si>
    <t>SBT-32S-254-4G</t>
  </si>
  <si>
    <t>Sapling Digital, TalkBack Wireless 900 MHz, 3200 Model, 2.5", 4 Digits, 24 Volt, Green Display, Surface Wall Mount, Elapsed Timer or Temperature Sensor Interface</t>
  </si>
  <si>
    <t>SBT-33S-254-4G</t>
  </si>
  <si>
    <t>Sapling Digital, TalkBack Wireless 900 MHz, 3300 Model, 2.5", 4 Digits, 24 Volt, Green Display, Surface Wall Mount, Elapsed Timer or Temperature Sensor Interface and Relay Output</t>
  </si>
  <si>
    <t>SBT-31S-254-1G</t>
  </si>
  <si>
    <t>Sapling Digital, TalkBack Wireless 900 MHz, 3100 Model, 2.5", 4 Digits, 110 VAC, Green Display, Surface Wall Mount</t>
  </si>
  <si>
    <t>SBT-32S-254-1G</t>
  </si>
  <si>
    <t>Sapling Digital, TalkBack Wireless 900 MHz, 3200 Model, 2.5", 4 Digits, 110 VAC, Green Display, Surface Wall Mount, Elapsed Timer or Temperature Sensor Interface</t>
  </si>
  <si>
    <t>SBT-33S-254-1G</t>
  </si>
  <si>
    <t>Sapling Digital, TalkBack Wireless 900 MHz, 3300 Model, 2.5", 4 Digits, 110 VAC, Green Display, Surface Wall Mount, Elapsed Timer or Temperature Sensor Interface and Relay Output</t>
  </si>
  <si>
    <t>SBT-31S-256-4G</t>
  </si>
  <si>
    <t>Sapling Digital, TalkBack Wireless 900 MHz, 3100 Model, 2.5", 6 Digits, 24 Volt, Green Display, Surface Wall Mount</t>
  </si>
  <si>
    <t>SBT-32S-256-4G</t>
  </si>
  <si>
    <t>Sapling Digital, TalkBack Wireless 900 MHz, 3200 Model, 2.5", 6 Digits, 24 Volt, Green Display, Surface Wall Mount, Elapsed Timer or Temperature Sensor Interface</t>
  </si>
  <si>
    <t>SBT-33S-256-4G</t>
  </si>
  <si>
    <t>Sapling Digital, TalkBack Wireless 900 MHz, 3300 Model, 2.5", 6 Digits, 24 Volt, Green Display, Surface Wall Mount, Elapsed Timer or Temperature Sensor Interface and Relay Output</t>
  </si>
  <si>
    <t>SBT-31S-256-1G</t>
  </si>
  <si>
    <t>Sapling Digital, TalkBack Wireless 900 MHz, 3100 Model, 2.5", 6 Digits, 110 VAC, Green Display, Surface Wall Mount</t>
  </si>
  <si>
    <t>SBT-32S-256-1G</t>
  </si>
  <si>
    <t>Sapling Digital, TalkBack Wireless 900 MHz, 3200 Model, 2.5", 6 Digits, 110 VAC, Green Display, Surface Wall Mount, Elapsed Timer or Temperature Sensor Interface</t>
  </si>
  <si>
    <t>SBT-33S-256-1G</t>
  </si>
  <si>
    <t>Sapling Digital, TalkBack Wireless 900 MHz, 3300 Model, 2.5", 6 Digits, 110 VAC, Green Display, Surface Wall Mount, Elapsed Timer or Temperature Sensor Interface and Relay Output</t>
  </si>
  <si>
    <t>SBT-31S-404-4G</t>
  </si>
  <si>
    <t>Sapling Digital, TalkBack Wireless 900 MHz, 3100 Model, 4.0", 4 Digits, 24 Volt, Green Display, Surface Wall Mount</t>
  </si>
  <si>
    <t>SBT-32S-404-4G</t>
  </si>
  <si>
    <t>Sapling Digital, TalkBack Wireless 900 MHz, 3200 Model, 4.0", 4 Digits, 24 Volt, Green Display, Surface Wall Mount, Elapsed Timer or Temperature Sensor Interface</t>
  </si>
  <si>
    <t>SBT-33S-404-4G</t>
  </si>
  <si>
    <t>Sapling Digital, TalkBack Wireless 900 MHz, 3300 Model, 4.0", 4 Digits, 24 Volt, Green Display, Surface Wall Mount, Elapsed Timer or Temperature Sensor Interface and Relay Output</t>
  </si>
  <si>
    <t>SBT-31S-404-1G</t>
  </si>
  <si>
    <t>Sapling Digital, TalkBack Wireless 900 MHz, 3100 Model, 4.0", 4 Digits, 110 VAC, Green Display, Surface Wall Mount</t>
  </si>
  <si>
    <t>SBT-32S-404-1G</t>
  </si>
  <si>
    <t>Sapling Digital, TalkBack Wireless 900 MHz, 3200 Model, 4.0", 4 Digits, 110 VAC, Green Display, Surface Wall Mount, Elapsed Timer or Temperature Sensor Interface</t>
  </si>
  <si>
    <t>SBT-33S-404-1G</t>
  </si>
  <si>
    <t>Sapling Digital, TalkBack Wireless 900 MHz, 3300 Model, 4.0", 4 Digits, 110 VAC, Green Display, Surface Wall Mount, Elapsed Timer or Temperature Sensor Interface and Relay Output</t>
  </si>
  <si>
    <t>SBT-31S-406-4G</t>
  </si>
  <si>
    <t>Sapling Digital, TalkBack Wireless 900 MHz, 3100 Model, 4.0", 6 Digits, 24 Volt, Green Display, Surface Wall Mount</t>
  </si>
  <si>
    <t>SBT-32S-406-4G</t>
  </si>
  <si>
    <t>Sapling Digital, TalkBack Wireless 900 MHz, 3200 Model, 4.0", 6 Digits, 24 Volt, Green Display, Surface Wall Mount, Elapsed Timer or Temperature Sensor Interface</t>
  </si>
  <si>
    <t>SBT-33S-406-4G</t>
  </si>
  <si>
    <t>Sapling Digital, TalkBack Wireless 900 MHz, 3300 Model, 4.0", 6 Digits, 24 Volt, Green Display, Surface Wall Mount, Elapsed Timer or Temperature Sensor Interface and Relay Output</t>
  </si>
  <si>
    <t>SBT-31S-406-1G</t>
  </si>
  <si>
    <t>Sapling Digital, TalkBack Wireless 900 MHz, 3100 Model, 4.0", 6 Digits, 110 VAC, Green Display, Surface Wall Mount</t>
  </si>
  <si>
    <t>SBT-32S-406-1G</t>
  </si>
  <si>
    <t>Sapling Digital, TalkBack Wireless 900 MHz, 3200 Model, 4.0", 6 Digits, 110 VAC, Green Display, Surface Wall Mount, Elapsed Timer or Temperature Sensor Interface</t>
  </si>
  <si>
    <t>SBT-33S-406-1G</t>
  </si>
  <si>
    <t>Sapling Digital, TalkBack Wireless 900 MHz, 3300 Model, 4.0", 6 Digits, 110 VAC, Green Display, Surface Wall Mount, Elapsed Timer or Temperature Sensor Interface and Relay Output</t>
  </si>
  <si>
    <t>SBT-31S-254-4W</t>
  </si>
  <si>
    <t>Sapling Digital, TalkBack Wireless 900 MHz, 3100 Model, 2.5", 4 Digits, 24 Volt, White Display, Surface Wall Mount</t>
  </si>
  <si>
    <t>SBT-32S-254-4W</t>
  </si>
  <si>
    <t>Sapling Digital, TalkBack Wireless 900 MHz, 3200 Model, 2.5", 4 Digits, 24 Volt, White Display, Surface Wall Mount, Elapsed Timer or Temperature Sensor Interface</t>
  </si>
  <si>
    <t>SBT-33S-254-4W</t>
  </si>
  <si>
    <t>Sapling Digital, TalkBack Wireless 900 MHz, 3300 Model, 2.5", 4 Digits, 24 Volt, White Display, Surface Wall Mount, Elapsed Timer or Temperature Sensor Interface and Relay Output</t>
  </si>
  <si>
    <t>SBT-31S-254-1W</t>
  </si>
  <si>
    <t>Sapling Digital, TalkBack Wireless 900 MHz, 3100 Model, 2.5", 4 Digits, 110 VAC, White Display, Surface Wall Mount</t>
  </si>
  <si>
    <t>SBT-32S-254-1W</t>
  </si>
  <si>
    <t>Sapling Digital, TalkBack Wireless 900 MHz, 3200 Model, 2.5", 4 Digits, 110 VAC, White Display, Surface Wall Mount, Elapsed Timer or Temperature Sensor Interface</t>
  </si>
  <si>
    <t>SBT-33S-254-1W</t>
  </si>
  <si>
    <t>Sapling Digital, TalkBack Wireless 900 MHz, 3300 Model, 2.5", 4 Digits, 110 VAC, White Display, Surface Wall Mount, Elapsed Timer or Temperature Sensor Interface and Relay Output</t>
  </si>
  <si>
    <t>SBT-31S-256-4W</t>
  </si>
  <si>
    <t>Sapling Digital, TalkBack Wireless 900 MHz, 3100 Model, 2.5", 6 Digits, 24 Volt, White Display, Surface Wall Mount</t>
  </si>
  <si>
    <t>SBT-32S-256-4W</t>
  </si>
  <si>
    <t>Sapling Digital, TalkBack Wireless 900 MHz, 3200 Model, 2.5", 6 Digits, 24 Volt, White Display, Surface Wall Mount, Elapsed Timer or Temperature Sensor Interface</t>
  </si>
  <si>
    <t>SBT-33S-256-4W</t>
  </si>
  <si>
    <t>Sapling Digital, TalkBack Wireless 900 MHz, 3300 Model, 2.5", 6 Digits, 24 Volt, White Display, Surface Wall Mount, Elapsed Timer or Temperature Sensor Interface and Relay Output</t>
  </si>
  <si>
    <t>SBT-31S-256-1W</t>
  </si>
  <si>
    <t>Sapling Digital, TalkBack Wireless 900 MHz, 3100 Model, 2.5", 6 Digits, 110 VAC, White Display, Surface Wall Mount</t>
  </si>
  <si>
    <t>SBT-32S-256-1W</t>
  </si>
  <si>
    <t>Sapling Digital, TalkBack Wireless 900 MHz, 3200 Model, 2.5", 6 Digits, 110 VAC, White Display, Surface Wall Mount, Elapsed Timer or Temperature Sensor Interface</t>
  </si>
  <si>
    <t>SBT-33S-256-1W</t>
  </si>
  <si>
    <t>Sapling Digital, TalkBack Wireless 900 MHz, 3300 Model, 2.5", 6 Digits, 110 VAC, White Display, Surface Wall Mount, Elapsed Timer or Temperature Sensor Interface and Relay Output</t>
  </si>
  <si>
    <t>SBT-31S-404-4W</t>
  </si>
  <si>
    <t>Sapling Digital, TalkBack Wireless 900 MHz, 3100 Model, 4.0", 4 Digits, 24 Volt, White Display, Surface Wall Mount</t>
  </si>
  <si>
    <t>SBT-32S-404-4W</t>
  </si>
  <si>
    <t>Sapling Digital, TalkBack Wireless 900 MHz, 3200 Model, 4.0", 4 Digits, 24 Volt, White Display, Surface Wall Mount, Elapsed Timer or Temperature Sensor Interface</t>
  </si>
  <si>
    <t>SBT-33S-404-4W</t>
  </si>
  <si>
    <t>Sapling Digital, TalkBack Wireless 900 MHz, 3300 Model, 4.0", 4 Digits, 24 Volt, White Display, Surface Wall Mount, Elapsed Timer or Temperature Sensor Interface and Relay Output</t>
  </si>
  <si>
    <t>SBT-31S-404-1W</t>
  </si>
  <si>
    <t>Sapling Digital, TalkBack Wireless 900 MHz, 3100 Model, 4.0", 4 Digits, 110 VAC, White Display, Surface Wall Mount</t>
  </si>
  <si>
    <t>SBT-32S-404-1W</t>
  </si>
  <si>
    <t>Sapling Digital, TalkBack Wireless 900 MHz, 3200 Model, 4.0", 4 Digits, 110 VAC, White Display, Surface Wall Mount, Elapsed Timer or Temperature Sensor Interface</t>
  </si>
  <si>
    <t>SBT-33S-404-1W</t>
  </si>
  <si>
    <t>Sapling Digital, TalkBack Wireless 900 MHz, 3300 Model, 4.0", 4 Digits, 110 VAC, White Display, Surface Wall Mount, Elapsed Timer or Temperature Sensor Interface and Relay Output</t>
  </si>
  <si>
    <t>SBT-31S-406-4W</t>
  </si>
  <si>
    <t>Sapling Digital, TalkBack Wireless 900 MHz, 3100 Model, 4.0", 6 Digits, 24 Volt, White Display, Surface Wall Mount</t>
  </si>
  <si>
    <t>SBT-32S-406-4W</t>
  </si>
  <si>
    <t>Sapling Digital, TalkBack Wireless 900 MHz, 3200 Model, 4.0", 6 Digits, 24 Volt, White Display, Surface Wall Mount, Elapsed Timer or Temperature Sensor Interface</t>
  </si>
  <si>
    <t>SBT-33S-406-4W</t>
  </si>
  <si>
    <t>Sapling Digital, TalkBack Wireless 900 MHz, 3300 Model, 4.0", 6 Digits, 24 Volt, White Display, Surface Wall Mount, Elapsed Timer or Temperature Sensor Interface and Relay Output</t>
  </si>
  <si>
    <t>SBT-31S-406-1W</t>
  </si>
  <si>
    <t>Sapling Digital, TalkBack Wireless 900 MHz, 3100 Model, 4.0", 6 Digits, 110 VAC, White Display, Surface Wall Mount</t>
  </si>
  <si>
    <t>SBT-32S-406-1W</t>
  </si>
  <si>
    <t>Sapling Digital, TalkBack Wireless 900 MHz, 3200 Model, 4.0", 6 Digits, 110 VAC, White Display, Surface Wall Mount, Elapsed Timer or Temperature Sensor Interface</t>
  </si>
  <si>
    <t>SBT-33S-406-1W</t>
  </si>
  <si>
    <t>Sapling Digital, TalkBack Wireless 900 MHz, 3300 Model, 4.0", 6 Digits, 110 VAC, White Display, Surface Wall Mount, Elapsed Timer or Temperature Sensor Interface and Relay Output</t>
  </si>
  <si>
    <t>SBT-31S-254-4A</t>
  </si>
  <si>
    <t>Sapling Digital, TalkBack Wireless 900 MHz, 3100 Model, 2.5", 4 Digits, 24 Volt, Amber Display, Surface Wall Mount</t>
  </si>
  <si>
    <t>SBT-32S-254-4A</t>
  </si>
  <si>
    <t>Sapling Digital, TalkBack Wireless 900 MHz, 3200 Model, 2.5", 4 Digits, 24 Volt, Amber Display, Surface Wall Mount, Elapsed Timer or Temperature Sensor Interface</t>
  </si>
  <si>
    <t>SBT-33S-254-4A</t>
  </si>
  <si>
    <t>Sapling Digital, TalkBack Wireless 900 MHz, 3300 Model, 2.5", 4 Digits, 24 Volt, Amber Display, Surface Wall Mount, Elapsed Timer or Temperature Sensor Interface and Relay Output</t>
  </si>
  <si>
    <t>SBT-31S-254-1A</t>
  </si>
  <si>
    <t>Sapling Digital, TalkBack Wireless 900 MHz, 3100 Model, 2.5", 4 Digits, 110 VAC, Amber Display, Surface Wall Mount</t>
  </si>
  <si>
    <t>SBT-32S-254-1A</t>
  </si>
  <si>
    <t>Sapling Digital, TalkBack Wireless 900 MHz, 3200 Model, 2.5", 4 Digits, 110 VAC, Amber Display, Surface Wall Mount, Elapsed Timer or Temperature Sensor Interface</t>
  </si>
  <si>
    <t>SBT-33S-254-1A</t>
  </si>
  <si>
    <t>Sapling Digital, TalkBack Wireless 900 MHz, 3300 Model, 2.5", 4 Digits, 110 VAC, Amber Display, Surface Wall Mount, Elapsed Timer or Temperature Sensor Interface and Relay Output</t>
  </si>
  <si>
    <t>SBT-31S-256-4A</t>
  </si>
  <si>
    <t>Sapling Digital, TalkBack Wireless 900 MHz, 3100 Model, 2.5", 6 Digits, 24 Volt, Amber Display, Surface Wall Mount</t>
  </si>
  <si>
    <t>SBT-32S-256-4A</t>
  </si>
  <si>
    <t>Sapling Digital, TalkBack Wireless 900 MHz, 3200 Model, 2.5", 6 Digits, 24 Volt, Amber Display, Surface Wall Mount, Elapsed Timer or Temperature Sensor Interface</t>
  </si>
  <si>
    <t>SBT-33S-256-4A</t>
  </si>
  <si>
    <t>Sapling Digital, TalkBack Wireless 900 MHz, 3300 Model, 2.5", 6 Digits, 24 Volt, Amber Display, Surface Wall Mount, Elapsed Timer or Temperature Sensor Interface and Relay Output</t>
  </si>
  <si>
    <t>SBT-31S-256-1A</t>
  </si>
  <si>
    <t>Sapling Digital, TalkBack Wireless 900 MHz, 3100 Model, 2.5", 6 Digits, 110 VAC, Amber Display, Surface Wall Mount</t>
  </si>
  <si>
    <t>SBT-32S-256-1A</t>
  </si>
  <si>
    <t>Sapling Digital, TalkBack Wireless 900 MHz, 3200 Model, 2.5", 6 Digits, 110 VAC, Amber Display, Surface Wall Mount, Elapsed Timer or Temperature Sensor Interface</t>
  </si>
  <si>
    <t>SBT-33S-256-1A</t>
  </si>
  <si>
    <t>Sapling Digital, TalkBack Wireless 900 MHz, 3300 Model, 2.5", 6 Digits, 110 VAC, Amber Display, Surface Wall Mount, Elapsed Timer or Temperature Sensor Interface and Relay Output</t>
  </si>
  <si>
    <t>SBT-31S-404-4A</t>
  </si>
  <si>
    <t>Sapling Digital, TalkBack Wireless 900 MHz, 3100 Model, 4.0", 4 Digits, 24 Volt, Amber Display, Surface Wall Mount</t>
  </si>
  <si>
    <t>SBT-32S-404-4A</t>
  </si>
  <si>
    <t>Sapling Digital, TalkBack Wireless 900 MHz, 3200 Model, 4.0", 4 Digits, 24 Volt, Amber Display, Surface Wall Mount, Elapsed Timer or Temperature Sensor Interface</t>
  </si>
  <si>
    <t>SBT-33S-404-4A</t>
  </si>
  <si>
    <t>Sapling Digital, TalkBack Wireless 900 MHz, 3300 Model, 4.0", 4 Digits, 24 Volt, Amber Display, Surface Wall Mount, Elapsed Timer or Temperature Sensor Interface and Relay Output</t>
  </si>
  <si>
    <t>SBT-31S-404-1A</t>
  </si>
  <si>
    <t>Sapling Digital, TalkBack Wireless 900 MHz, 3100 Model, 4.0", 4 Digits, 110 VAC, Amber Display, Surface Wall Mount</t>
  </si>
  <si>
    <t>SBT-32S-404-1A</t>
  </si>
  <si>
    <t>Sapling Digital, TalkBack Wireless 900 MHz, 3200 Model, 4.0", 4 Digits, 110 VAC, Amber Display, Surface Wall Mount, Elapsed Timer or Temperature Sensor Interface</t>
  </si>
  <si>
    <t>SBT-33S-404-1A</t>
  </si>
  <si>
    <t>Sapling Digital, TalkBack Wireless 900 MHz, 3300 Model, 4.0", 4 Digits, 110 VAC, Amber Display, Surface Wall Mount, Elapsed Timer or Temperature Sensor Interface and Relay Output</t>
  </si>
  <si>
    <t>SBT-31S-406-4A</t>
  </si>
  <si>
    <t>Sapling Digital, TalkBack Wireless 900 MHz, 3100 Model, 4.0", 6 Digits, 24 Volt, Amber Display, Surface Wall Mount</t>
  </si>
  <si>
    <t>SBT-32S-406-4A</t>
  </si>
  <si>
    <t>Sapling Digital, TalkBack Wireless 900 MHz, 3200 Model, 4.0", 6 Digits, 24 Volt, Amber Display, Surface Wall Mount, Elapsed Timer or Temperature Sensor Interface</t>
  </si>
  <si>
    <t>SBT-33S-406-4A</t>
  </si>
  <si>
    <t>Sapling Digital, TalkBack Wireless 900 MHz, 3300 Model, 4.0", 6 Digits, 24 Volt, Amber Display, Surface Wall Mount, Elapsed Timer or Temperature Sensor Interface and Relay Output</t>
  </si>
  <si>
    <t>SBT-31S-406-1A</t>
  </si>
  <si>
    <t>Sapling Digital, TalkBack Wireless 900 MHz, 3100 Model, 4.0", 6 Digits, 110 VAC, Amber Display, Surface Wall Mount</t>
  </si>
  <si>
    <t>SBT-32S-406-1A</t>
  </si>
  <si>
    <t>Sapling Digital, TalkBack Wireless 900 MHz, 3200 Model, 4.0", 6 Digits, 110 VAC, Amber Display, Surface Wall Mount, Elapsed Timer or Temperature Sensor Interface</t>
  </si>
  <si>
    <t>SBT-33S-406-1A</t>
  </si>
  <si>
    <t>Sapling Digital, TalkBack Wireless 900 MHz, 3300 Model, 4.0", 6 Digits, 110 VAC, Amber Display, Surface Wall Mount, Elapsed Timer or Temperature Sensor Interface and Relay Output</t>
  </si>
  <si>
    <t>*SAW-4BS-09R-0</t>
  </si>
  <si>
    <t>Sapling Analog, Wi-Fi, Slim Line, 9" Round, Battery-Operated, Surface Wall Mount, Black Case</t>
  </si>
  <si>
    <t>J</t>
  </si>
  <si>
    <t>*SAW-4BS-09R-4</t>
  </si>
  <si>
    <t>Sapling Analog, Wi-Fi Slim Line, 9" Round, 24 VAC, Surface Wall Mount, Black Case</t>
  </si>
  <si>
    <t>*SAW-4BS-09R-1</t>
  </si>
  <si>
    <t>Sapling Analog, Wi-Fi Slim Line, 9" Round, 110 VAC, Surface Wall Mount, Black Case</t>
  </si>
  <si>
    <t>SAW-4BS-12R-0</t>
  </si>
  <si>
    <t>Sapling Analog, Wi-Fi Slim Line, 12" Round, Battery-Operated, Surface Wall Mount, Black Case</t>
  </si>
  <si>
    <t>SAW-4BS-12R-4</t>
  </si>
  <si>
    <t>Sapling Analog, Wi-Fi Slim Line, 12" Round, 24 VAC, Surface Wall Mount, Black Case</t>
  </si>
  <si>
    <t>SAW-4BS-12R-1</t>
  </si>
  <si>
    <t>Sapling Analog, Wi-Fi Slim Line, 12" Round, 110 VAC, Surface Wall Mount, Black Case</t>
  </si>
  <si>
    <t>*SAW-4BS-16R-0</t>
  </si>
  <si>
    <t>Sapling Analog, Wi-Fi Slim Line, 16" Round, Battery-Operated, Surface Wall Mount, Black Case</t>
  </si>
  <si>
    <t>*SAW-4BS-16R-4</t>
  </si>
  <si>
    <t>Sapling Analog, Wi-Fi Slim Line, 16" Round, 24 VAC, Surface Wall Mount, Black Case</t>
  </si>
  <si>
    <t>*SAW-4BS-16R-1</t>
  </si>
  <si>
    <t>Sapling Analog, Wi-Fi Slim Line, 16" Round, 110 VAC, Surface Wall Mount, Black Case</t>
  </si>
  <si>
    <t>SAW-5AS-09R-0</t>
  </si>
  <si>
    <t>Sapling Analog, Wi-Fi Slim Line, 9" Round, Battery-Operated, Surface Wall Mount, Brushed Aluminum Case</t>
  </si>
  <si>
    <t>SAW-5AS-09R-4</t>
  </si>
  <si>
    <t>Sapling Analog, Wi-Fi Slim Line, 9" Round, 24 VAC, Surface Wall Mount, Brushed Aluminum Case</t>
  </si>
  <si>
    <t>SAW-5AS-09R-1</t>
  </si>
  <si>
    <t>Sapling Analog, Wi-Fi Slim Line, 9" Round, 110 VAC, Surface Wall Mount, Brushed Aluminum Case</t>
  </si>
  <si>
    <t>SAW-5AS-12R-0</t>
  </si>
  <si>
    <t>Sapling Analog, Wi-Fi Slim Line, 12" Round, Battery-Operated, Surface Wall Mount, Brushed Aluminum Case</t>
  </si>
  <si>
    <t>SAW-5AS-12R-4</t>
  </si>
  <si>
    <t>Sapling Analog, Wi-Fi Slim Line, 12" Round, 24 VAC, Surface Wall Mount, Brushed Aluminum Case</t>
  </si>
  <si>
    <t>SAW-5AS-12R-1</t>
  </si>
  <si>
    <t>Sapling Analog, Wi-Fi Slim Line, 12" Round, 110 VAC, Surface Wall Mount, Brushed Aluminum Case</t>
  </si>
  <si>
    <t>SAW-5AS-16R-0</t>
  </si>
  <si>
    <t>Sapling Analog, Wi-Fi Slim Line, 16" Round, Battery-Operated, Surface Wall Mount, Brushed Aluminum Case</t>
  </si>
  <si>
    <t>SAW-5AS-16R-4</t>
  </si>
  <si>
    <t>Sapling Analog, Wi-Fi Slim Line, 16" Round, 24 VAC, Surface Wall Mount, Brushed Aluminum Case</t>
  </si>
  <si>
    <t>SAW-5AS-16R-1</t>
  </si>
  <si>
    <t>Sapling Analog, Wi-Fi Slim Line, 16" Round, 110 VAC, Surface Wall Mount, Brushed Aluminum Case</t>
  </si>
  <si>
    <t>SAW-6DS-09R-0</t>
  </si>
  <si>
    <t>Sapling Analog, Wi-Fi Slim Line, 9" Round, Battery-Operated, Surface Wall Mount, Solid Cherry Wood Frame</t>
  </si>
  <si>
    <t>SAW-6DS-09R-4</t>
  </si>
  <si>
    <t>Sapling Analog, Wi-Fi Slim Line, 9" Round, 24 VAC, Surface Wall Mount, Solid Cherry Wood Frame</t>
  </si>
  <si>
    <t>SAW-6DS-09R-1</t>
  </si>
  <si>
    <t>Sapling Analog, Wi-Fi Slim Line, 9" Round, 110 VAC, Surface Wall Mount, Solid Cherry Wood Frame</t>
  </si>
  <si>
    <t>SAW-6DS-12R-0</t>
  </si>
  <si>
    <t>Sapling Analog, Wi-Fi Slim Line, 12" Round, Battery-Operated, Surface Wall Mount, Solid Cherry Wood Frame</t>
  </si>
  <si>
    <t>SAW-6DS-12R-4</t>
  </si>
  <si>
    <t>Sapling Analog, Wi-Fi Slim Line, 12" Round, 24 VAC, Surface Wall Mount, Solid Cherry Wood Frame</t>
  </si>
  <si>
    <t>SAW-6DS-12R-1</t>
  </si>
  <si>
    <t>Sapling Analog, Wi-Fi Slim Line, 12" Round, 110 VAC, Surface Wall Mount, Solid Cherry Wood Frame</t>
  </si>
  <si>
    <t>SAW-6DS-16R-0</t>
  </si>
  <si>
    <t>Sapling Analog, Wi-Fi Slim Line, 16" Round, Battery-Operated, Surface Wall Mount, Solid Cherry Wood Frame</t>
  </si>
  <si>
    <t>SAW-6DS-16R-4</t>
  </si>
  <si>
    <t>Sapling Analog, Wi-Fi Slim Line, 16" Round, 24 VAC, Surface Wall Mount, Solid Cherry Wood Frame</t>
  </si>
  <si>
    <t>SAW-6DS-16R-1</t>
  </si>
  <si>
    <t>Sapling Analog, Wi-Fi Slim Line, 16" Round, 110 VAC, Surface Wall Mount, Solid Cherry Wood Frame</t>
  </si>
  <si>
    <t>SAW-4BS-09S-0</t>
  </si>
  <si>
    <t>Sapling Analog, Wi-Fi, 9" Square, Battery-Operated, Surface Wall Mount, Mineral Black Case with Metallic Gray Rim</t>
  </si>
  <si>
    <t>SAW-4BS-09S-4</t>
  </si>
  <si>
    <t>Sapling Analog, Wi-Fi, 9" Square, 24 VAC, Surface Wall Mount, Mineral Black Case with Metallic Gray Rim</t>
  </si>
  <si>
    <t>SAW-4BS-09S-1</t>
  </si>
  <si>
    <t>Sapling Analog, Wi-Fi, 9" Square, 110 VAC, Surface Wall Mount, Mineral Black Case with Metallic Gray Rim</t>
  </si>
  <si>
    <t>SAW-4BS-12S-0</t>
  </si>
  <si>
    <t>Sapling Analog, Wi-Fi, 12" Square, Battery-Operated, Surface Wall Mount, Mineral Black Case with Metallic Gray Rim</t>
  </si>
  <si>
    <t>SAW-4BS-12S-4</t>
  </si>
  <si>
    <t>Sapling Analog, Wi-Fi, 12" Square, 24 VAC, Surface Wall Mount, Mineral Black Case with Metallic Gray Rim</t>
  </si>
  <si>
    <t>SAW-4BS-12S-1</t>
  </si>
  <si>
    <t>Sapling Analog, Wi-Fi, 12" Square, 110 VAC, Surface Wall Mount, Mineral Black Case with Metallic Gray Rim</t>
  </si>
  <si>
    <t>SBW-31S-254-4R</t>
  </si>
  <si>
    <t>Sapling Digital, WiFi, 3100 Model, 2.5", 4 Digits, 24 Volt, Red Display, Surface Wall Mount</t>
  </si>
  <si>
    <t>K</t>
  </si>
  <si>
    <t>**SBW-32S-254-4R</t>
  </si>
  <si>
    <t>Sapling Digital, Wi-Fi, 3200 Model, 2.5", 4 Digits, 24 Volt, Red Display, Surface Wall Mount, Elapsed Timer or Temperature Sensor Interface</t>
  </si>
  <si>
    <t>**SBW-33S-254-4R</t>
  </si>
  <si>
    <t>Sapling Digital, Wi-Fi, 3300 Model, 2.5", 4 Digits, 24 Volt, Red Display, Surface Wall Mount, Elapsed Timer or Temperature Sensor Interface and Relay Output</t>
  </si>
  <si>
    <t>SBW-31S-254-1R</t>
  </si>
  <si>
    <t>Sapling Digital, Wi-Fi, 3100 Model, 2.5", 4 Digits, 110 VAC, Red Display, Surface Wall Mount</t>
  </si>
  <si>
    <t>**SBW-32S-254-1R</t>
  </si>
  <si>
    <t>Sapling Digital, Wi-Fi, 3200 Model, 2.5", 4 Digits, 110 VAC, Red Display, Surface Wall Mount, Elapsed Timer or Temperature Sensor Interface</t>
  </si>
  <si>
    <t>**SBW-33S-254-1R</t>
  </si>
  <si>
    <t>Sapling Digital, Wi-Fi, 3300 Model, 2.5", 4 Digits, 110 VAC, Red Display, Surface Wall Mount, Elapsed Timer or Temperature Sensor Interface and Relay Output</t>
  </si>
  <si>
    <t>SBW-31S-256-4R</t>
  </si>
  <si>
    <t>Sapling Digital, Wi-Fi, 3100 Model, 2.5", 6 Digits, 24 Volt, Red Display, Surface Wall Mount</t>
  </si>
  <si>
    <t>**SBW-32S-256-4R</t>
  </si>
  <si>
    <t>Sapling Digital, Wi-Fi, 3200 Model, 2.5", 6 Digits, 24 Volt, Red Display, Surface Wall Mount, Elapsed Timer or Temperature Sensor Interface</t>
  </si>
  <si>
    <t>**SBW-33S-256-4R</t>
  </si>
  <si>
    <t>Sapling Digital, Wi-Fi  , 3300 Model, 2.5", 6 Digits, 24 Volt, Red Display, Surface Wall Mount, Elapsed Timer or Temperature Sensor Interface and Relay Output</t>
  </si>
  <si>
    <t>SBW-31S-256-1R</t>
  </si>
  <si>
    <t>Sapling Digital, Wi-Fi, 3100 Model, 2.5", 6 Digits, 110 VAC, Red Display, Surface Wall Mount</t>
  </si>
  <si>
    <t>**SBW-32S-256-1R</t>
  </si>
  <si>
    <t>Sapling Digital, Wi-Fi, 3200 Model, 2.5", 6 Digits, 110 VAC, Red Display, Surface Wall Mount, Elapsed Timer or Temperature Sensor Interface</t>
  </si>
  <si>
    <t>**SBW-33S-256-1R</t>
  </si>
  <si>
    <t>Sapling Digital, Wi-Fi  , 3300 Model, 2.5", 6 Digits, 110 VAC, Red Display, Surface Wall Mount, Elapsed Timer or Temperature Sensor Interface and Relay Output</t>
  </si>
  <si>
    <t>SBW-31S-404-4R</t>
  </si>
  <si>
    <t>Sapling Digital, Wi-Fi, 3100 Model, 4.0", 4 Digits, 24 Volt, Red Display, Surface Wall Mount</t>
  </si>
  <si>
    <t>**SBW-32S-404-4R</t>
  </si>
  <si>
    <t>Sapling Digital, Wi-Fi, 3200 Model, 4.0", 4 Digits, 24 Volt, Red Display, Surface Wall Mount, Elapsed Timer or Temperature Sensor Interface</t>
  </si>
  <si>
    <t>**SBW-33S-404-4R</t>
  </si>
  <si>
    <t>Sapling Digital, Wi-Fi, 3300 Model, 4.0", 4 Digits, 24 Volt, Red Display, Surface Wall Mount, Elapsed Timer or Temperature Sensor Interface and Relay Output</t>
  </si>
  <si>
    <t>SBW-31S-404-1R</t>
  </si>
  <si>
    <t>Sapling Digital, Wi-Fi, 3100 Model, 4.0", 4 Digits, 110 VAC, Red Display, Surface Wall Mount</t>
  </si>
  <si>
    <t>**SBW-32S-404-1R</t>
  </si>
  <si>
    <t>Sapling Digital, Wi-Fi, 3200 Model, 4.0", 4 Digits, 110 VAC, Red Display, Surface Wall Mount, Elapsed Timer or Temperature Sensor Interface</t>
  </si>
  <si>
    <t>**SBW-33S-404-1R</t>
  </si>
  <si>
    <t>Sapling Digital, Wi-Fi, 3300 Model, 4.0", 4 Digits, 110 VAC, Red Display, Surface Wall Mount, Elapsed Timer or Temperature Sensor Interface and Relay Output</t>
  </si>
  <si>
    <t>SBW-31S-406-4R</t>
  </si>
  <si>
    <t>Sapling Digital, Wi-Fi, 3100 Model, 4.0", 6 Digits, 24 Volt, Red Display, Surface Wall Mount</t>
  </si>
  <si>
    <t>**SBW-32S-406-4R</t>
  </si>
  <si>
    <t>Sapling Digital, Wi-Fi, 3200 Model, 4.0", 6 Digits, 24 Volt, Red Display, Surface Wall Mount, Elapsed Timer or Temperature Sensor Interface</t>
  </si>
  <si>
    <t>**SBW-33S-406-4R</t>
  </si>
  <si>
    <t>Sapling Digital, Wi-Fi  , 3300 Model, 4.0", 6 Digits, 24 Volt, Red Display, Surface Wall Mount, Elapsed Timer or Temperature Sensor Interface and Relay Output</t>
  </si>
  <si>
    <t>SBW-31S-406-1R</t>
  </si>
  <si>
    <t>Sapling Digital, Wi-Fi, 3100 Model, 4.0", 6 Digits, 110 VAC, Red Display, Surface Wall Mount</t>
  </si>
  <si>
    <t>**SBW-32S-406-1R</t>
  </si>
  <si>
    <t>Sapling Digital, Wi-Fi, 3200 Model, 4.0", 6 Digits, 110 VAC, Red Display, Surface Wall Mount, Elapsed Timer or Temperature Sensor Interface</t>
  </si>
  <si>
    <t>**SBW-33S-406-1R</t>
  </si>
  <si>
    <t>Sapling Digital, Wi-Fi, 3300 Model, 4.0", 6 Digits, 110 VAC, Red Display, Surface Wall Mount, Elapsed Timer or Temperature Sensor Interface and Relay Output</t>
  </si>
  <si>
    <t>SBW-31S-254-4G</t>
  </si>
  <si>
    <t>Surface mount, 24V, SBW 3000 Series, mounted with front bezel, 2.5", 4 digit, Basic Model, Green Display</t>
  </si>
  <si>
    <t>**SBW-32S-254-4G</t>
  </si>
  <si>
    <t>Surface mount, 24V, SBW 3000 Series, mounted with front bezel, 2.5", 4 digit, with count up/down, Green Display</t>
  </si>
  <si>
    <t>**SBW-33S-254-4G</t>
  </si>
  <si>
    <t>Surface mount, 24V, SBW 3000 Series, mounted with front bezel, 2.5", 4 digit, with count up/down and interfacing, Green Display</t>
  </si>
  <si>
    <t>SBW-31S-254-1G</t>
  </si>
  <si>
    <t>Surface mount, 110V, SBW 3000 Series, mounted with front bezel, 2.5", 4 digit, Basic Model, Green Display</t>
  </si>
  <si>
    <t>**SBW-32S-254-1G</t>
  </si>
  <si>
    <t>Surface mount, 110V, SBW 3000 Series, mounted with front bezel, 2.5", 4 digit, with count up/down , Green Display</t>
  </si>
  <si>
    <t>**SBW-33S-254-1G</t>
  </si>
  <si>
    <t>Surface mount, 110V, SBW 3000 Series, mounted with front bezel, 2.5", 4 digit, with count up/down and interfacing, Green Display</t>
  </si>
  <si>
    <t>SBW-31S-256-4G</t>
  </si>
  <si>
    <t>Surface mount, 24V, SBW 3000 Series, mounted with front bezel, 2.5", 6 digit, Basic Model, Green Display</t>
  </si>
  <si>
    <t>**SBW-32S-256-4G</t>
  </si>
  <si>
    <t>Surface mount, 24V, SBW 3000 Series, mounted with front bezel, 2.5", 6 digit, with count up/down, Green Display</t>
  </si>
  <si>
    <t>**SBW-33S-256-4G</t>
  </si>
  <si>
    <t>Surface mount, 24V, SBW 3000 Series, mounted with front bezel, 2.5", 6 digit, with count up/down and interfacing, Green Display</t>
  </si>
  <si>
    <t>SBW-31S-256-1G</t>
  </si>
  <si>
    <t>Surface mount, 110V, SBW 3000 Series, mounted with front bezel, 2.5", 6 digit, Basic Model, Green Display</t>
  </si>
  <si>
    <t>**SBW-32S-256-1G</t>
  </si>
  <si>
    <t>Surface mount, 110V, SBW 3000 Series, mounted with front bezel, 2.5", 6 digit, with count up/down, Green Display</t>
  </si>
  <si>
    <t>**SBW-33S-256-1G</t>
  </si>
  <si>
    <t>Surface mount, 110V, SBW 3000 Series, mounted with front bezel, 2.5", 6 digit, with count up/down and interfacing, Green Display</t>
  </si>
  <si>
    <t>SBW-31S-404-4G</t>
  </si>
  <si>
    <t>Surface mount, 24V, SBW 3000 Series, mounted with front bezel, 4.0", 4 digit, Basic Model, Green Display</t>
  </si>
  <si>
    <t>**SBW-32S-404-4G</t>
  </si>
  <si>
    <t>Surface mount, 24V, SBW 3000 Series, mounted with front bezel, 4.0", 4 digit, with count up/down, Green Display</t>
  </si>
  <si>
    <t>**SBW-33S-404-4G</t>
  </si>
  <si>
    <t>Surface mount, 24V, SBW 3000 Series, mounted with front bezel, 4.0", 4 digit, with count up/down and interfacing, Green Display</t>
  </si>
  <si>
    <t>SBW-31S-404-1G</t>
  </si>
  <si>
    <t>Surface mount, 110V, SBW 3000 Series, mounted with front bezel, 4.0", 4 digit, Basic Model, Green Display</t>
  </si>
  <si>
    <t>**SBW-32S-404-1G</t>
  </si>
  <si>
    <t>Surface mount, 110V, SBW 3000 Series, mounted with front bezel, 4.0", 4 digit, with count up/down, Green Display</t>
  </si>
  <si>
    <t>**SBW-33S-404-1G</t>
  </si>
  <si>
    <t>Surface mount, 110V, SBW 3000 Series, mounted with front bezel, 4.0", 4 digit, with count up/down and interfacing, Green Display</t>
  </si>
  <si>
    <t>SBW-31S-406-4G</t>
  </si>
  <si>
    <t>Surface mount, 24V, SBW 3000 Series, mounted with front bezel, 4.0", 6 digit, Basic Model, Green Display</t>
  </si>
  <si>
    <t>**SBW-32S-406-4G</t>
  </si>
  <si>
    <t xml:space="preserve">Surface mount, 24V, SBW 3000 Series, mounted with front bezel, 4.0", 6 digit, with count up/down, Green Display </t>
  </si>
  <si>
    <t>**SBW-33S-406-4G</t>
  </si>
  <si>
    <t>Surface mount, 24V, SBW 3000 Series, mounted with front bezel, 4.0", 6 digit, with count up/down and interfacing, Green Display</t>
  </si>
  <si>
    <t>SBW-31S-406-1G</t>
  </si>
  <si>
    <t>Surface mount, 110V, SBW 3000 Series, mounted with front bezel, 4.0", 6 digit, Basic Model, Green Display</t>
  </si>
  <si>
    <t>**SBW-32S-406-1G</t>
  </si>
  <si>
    <t>Surface mount, 110V, SBW 3000 Series, mounted with front bezel, 4.0", 6 digit, with count up/down, Green Display</t>
  </si>
  <si>
    <t>**SBW-33S-406-1G</t>
  </si>
  <si>
    <t>Surface mount, 110V, SBW 3000 Series, mounted with front bezel, 4.0", 6 digit, with count up/down and interfacing, Green Display</t>
  </si>
  <si>
    <t>SBW-31S-254-4W</t>
  </si>
  <si>
    <t>Surface mount, 24V, SBW 3000 Series, mounted with front bezel, 2.5", 4 digit, Basic Model, White Display</t>
  </si>
  <si>
    <t>**SBW-32S-254-4W</t>
  </si>
  <si>
    <t>Surface mount, 24V, SBW 3000 Series, mounted with front bezel, 2.5", 4 digit, with count up/down, White Display</t>
  </si>
  <si>
    <t>**SBW-33S-254-4W</t>
  </si>
  <si>
    <t>Surface mount, 24V, SBW 3000 Series, mounted with front bezel, 2.5", 4 digit, with count up/down and interfacing, White Display</t>
  </si>
  <si>
    <t>SBW-31S-254-1W</t>
  </si>
  <si>
    <t>Surface mount, 110V, SBW 3000 Series, mounted with front bezel, 2.5", 4 digit, Basic Model, White Display</t>
  </si>
  <si>
    <t>**SBW-32S-254-1W</t>
  </si>
  <si>
    <t>Surface mount, 110V, SBW 3000 Series, mounted with front bezel, 2.5", 4 digit, with count up/down, White Display</t>
  </si>
  <si>
    <t>**SBW-33S-254-1W</t>
  </si>
  <si>
    <t>Surface mount, 110V, SBW 3000 Series, mounted with front bezel, 2.5", 4 digit, with count up/down and interfacing, White Display</t>
  </si>
  <si>
    <t>SBW-31S-256-4W</t>
  </si>
  <si>
    <t>Surface mount, 24V, SBW 3000 Series, mounted with front bezel, 2.5", 6 digit, Basic Model, White Display</t>
  </si>
  <si>
    <t>**SBW-32S-256-4W</t>
  </si>
  <si>
    <t>Surface mount, 24V, SBW 3000 Series, mounted with front bezel, 2.5", 6 digit, with count up/down, White Display</t>
  </si>
  <si>
    <t>**SBW-33S-256-4W</t>
  </si>
  <si>
    <t>Surface mount, 24V, SBW 3000 Series, mounted with front bezel, 2.5", 6 digit, with count up/down and interfacing, White Display</t>
  </si>
  <si>
    <t>SBW-31S-256-1W</t>
  </si>
  <si>
    <t>Surface mount, 110V, SBW 3000 Series, mounted with front bezel, 2.5", 6 digit, Basic Model, White Display</t>
  </si>
  <si>
    <t>**SBW-32S-256-1W</t>
  </si>
  <si>
    <t>Surface mount, 110V, SBW 3000 Series, mounted with front bezel, 2.5", 6 digit, with count up/down, White Display</t>
  </si>
  <si>
    <t>**SBW-33S-256-1W</t>
  </si>
  <si>
    <t>Surface mount, 110V, SBW 3000 Series, mounted with front bezel, 2.5", 6 digit, with count up/down and interfacing, White Display</t>
  </si>
  <si>
    <t>SBW-31S-404-4W</t>
  </si>
  <si>
    <t>Surface mount, 24V, SBW 3000 Series, mounted with front bezel, 4.0", 4 digit, Basic Model, White Display</t>
  </si>
  <si>
    <t>**SBW-32S-404-4W</t>
  </si>
  <si>
    <t>Surface mount, 24V, SBW 3000 Series, mounted with front bezel, 4.0", 4 digit, with count up/down, White Display</t>
  </si>
  <si>
    <t>**SBW-33S-404-4W</t>
  </si>
  <si>
    <t>Surface mount, 24V, SBW 3000 Series, mounted with front bezel, 4.0", 4 digit, with count up/down and interfacing, White Display</t>
  </si>
  <si>
    <t>SBW-31S-404-1W</t>
  </si>
  <si>
    <t>Surface mount, 110V, SBW 3000 Series, mounted with front bezel, 4.0", 4 digit, Basic Model, White Display</t>
  </si>
  <si>
    <t>**SBW-32S-404-1W</t>
  </si>
  <si>
    <t>Surface mount, 110V, SBW 3000 Series, mounted with front bezel, 4.0", 4 digit, with count up/down, White Display</t>
  </si>
  <si>
    <t>**SBW-33S-404-1W</t>
  </si>
  <si>
    <t>Surface mount, 110V, SBW 3000 Series, mounted with front bezel, 4.0", 4 digit, with count up/down and interfacing, White Display</t>
  </si>
  <si>
    <t>SBW-31S-406-4W</t>
  </si>
  <si>
    <t>Surface mount, 24V, SBW 3000 Series, mounted with front bezel, 4.0", 6 digit, Basic Model, White Display</t>
  </si>
  <si>
    <t>**SBW-32S-406-4W</t>
  </si>
  <si>
    <t>Surface mount, 24V, SBW 3000 Series, mounted with front bezel, 4.0", 6 digit, with count up/down, White Display</t>
  </si>
  <si>
    <t>**SBW-33S-406-4W</t>
  </si>
  <si>
    <t>Surface mount, 24V, SBW 3000 Series, mounted with front bezel, 4.0", 6 digit, with count up/down and interfacing, White Display</t>
  </si>
  <si>
    <t>SBW-31S-406-1W</t>
  </si>
  <si>
    <t>Surface mount, 110V, SBW 3000 Series, mounted with front bezel, 4.0", 6 digit, Basic Model, White Display</t>
  </si>
  <si>
    <t>**SBW-32S-406-1W</t>
  </si>
  <si>
    <t>Surface mount, 110V, SBW 3000 Series, mounted with front bezel, 4.0", 6 digit, with count up/down, White Display</t>
  </si>
  <si>
    <t>**SBW-33S-406-1W</t>
  </si>
  <si>
    <t>Surface mount, 110V, SBW 3000 Series, mounted with front bezel, 4.0", 6 digit, with count up/down and interfacing, White Display</t>
  </si>
  <si>
    <t>SBW-31S-254-4A</t>
  </si>
  <si>
    <t>Surface mount, 24V, SBW 3000 Series, mounted with front bezel, 2.5", 4 digit, Basic Model, Amber Display</t>
  </si>
  <si>
    <t>**SBW-32S-254-4A</t>
  </si>
  <si>
    <t>Surface mount, 24V, SBW 3000 Series, mounted with front bezel, 2.5", 4 digit, with count up/down, Amber Display</t>
  </si>
  <si>
    <t>**SBW-33S-254-4A</t>
  </si>
  <si>
    <t>Surface mount, 24V, SBW 3000 Series, mounted with front bezel, 2.5", 4 digit, with count up/down and interfacing, Amber Display</t>
  </si>
  <si>
    <t>SBW-31S-254-1A</t>
  </si>
  <si>
    <t>Surface mount, 110V, SBW 3000 Series, mounted with front bezel, 2.5", 4 digit, Basic Model, Amber Display</t>
  </si>
  <si>
    <t>**SBW-32S-254-1A</t>
  </si>
  <si>
    <t>Surface mount, 110V, SBW 3000 Series, mounted with front bezel, 2.5", 4 digit, with count up/down, Amber Display</t>
  </si>
  <si>
    <t>**SBW-33S-254-1A</t>
  </si>
  <si>
    <t>Surface mount, 110V, SBW 3000 Series, mounted with front bezel, 2.5", 4 digit, with count up/down and interfacing, Amber Display</t>
  </si>
  <si>
    <t>SBW-31S-256-4A</t>
  </si>
  <si>
    <t>Surface mount, 24V, SBW 3000 Series, mounted with front bezel, 2.5", 6 digit, Basic Model, Amber Display</t>
  </si>
  <si>
    <t>**SBW-32S-256-4A</t>
  </si>
  <si>
    <t>Surface mount, 24V, SBW 3000 Series, mounted with front bezel, 2.5", 6 digit, with count up/down, Amber Display</t>
  </si>
  <si>
    <t>**SBW-33S-256-4A</t>
  </si>
  <si>
    <t>Surface mount, 24V, SBW 3000 Series, mounted with front bezel, 2.5", 6 digit, with count up/down and interfacing, Amber Display</t>
  </si>
  <si>
    <t>SBW-31S-256-1A</t>
  </si>
  <si>
    <t>Surface mount, 110V, SBW 3000 Series, mounted with front bezel, 2.5", 6 digit, Basic Model, Amber Display</t>
  </si>
  <si>
    <t>**SBW-32S-256-1A</t>
  </si>
  <si>
    <t>Surface mount, 110V, SBW 3000 Series, mounted with front bezel, 2.5", 6 digit, with count up/down, Amber Display</t>
  </si>
  <si>
    <t>**SBW-33S-256-1A</t>
  </si>
  <si>
    <t>Surface mount, 110V, SBW 3000 Series, mounted with front bezel, 2.5", 6 digit, with count up/down and interfacing, Amber Display</t>
  </si>
  <si>
    <t>SBW-31S-404-4A</t>
  </si>
  <si>
    <t>Surface mount, 24V, SBW 3000 Series, mounted with front bezel, 4.0", 4 digit, Basic Model, Amber Display</t>
  </si>
  <si>
    <t>**SBW-32S-404-4A</t>
  </si>
  <si>
    <t>Surface mount, 24V, SBW 3000 Series, mounted with front bezel, 4.0", 4 digit, with count up/down, Amber Display</t>
  </si>
  <si>
    <t>**SBW-33S-404-4A</t>
  </si>
  <si>
    <t>Surface mount, 24V, SBW 3000 Series, mounted with front bezel, 4.0", 4 digit, with count up/down and interfacing, Amber Display</t>
  </si>
  <si>
    <t>SBW-31S-404-1A</t>
  </si>
  <si>
    <t>Surface mount, 110V, SBW 3000 Series, mounted with front bezel, 4.0", 4 digit, Basic Model, Amber Display</t>
  </si>
  <si>
    <t>**SBW-32S-404-1A</t>
  </si>
  <si>
    <t>Surface mount, 110V, SBW 3000 Series, mounted with front bezel, 4.0", 4 digit, with count up/down, Amber Display</t>
  </si>
  <si>
    <t>**SBW-33S-404-1A</t>
  </si>
  <si>
    <t>Surface mount, 110V, SBW 3000 Series, mounted with front bezel, 4.0", 4 digit, with count up/down and interfacing, Amber Display</t>
  </si>
  <si>
    <t>SBW-31S-406-4A</t>
  </si>
  <si>
    <t>Surface mount, 24V, SBW 3000 Series, mounted with front bezel, 4.0", 6 digit, Basic Model, Amber Display</t>
  </si>
  <si>
    <t>**SBW-32S-406-4A</t>
  </si>
  <si>
    <t>Surface mount, 24V, SBW 3000 Series, mounted with front bezel, 4.0", 6 digit, with count up/down, Amber Display</t>
  </si>
  <si>
    <t>**SBW-33S-406-4A</t>
  </si>
  <si>
    <t>Surface mount, 24V, SBW 3000 Series, mounted with front bezel, 4.0", 6 digit, with count up/down and interfacing, Amber Display</t>
  </si>
  <si>
    <t>SBW-31S-406-1A</t>
  </si>
  <si>
    <t>Surface mount, 110V, SBW 3000 Series, mounted with front bezel, 4.0", 6 digit, Basic Model, Amber Display</t>
  </si>
  <si>
    <t>**SBW-32S-406-1A</t>
  </si>
  <si>
    <t>Surface mount, 110V, SBW 3000 Series, mounted with front bezel, 4.0", 6 digit, with count up/down, Amber Display</t>
  </si>
  <si>
    <t>**SBW-33S-406-1A</t>
  </si>
  <si>
    <t>Surface mount, 110V, SBW 3000 Series, mounted with front bezel, 4.0", 6 digit, with count up/down and interfacing, Amber Display</t>
  </si>
  <si>
    <t>SMA-1SM-0000-1</t>
  </si>
  <si>
    <t>Wireless Network Repeater, 900 MHz, 110VAC-230VAC, with TCP/IP for Campus Environments, Surface Wall Mount</t>
  </si>
  <si>
    <t>L</t>
  </si>
  <si>
    <t>SMA-1SR-0000-1</t>
  </si>
  <si>
    <t>Wireless Repeater, 900 MHz, with RS485 Input, Surface Wall Mount</t>
  </si>
  <si>
    <t>SMA-4SM-0000-1</t>
  </si>
  <si>
    <t>TalkBack Wireless Network Repeater, 900 MHz, 110VAC-230VAC, with TCP/IP for Campus Environments, Surface Wall Mount</t>
  </si>
  <si>
    <t xml:space="preserve">A-SMA-SERV-INC </t>
  </si>
  <si>
    <t>Installation Service</t>
  </si>
  <si>
    <t>IP-SETUP</t>
  </si>
  <si>
    <t>Per Clock Setup Fee</t>
  </si>
  <si>
    <t>CLK-MSG-SETUP</t>
  </si>
  <si>
    <t>Per Clock Message Setup Fee</t>
  </si>
  <si>
    <t>TB-SETUP</t>
  </si>
  <si>
    <t>Wi-Fi-SETUP</t>
  </si>
  <si>
    <t>MC-NET-SETUP</t>
  </si>
  <si>
    <t>Master Clock Network Setup (network setup only not including relays schedules setup)</t>
  </si>
  <si>
    <t>SMA-000-SERV-0</t>
  </si>
  <si>
    <t>NTP Server Upgrade</t>
  </si>
  <si>
    <t>SMA-000-CDOW-0</t>
  </si>
  <si>
    <t>Countdown Feature Upgrade</t>
  </si>
  <si>
    <t>E-ANT-CBL150F-1</t>
  </si>
  <si>
    <t>GPS Antenna Cable, 150 Foot (45.7 meters) Length</t>
  </si>
  <si>
    <t>SBD-ELT-001-0</t>
  </si>
  <si>
    <t>Elapsed Timer Control Panel</t>
  </si>
  <si>
    <t>SBD-ELT-BUT-0</t>
  </si>
  <si>
    <t>Elapsed Timer Specialty Buttons Kit</t>
  </si>
  <si>
    <t>35-M015</t>
  </si>
  <si>
    <t>Power Transformer, .15KVA Output Power</t>
  </si>
  <si>
    <t>35-M020</t>
  </si>
  <si>
    <t>Power Transformer, .25KVA Output Power</t>
  </si>
  <si>
    <t>35-M025</t>
  </si>
  <si>
    <t>Power Transformer, .50KVA Output Power</t>
  </si>
  <si>
    <t>35-M030</t>
  </si>
  <si>
    <t>Power Transformer, .75KVA Output Power</t>
  </si>
  <si>
    <t>SAG-1200</t>
  </si>
  <si>
    <t>Wire Guard for Round or Square Analog Clocks</t>
  </si>
  <si>
    <t>SDG-2017</t>
  </si>
  <si>
    <t>Wire Guard for 2.5" or 4.0" Digital Clocks</t>
  </si>
  <si>
    <t>SCB-100-000-1</t>
  </si>
  <si>
    <t>Converter Box, 110/230VAC Input (5.5A, 24V)</t>
  </si>
  <si>
    <t>A-POE-INJECTOR-0</t>
  </si>
  <si>
    <t>PoE Injector</t>
  </si>
  <si>
    <t>SAB-1BD-12R-0M</t>
  </si>
  <si>
    <t>Metal Double Mount Housing for 12" Round Analog Clock, Black</t>
  </si>
  <si>
    <t>l</t>
  </si>
  <si>
    <t>SAB-1BD-16R-0M</t>
  </si>
  <si>
    <t>Double Mount Housing with Metal pole for 16" Round Analog Clock, Black</t>
  </si>
  <si>
    <t>SAH-1BD-12R-0</t>
  </si>
  <si>
    <t>Double Mount Housing with metal pole for Slim Line 12" Round Analog Clock, Black</t>
  </si>
  <si>
    <t>SAH-1BD-16R-0</t>
  </si>
  <si>
    <t>Double Mount Housing with metal pole for Slim Line 16" Round Analog Clock, Black</t>
  </si>
  <si>
    <t>SAB-1BD-01S-0</t>
  </si>
  <si>
    <t>Short Metal Pole for Ceiling Mount Only for Double/Flag Mount, 8.5", Digital or Square Analog Clock, Black</t>
  </si>
  <si>
    <t>SAB-1BD-00S-0</t>
  </si>
  <si>
    <t>Metal Pole for Double/Flag Mount, Wall or Ceiling, 13.5", Digital or Square Analog Clock, Black</t>
  </si>
  <si>
    <t>SAB-4WD-00S-0</t>
  </si>
  <si>
    <t>Pole for Double/Flag Mount, 13.5", Digital or Square Analog Clock, White</t>
  </si>
  <si>
    <t>M-UMB-12-1</t>
  </si>
  <si>
    <t>12" Universal Mounting Bracket, Bracket only no wires</t>
  </si>
  <si>
    <t>M-MB-12-4</t>
  </si>
  <si>
    <t>12" Sapling Standard Mounting Bracket</t>
  </si>
  <si>
    <t>M-MB-16-2</t>
  </si>
  <si>
    <t>16" Sapling Standard Mounting Bracket</t>
  </si>
  <si>
    <t>D-USB485-INTF-1</t>
  </si>
  <si>
    <t xml:space="preserve">USB Programming Cable + Software for 3200/3300 Digital Clocks </t>
  </si>
  <si>
    <t>E-ANT-CBL300F-1</t>
  </si>
  <si>
    <t>GPS Antenna Cable, 300 Foot (91.4 meters) Length</t>
  </si>
  <si>
    <t>E-GPS-SURGE-1</t>
  </si>
  <si>
    <t>GPS Surge Protector/Arrestor</t>
  </si>
  <si>
    <t>M-GPS-MTG-KIT-1</t>
  </si>
  <si>
    <t>GPS Mounting Kit</t>
  </si>
  <si>
    <t>M-GPS-MTG90-KIT-1</t>
  </si>
  <si>
    <t>Wall Mount L-Shape GPS Mounting Kit</t>
  </si>
  <si>
    <t>SLD-WDB-33S-0604-IR4</t>
  </si>
  <si>
    <t>Sapling Large Digital, Wi-Fi for Configuration, Wired Time Input, Support:  2-Wire Digital, RS485 &amp; Sync Wire Protocols, Black Case, 3300 Model, Elapsed Timer or Temperature Sensor Interface and Relay Output, Surface Wall Mount, 6.0", 4 Digits, Indoor Use Only, Red Display, 24 VAC or VDC</t>
  </si>
  <si>
    <t>M</t>
  </si>
  <si>
    <t>SLD-WDB-33S-0604-IR12</t>
  </si>
  <si>
    <t>Sapling Large Digital, Wi-Fi for Configuration, Wired Time Input, Support:  2-Wire Digital, RS485 &amp; Sync Wire Protocols, Black Case, 3300 Model, Elapsed Timer or Temperature Sensor Interface and Relay Output, Surface Wall Mount, 6.0", 4 Digits, Indoor Use Only, Red Display, 110/230 VAC</t>
  </si>
  <si>
    <t>SLD-WDB-33S-0604-OR4</t>
  </si>
  <si>
    <t>Sapling Large Digital, Wi-Fi for Configuration, Wired Time Input, Support:  2-Wire Digital, RS485 &amp; Sync Wire Protocols, Black Case, 3300 Model, Elapsed Timer or Temperature Sensor Interface and Relay Output, Surface Wall Mount, 6.0", 4 Digits, Outdoor or Indoor Use, IP 66 Rating, Red Display, 24 VAC or VDC</t>
  </si>
  <si>
    <t>SLD-WDB-33S-0604-OR12</t>
  </si>
  <si>
    <t>Sapling Large Digital, Wi-Fi for Configuration, Wired Time Input, Support:  2-Wire Digital, RS485 &amp; Sync Wire Protocols, Black Case, 3300 Model, Elapsed Timer or Temperature Sensor Interface and Relay Output, Surface Wall Mount, 6.0", 4 Digits, Outdoor or Indoor Use, IP 66 Rating, Red Display, 110/230 VAC</t>
  </si>
  <si>
    <t>SLD-WDB-33S-0606-IR4</t>
  </si>
  <si>
    <t>Sapling Large Digital, Wi-Fi for Configuration, Wired Time Input, Support:  2-Wire Digital, RS485 &amp; Sync Wire Protocols, Black Case, 3300 Model, Elapsed Timer or Temperature Sensor Interface and Relay Output, Surface Wall Mount, 6.0", 6 Digits, Indoor Use Only, Red Display, 24 VAC or VDC</t>
  </si>
  <si>
    <t>SLD-WDB-33S-0606-IR12</t>
  </si>
  <si>
    <t>Sapling Large Digital, Wi-Fi for Configuration, Wired Time Input, Support:  2-Wire Digital, RS485 &amp; Sync Wire Protocols, Black Case, 3300 Model, Elapsed Timer or Temperature Sensor Interface and Relay Output, Surface Wall Mount, 6.0", 6 Digits, Indoor Use Only, Red Display, 110/230 VAC</t>
  </si>
  <si>
    <t>SLD-WDB-33S-0606-OR4</t>
  </si>
  <si>
    <t>Sapling Large Digital, Wi-Fi for Configuration, Wired Time Input, Support:  2-Wire Digital, RS485 &amp; Sync Wire Protocols, Black Case, 3300 Model, Elapsed Timer or Temperature Sensor Interface and Relay Output, Surface Wall Mount, 6.0", 6 Digits, Outdoor or Indoor Use, IP 66 Rating, Red Display, 24 VAC or VDC</t>
  </si>
  <si>
    <t>SLD-WDB-33S-0606-OR12</t>
  </si>
  <si>
    <t>Sapling Large Digital, Wi-Fi for Configuration, Wired Time Input, Support:  2-Wire Digital, RS485 &amp; Sync Wire Protocols, Black Case, 3300 Model, Elapsed Timer or Temperature Sensor Interface and Relay Output, Surface Wall Mount, 6.0", 6 Digits, Outdoor or Indoor Use, IP 66 Rating, Red Display, 110/230 VAC</t>
  </si>
  <si>
    <t>SLD-WDB-33S-0904-IR4</t>
  </si>
  <si>
    <t>Sapling Large Digital, Wi-Fi for Configuration, Wired Time Input, Support:  2-Wire Digital, RS485 &amp; Sync Wire Protocols, Black Case, 3300 Model, Elapsed Timer or Temperature Sensor Interface and Relay Output, Surface Wall Mount, 9.0", 4 Digits, Indoor Use Only, Red Display, 24 VAC or VDC</t>
  </si>
  <si>
    <t>SLD-WDB-33S-0904-IR12</t>
  </si>
  <si>
    <t>Sapling Large Digital, Wi-Fi for Configuration, Wired Time Input, Support:  2-Wire Digital, RS485 &amp; Sync Wire Protocols, Black Case, 3300 Model, Elapsed Timer or Temperature Sensor Interface and Relay Output, Surface Wall Mount, 9.0", 4 Digits, Indoor Use Only, Red Display, 110/230 VAC</t>
  </si>
  <si>
    <t>SLD-WDB-33S-0904-OR4</t>
  </si>
  <si>
    <t>Sapling Large Digital, Wi-Fi for Configuration, Wired Time Input, Support:  2-Wire Digital, RS485 &amp; Sync Wire Protocols, Black Case, 3300 Model, Elapsed Timer or Temperature Sensor Interface and Relay Output, Surface Wall Mount, 9.0", 4 Digits, Outdoor or Indoor Use, IP 66 Rating, Red Display, 24 VAC or VDC</t>
  </si>
  <si>
    <t>SLD-WDB-33S-0904-OR12</t>
  </si>
  <si>
    <t>Sapling Large Digital, Wi-Fi for Configuration, Wired Time Input, Support:  2-Wire Digital, RS485 &amp; Sync Wire Protocols, Black Case, 3300 Model, Elapsed Timer or Temperature Sensor Interface and Relay Output, Surface Wall Mount, 9.0", 4 Digits, Outdoor or Indoor Use, IP 66 Rating, Red Display, 110/230 VAC</t>
  </si>
  <si>
    <t>SLD-WDB-33S-0906-IR4</t>
  </si>
  <si>
    <t>Sapling Large Digital, Wi-Fi for Configuration, Wired Time Input, Support:  2-Wire Digital, RS485 &amp; Sync Wire Protocols, Black Case, 3300 Model, Elapsed Timer or Temperature Sensor Interface and Relay Output, Surface Wall Mount, 9.0", 6 Digits, Indoor Use Only, Red Display, 24 VAC or VDC</t>
  </si>
  <si>
    <t>SLD-WDB-33S-0906-IR12</t>
  </si>
  <si>
    <t>Sapling Large Digital, Wi-Fi for Configuration, Wired Time Input, Support:  2-Wire Digital, RS485 &amp; Sync Wire Protocols, Black Case, 3300 Model, Elapsed Timer or Temperature Sensor Interface and Relay Output, Surface Wall Mount, 9.0", 6 Digits, Indoor Use Only, Red Display, 110/230 VAC</t>
  </si>
  <si>
    <t>SLD-WDB-33S-0906-OR4</t>
  </si>
  <si>
    <t>Sapling Large Digital, Wi-Fi for Configuration, Wired Time Input, Support:  2-Wire Digital, RS485 &amp; Sync Wire Protocols, Black Case, 3300 Model, Elapsed Timer or Temperature Sensor Interface and Relay Output, Surface Wall Mount, 9.0", 6 Digits, Outdoor or Indoor Use, IP 66 Rating, Red Display, 24 VAC or VDC</t>
  </si>
  <si>
    <t>SLD-WDB-33S-0906-OR12</t>
  </si>
  <si>
    <t>Sapling Large Digital, Wi-Fi for Configuration, Wired Time Input, Support:  2-Wire Digital, RS485 &amp; Sync Wire Protocols, Black Case, 3300 Model, Elapsed Timer or Temperature Sensor Interface and Relay Output, Surface Wall Mount, 9.0", 6 Digits, Outdoor or Indoor Use, IP 66 Rating, Red Display, 110/230 VAC</t>
  </si>
  <si>
    <t>SLD-WDB-33S-1204-IR4</t>
  </si>
  <si>
    <t>Sapling Large Digital, Wi-Fi for Configuration, Wired Time Input, Support:  2-Wire Digital, RS485 &amp; Sync Wire Protocols, Black Case, 3300 Model, Elapsed Timer or Temperature Sensor Interface and Relay Output, Surface Wall Mount, 12.0", 4 Digits, Indoor Use Only, Red Display, 24 VAC or VDC</t>
  </si>
  <si>
    <t>SLD-WDB-33S-1204-IR12</t>
  </si>
  <si>
    <t>Sapling Large Digital, Wi-Fi for Configuration, Wired Time Input, Support:  2-Wire Digital, RS485 &amp; Sync Wire Protocols, Black Case, 3300 Model, Elapsed Timer or Temperature Sensor Interface and Relay Output, Surface Wall Mount, 12.0", 4 Digits, Indoor Use Only, Red Display, 110/230 VAC</t>
  </si>
  <si>
    <t>SLD-WDB-33S-1204-OR4</t>
  </si>
  <si>
    <t>Sapling Large Digital, Wi-Fi for Configuration, Wired Time Input, Support:  2-Wire Digital, RS485 &amp; Sync Wire Protocols, Black Case, 3300 Model, Elapsed Timer or Temperature Sensor Interface and Relay Output, Surface Wall Mount, 12.0", 4 Digits, Outdoor or Indoor Use, IP 66 Rating, Red Display, 24 VAC or VDC</t>
  </si>
  <si>
    <t>SLD-WDB-33S-1204-OR12</t>
  </si>
  <si>
    <t>Sapling Large Digital, Wi-Fi for Configuration, Wired Time Input, Support:  2-Wire Digital, RS485 &amp; Sync Wire Protocols, Black Case, 3300 Model, Elapsed Timer or Temperature Sensor Interface and Relay Output, Surface Wall Mount, 12.0", 4 Digits, Outdoor or Indoor Use, IP 66 Rating, Red Display, 110/230 VAC</t>
  </si>
  <si>
    <t>SLD-WDB-33S-1206-IR4</t>
  </si>
  <si>
    <t>Sapling Large Digital, Wi-Fi for Configuration, Wired Time Input, Support:  2-Wire Digital, RS485 &amp; Sync Wire Protocols, Black Case, 3300 Model, Elapsed Timer or Temperature Sensor Interface and Relay Output, Surface Wall Mount, 12.0", 6 Digits, Indoor Use Only, Red Display, 24 VAC or VDC</t>
  </si>
  <si>
    <t>SLD-WDB-33S-1206-IR12</t>
  </si>
  <si>
    <t>Sapling Large Digital, Wi-Fi for Configuration, Wired Time Input, Support:  2-Wire Digital, RS485 &amp; Sync Wire Protocols, Black Case, 3300 Model, Elapsed Timer or Temperature Sensor Interface and Relay Output, Surface Wall Mount, 12.0", 6 Digits, Indoor Use Only, Red Display, 110/230 VAC</t>
  </si>
  <si>
    <t>SLD-WDB-33S-1206-OR4</t>
  </si>
  <si>
    <t>Sapling Large Digital, Wi-Fi for Configuration, Wired Time Input, Support:  2-Wire Digital, RS485 &amp; Sync Wire Protocols, Black Case, 3300 Model, Elapsed Timer or Temperature Sensor Interface and Relay Output, Surface Wall Mount, 12.0", 6 Digits, Outdoor or Indoor Use, IP 66 Rating, Red Display, 24 VAC or VDC</t>
  </si>
  <si>
    <t>SLD-WDB-33S-1206-OR12</t>
  </si>
  <si>
    <t>Sapling Large Digital, Wi-Fi for Configuration, Wired Time Input, Support:  2-Wire Digital, RS485 &amp; Sync Wire Protocols, Black Case, 3300 Model, Elapsed Timer or Temperature Sensor Interface and Relay Output, Surface Wall Mount, 12.0", 6 Digits, Outdoor or Indoor Use, IP 66 Rating, Red Display, 110/230 VAC</t>
  </si>
  <si>
    <t>SLD-WWB-33S-0604-IR4</t>
  </si>
  <si>
    <t>Sapling Large Digital, Wi-Fi for Configuration, Wi-Fi Time Input, Black Case, 3300 Model, Elapsed Timer or Temperature Sensor Interface and Relay Output, Surface Wall Mount, 6.0", 4 Digits, Indoor Use Only, Red Display, 24 VAC or VDC</t>
  </si>
  <si>
    <t>SLD-WWB-33S-0604-IR12</t>
  </si>
  <si>
    <t>Sapling Large Digital, Wi-Fi for Configuration, Wi-Fi Time Input, Black Case, 3300 Model, Elapsed Timer or Temperature Sensor Interface and Relay Output, Surface Wall Mount, 6.0", 4 Digits, Indoor Use Only, Red Display, 110/230 VAC</t>
  </si>
  <si>
    <t>SLD-WWB-33S-0604-OR4</t>
  </si>
  <si>
    <t>Sapling Large Digital, Wi-Fi for Configuration, Wi-Fi Time Input, Black Case, 3300 Model, Elapsed Timer or Temperature Sensor Interface and Relay Output, Surface Wall Mount, 6.0", 4 Digits, Outdoor or Indoor Use, IP 66 Rating, Red Display, 24 VAC or VDC</t>
  </si>
  <si>
    <t>SLD-WWB-33S-0604-OR12</t>
  </si>
  <si>
    <t>Sapling Large Digital, Wi-Fi for Configuration, Wi-Fi Time Input, Black Case, 3300 Model, Elapsed Timer or Temperature Sensor Interface and Relay Output, Surface Wall Mount, 6.0", 4 Digits, Outdoor or Indoor Use, IP 66 Rating, Red Display, 110/230 VAC</t>
  </si>
  <si>
    <t>SLD-WWB-33S-0606-IR4</t>
  </si>
  <si>
    <t>Sapling Large Digital, Wi-Fi for Configuration, Wi-Fi Time Input, Black Case, 3300 Model, Elapsed Timer or Temperature Sensor Interface and Relay Output, Surface Wall Mount, 6.0", 6 Digits, Indoor Use Only, Red Display, 24 VAC or VDC</t>
  </si>
  <si>
    <t>SLD-WWB-33S-0606-IR12</t>
  </si>
  <si>
    <t>Sapling Large Digital, Wi-Fi for Configuration, Wi-Fi Time Input, Black Case, 3300 Model, Elapsed Timer or Temperature Sensor Interface and Relay Output, Surface Wall Mount, 6.0", 6 Digits, Indoor Use Only, Red Display, 110/230 VAC</t>
  </si>
  <si>
    <t>SLD-WWB-33S-0606-OR4</t>
  </si>
  <si>
    <t>Sapling Large Digital, Wi-Fi for Configuration, Wi-Fi Time Input, Black Case, 3300 Model, Elapsed Timer or Temperature Sensor Interface and Relay Output, Surface Wall Mount, 6.0", 6 Digits, Outdoor or Indoor Use, IP 66 Rating, Red Display, 24 VAC or VDC</t>
  </si>
  <si>
    <t>SLD-WWB-33S-0606-OR12</t>
  </si>
  <si>
    <t>Sapling Large Digital, Wi-Fi for Configuration, Wi-Fi Time Input, Black Case, 3300 Model, Elapsed Timer or Temperature Sensor Interface and Relay Output, Surface Wall Mount, 6.0", 6 Digits, Outdoor or Indoor Use, IP 66 Rating, Red Display, 110/230 VAC</t>
  </si>
  <si>
    <t>SLD-WWB-33S-0904-IR4</t>
  </si>
  <si>
    <t>Sapling Large Digital, Wi-Fi for Configuration, Wi-Fi Time Input, Black Case, 3300 Model, Elapsed Timer or Temperature Sensor Interface and Relay Output, Surface Wall Mount, 9.0", 4 Digits, Indoor Use Only, Red Display, 24 VAC or VDC</t>
  </si>
  <si>
    <t>SLD-WWB-33S-0904-IR12</t>
  </si>
  <si>
    <t>Sapling Large Digital, Wi-Fi for Configuration, Wi-Fi Time Input, Black Case, 3300 Model, Elapsed Timer or Temperature Sensor Interface and Relay Output, Surface Wall Mount, 9.0", 4 Digits, Indoor Use Only, Red Display, 110/230 VAC</t>
  </si>
  <si>
    <t>SLD-WWB-33S-0904-OR4</t>
  </si>
  <si>
    <t>Sapling Large Digital, Wi-Fi for Configuration, Wi-Fi Time Input, Black Case, 3300 Model, Elapsed Timer or Temperature Sensor Interface and Relay Output, Surface Wall Mount, 9.0", 4 Digits, Outdoor or Indoor Use, IP 66 Rating, Red Display, 24 VAC or VDC</t>
  </si>
  <si>
    <t>SLD-WWB-33S-0904-OR12</t>
  </si>
  <si>
    <t>Sapling Large Digital, Wi-Fi for Configuration, Wi-Fi Time Input, Black Case, 3300 Model, Elapsed Timer or Temperature Sensor Interface and Relay Output, Surface Wall Mount, 9.0", 4 Digits, Outdoor or Indoor Use, IP 66 Rating, Red Display, 110/230 VAC</t>
  </si>
  <si>
    <t>SLD-WWB-33S-0906-IR4</t>
  </si>
  <si>
    <t>Sapling Large Digital, Wi-Fi for Configuration, Wi-Fi Time Input, Black Case, 3300 Model, Elapsed Timer or Temperature Sensor Interface and Relay Output, Surface Wall Mount, 9.0", 6 Digits, Indoor Use Only, Red Display, 24 VAC or VDC</t>
  </si>
  <si>
    <t>SLD-WWB-33S-0906-IR12</t>
  </si>
  <si>
    <t>Sapling Large Digital, Wi-Fi for Configuration, Wi-Fi Time Input, Black Case, 3300 Model, Elapsed Timer or Temperature Sensor Interface and Relay Output, Surface Wall Mount, 9.0", 6 Digits, Indoor Use Only, Red Display, 110/230 VAC</t>
  </si>
  <si>
    <t>SLD-WWB-33S-0906-OR4</t>
  </si>
  <si>
    <t>Sapling Large Digital, Wi-Fi for Configuration, Wi-Fi Time Input, Black Case, 3300 Model, Elapsed Timer or Temperature Sensor Interface and Relay Output, Surface Wall Mount, 9.0", 6 Digits, Outdoor or Indoor Use, IP 66 Rating, Red Display, 24 VAC or VDC</t>
  </si>
  <si>
    <t>SLD-WWB-33S-0906-OR12</t>
  </si>
  <si>
    <t>Sapling Large Digital, Wi-Fi for Configuration, Wi-Fi Time Input, Black Case, 3300 Model, Elapsed Timer or Temperature Sensor Interface and Relay Output, Surface Wall Mount, 9.0", 6 Digits, Outdoor or Indoor Use, IP 66 Rating, Red Display, 110/230 VAC</t>
  </si>
  <si>
    <t>SLD-WWB-33S-1204-IR4</t>
  </si>
  <si>
    <t>Sapling Large Digital, Wi-Fi for Configuration, Wi-Fi Time Input, Black Case, 3300 Model, Elapsed Timer or Temperature Sensor Interface and Relay Output, Surface Wall Mount, 12.0", 4 Digits, Indoor Use Only, Red Display, 24 VAC or VDC</t>
  </si>
  <si>
    <t>SLD-WWB-33S-1204-IR12</t>
  </si>
  <si>
    <t>Sapling Large Digital, Wi-Fi for Configuration, Wi-Fi Time Input, Black Case, 3300 Model, Elapsed Timer or Temperature Sensor Interface and Relay Output, Surface Wall Mount, 12.0", 4 Digits, Indoor Use Only, Red Display, 110/230 VAC</t>
  </si>
  <si>
    <t>SLD-WWB-33S-1204-OR4</t>
  </si>
  <si>
    <t>Sapling Large Digital, Wi-Fi for Configuration, Wi-Fi Time Input, Black Case, 3300 Model, Elapsed Timer or Temperature Sensor Interface and Relay Output, Surface Wall Mount, 12.0", 4 Digits, Outdoor or Indoor Use, IP 66 Rating, Red Display, 24 VAC or VDC</t>
  </si>
  <si>
    <t>SLD-WWB-33S-1204-OR12</t>
  </si>
  <si>
    <t>Sapling Large Digital, Wi-Fi for Configuration, Wi-Fi Time Input, Black Case, 3300 Model, Elapsed Timer or Temperature Sensor Interface and Relay Output, Surface Wall Mount, 12.0", 4 Digits, Outdoor or Indoor Use, IP 66 Rating, Red Display, 110/230 VAC</t>
  </si>
  <si>
    <t>SLD-WWB-33S-1206-IR4</t>
  </si>
  <si>
    <t>Sapling Large Digital, Wi-Fi for Configuration, Wi-Fi Time Input, Black Case, 3300 Model, Elapsed Timer or Temperature Sensor Interface and Relay Output, Surface Wall Mount, 12.0", 6 Digits, Indoor Use Only, Red Display, 24 VAC or VDC</t>
  </si>
  <si>
    <t>SLD-WWB-33S-1206-IR12</t>
  </si>
  <si>
    <t>Sapling Large Digital, Wi-Fi for Configuration, Wi-Fi Time Input, Black Case, 3300 Model, Elapsed Timer or Temperature Sensor Interface and Relay Output, Surface Wall Mount, 12.0", 6 Digits, Indoor Use Only, Red Display, 110/230 VAC</t>
  </si>
  <si>
    <t>SLD-WWB-33S-1206-OR4</t>
  </si>
  <si>
    <t>Sapling Large Digital, Wi-Fi for Configuration, Wi-Fi Time Input, Black Case, 3300 Model, Elapsed Timer or Temperature Sensor Interface and Relay Output, Surface Wall Mount, 12.0", 6 Digits, Outdoor or Indoor Use, IP 66 Rating, Red Display, 24 VAC or VDC</t>
  </si>
  <si>
    <t>SLD-WWB-33S-1206-OR12</t>
  </si>
  <si>
    <t>Sapling Large Digital, Wi-Fi for Configuration, Wi-Fi Time Input, Black Case, 3300 Model, Elapsed Timer or Temperature Sensor Interface and Relay Output, Surface Wall Mount, 12.0", 6 Digits, Outdoor or Indoor Use, IP 66 Rating, Red Display, 110/230 VAC</t>
  </si>
  <si>
    <t>SLD-PPB-33S-0604-IR4</t>
  </si>
  <si>
    <t>Sapling Large Digital, IP for Configuration, Wired IP Time Input, Black Case, 3300 Model, Elapsed Timer or Temperature Sensor Interface and Relay Output, Surface Wall Mount, 6.0", 4 Digits, Indoor Use Only, Red Display, 24 VAC or VDC</t>
  </si>
  <si>
    <t>SLD-PPB-33S-0604-IR12</t>
  </si>
  <si>
    <t>Sapling Large Digital, IP for Configuration, Wired IP Time Input, Black Case, 3300 Model, Elapsed Timer or Temperature Sensor Interface and Relay Output, Surface Wall Mount, 6.0", 4 Digits, Indoor Use Only, Red Display, 110/230 VAC</t>
  </si>
  <si>
    <t>SLD-PPB-33S-0604-IR0</t>
  </si>
  <si>
    <t>Sapling Large Digital, IP for Configuration, IP PoE Time Input, Black Case, 3300 Model, Elapsed Timer or Temperature Sensor Interface and Relay Output, Surface Wall Mount, 6.0", 4 Digits, Indoor Use Only, Red Display</t>
  </si>
  <si>
    <t>SLD-PPB-33S-0604-OR4</t>
  </si>
  <si>
    <t>Sapling Large Digital, IP for Configuration, Wired IP Time Input, Black Case, 3300 Model, Elapsed Timer or Temperature Sensor Interface and Relay Output, Surface Wall Mount, 6.0", 4 Digits, Outdoor or Indoor Use, IP 66 Rating, Red Display, 24 VAC or VDC</t>
  </si>
  <si>
    <t>SLD-PPB-33S-0604-OR12</t>
  </si>
  <si>
    <t>Sapling Large Digital, IP for Configuration, Wired IP Time Input, Black Case, 3300 Model, Elapsed Timer or Temperature Sensor Interface and Relay Output, Surface Wall Mount, 6.0", 4 Digits, Outdoor or Indoor Use, IP 66 Rating, Red Display, 110/230 VAC</t>
  </si>
  <si>
    <t>SLD-PPB-33S-0604-OR0</t>
  </si>
  <si>
    <t>Sapling Large Digital, IP for Configuration, IP PoE Time Input, Black Case, 3300 Model, Elapsed Timer or Temperature Sensor Interface and Relay Output, Surface Wall Mount, 6.0", 4 Digits, Outdoor or Indoor Use, IP 66 Rating, Red Display</t>
  </si>
  <si>
    <t>SLD-PPB-33S-0606-IR4</t>
  </si>
  <si>
    <t>Sapling Large Digital, IP for Configuration, Wired IP Time Input, Black Case, 3300 Model, Elapsed Timer or Temperature Sensor Interface and Relay Output, Surface Wall Mount, 6.0", 6 Digits, Indoor Use Only, Red Display, 24 VAC or VDC</t>
  </si>
  <si>
    <t>SLD-PPB-33S-0606-IR12</t>
  </si>
  <si>
    <t>Sapling Large Digital, IP for Configuration, Wired IP Time Input, Black Case, 3300 Model, Elapsed Timer or Temperature Sensor Interface and Relay Output, Surface Wall Mount, 6.0", 6 Digits, Indoor Use Only, Red Display, 110/230 VAC</t>
  </si>
  <si>
    <t>SLD-PPB-33S-0606-IR0</t>
  </si>
  <si>
    <t>Sapling Large Digital, IP for Configuration, IP PoE Time Input, Black Case, 3300 Model, Elapsed Timer or Temperature Sensor Interface and Relay Output, Surface Wall Mount, 6.0", 6 Digits, Indoor Use Only, Red Display</t>
  </si>
  <si>
    <t>SLD-PPB-33S-0606-OR4</t>
  </si>
  <si>
    <t>Sapling Large Digital, IP for Configuration, Wired IP Time Input, Black Case, 3300 Model, Elapsed Timer or Temperature Sensor Interface and Relay Output, Surface Wall Mount, 6.0", 6 Digits, Outdoor or Indoor Use, IP 66 Rating, Red Display, 24 VAC or VDC</t>
  </si>
  <si>
    <t>SLD-PPB-33S-0606-OR12</t>
  </si>
  <si>
    <t>Sapling Large Digital, IP for Configuration, Wired IP Time Input, Black Case, 3300 Model, Elapsed Timer or Temperature Sensor Interface and Relay Output, Surface Wall Mount, 6.0", 6 Digits, Outdoor or Indoor Use, IP 66 Rating, Red Display, 110/230 VAC</t>
  </si>
  <si>
    <t>SLD-PPB-33S-0606-OR0</t>
  </si>
  <si>
    <t>Sapling Large Digital, IP for Configuration, IP PoE Time Input, Black Case, 3300 Model, Elapsed Timer or Temperature Sensor Interface and Relay Output, Surface Wall Mount, 6.0", 6 Digits, Outdoor or Indoor Use, IP 66 Rating, Red Display</t>
  </si>
  <si>
    <t>SLD-PPB-33S-0904-IR4</t>
  </si>
  <si>
    <t>Sapling Large Digital, IP for Configuration, Wired IP Time Input, Black Case, 3300 Model, Elapsed Timer or Temperature Sensor Interface and Relay Output, Surface Wall Mount, 9.0", 4 Digits, Indoor Use Only, Red Display, 24 VAC or VDC</t>
  </si>
  <si>
    <t>SLD-PPB-33S-0904-IR12</t>
  </si>
  <si>
    <t>Sapling Large Digital, IP for Configuration, Wired IP Time Input, Black Case, 3300 Model, Elapsed Timer or Temperature Sensor Interface and Relay Output, Surface Wall Mount, 9.0", 4 Digits, Indoor Use Only, Red Display, 110/230 VAC</t>
  </si>
  <si>
    <t>SLD-PPB-33S-0904-IR0</t>
  </si>
  <si>
    <t>Sapling Large Digital, IP for Configuration, IP PoE Time Input, Black Case, 3300 Model, Elapsed Timer or Temperature Sensor Interface and Relay Output, Surface Wall Mount, 9.0", 4 Digits, Indoor Use Only, Red Display</t>
  </si>
  <si>
    <t>SLD-PPB-33S-0904-OR4</t>
  </si>
  <si>
    <t>Sapling Large Digital, IP for Configuration, Wired IP Time Input, Black Case, 3300 Model, Elapsed Timer or Temperature Sensor Interface and Relay Output, Surface Wall Mount, 9.0", 4 Digits, Outdoor or Indoor Use, IP 66 Rating, Red Display, 24 VAC or VDC</t>
  </si>
  <si>
    <t>SLD-PPB-33S-0904-OR12</t>
  </si>
  <si>
    <t>Sapling Large Digital, IP for Configuration, Wired IP Time Input, Black Case, 3300 Model, Elapsed Timer or Temperature Sensor Interface and Relay Output, Surface Wall Mount, 9.0", 4 Digits, Outdoor or Indoor Use, IP 66 Rating, Red Display, 110/230 VAC</t>
  </si>
  <si>
    <t>SLD-PPB-33S-0904-OR0</t>
  </si>
  <si>
    <t>Sapling Large Digital, IP for Configuration, IP PoE Time Input, Black Case, 3300 Model, Elapsed Timer or Temperature Sensor Interface and Relay Output, Surface Wall Mount, 9.0", 4 Digits, Outdoor or Indoor Use, IP 66 Rating, Red Display</t>
  </si>
  <si>
    <t>SLD-PPB-33S-0906-IR4</t>
  </si>
  <si>
    <t>Sapling Large Digital, IP for Configuration, Wired IP Time Input, Black Case, 3300 Model, Elapsed Timer or Temperature Sensor Interface and Relay Output, Surface Wall Mount, 9.0", 6 Digits, Indoor Use Only, Red Display, 24 VAC or VDC</t>
  </si>
  <si>
    <t>SLD-PPB-33S-0906-IR12</t>
  </si>
  <si>
    <t>Sapling Large Digital, IP for Configuration, Wired IP Time Input, Black Case, 3300 Model, Elapsed Timer or Temperature Sensor Interface and Relay Output, Surface Wall Mount, 9.0", 6 Digits, Indoor Use Only, Red Display, 110/230 VAC</t>
  </si>
  <si>
    <t>SLD-PPB-33S-0906-IR0</t>
  </si>
  <si>
    <t>Sapling Large Digital, IP for Configuration, IP PoE Time Input, Black Case, 3300 Model, Elapsed Timer or Temperature Sensor Interface and Relay Output, Surface Wall Mount, 9.0", 6 Digits, Indoor Use Only, Red Display</t>
  </si>
  <si>
    <t>SLD-PPB-33S-0906-OR4</t>
  </si>
  <si>
    <t>Sapling Large Digital, IP for Configuration, Wired IP Time Input, Black Case, 3300 Model, Elapsed Timer or Temperature Sensor Interface and Relay Output, Surface Wall Mount, 9.0", 6 Digits, Outdoor or Indoor Use, IP 66 Rating, Red Display, 24 VAC or VDC</t>
  </si>
  <si>
    <t>SLD-PPB-33S-0906-OR12</t>
  </si>
  <si>
    <t>Sapling Large Digital, IP for Configuration, Wired IP Time Input, Black Case, 3300 Model, Elapsed Timer or Temperature Sensor Interface and Relay Output, Surface Wall Mount, 9.0", 6 Digits, Outdoor or Indoor Use, IP 66 Rating, Red Display, 110/230 VAC</t>
  </si>
  <si>
    <t>SLD-PPB-33S-0906-OR0</t>
  </si>
  <si>
    <t>Sapling Large Digital, IP for Configuration, IP PoE Time Input, Black Case, 3300 Model, Elapsed Timer or Temperature Sensor Interface and Relay Output, Surface Wall Mount, 9.0", 6 Digits, Outdoor or Indoor Use, IP 66 Rating, Red Display</t>
  </si>
  <si>
    <t>SLD-PPB-33S-1204-IR4</t>
  </si>
  <si>
    <t>Sapling Large Digital, IP for Configuration, Wired IP Time Input, Black Case, 3300 Model, Elapsed Timer or Temperature Sensor Interface and Relay Output, Surface Wall Mount, 12.0", 4 Digits, Indoor Use Only, Red Display, 24 VAC or VDC</t>
  </si>
  <si>
    <t>SLD-PPB-33S-1204-IR12</t>
  </si>
  <si>
    <t>Sapling Large Digital, IP for Configuration, Wired IP Time Input, Black Case, 3300 Model, Elapsed Timer or Temperature Sensor Interface and Relay Output, Surface Wall Mount, 12.0", 4 Digits, Indoor Use Only, Red Display, 110/230 VAC</t>
  </si>
  <si>
    <t>SLD-PPB-33S-1204-OR4</t>
  </si>
  <si>
    <t>Sapling Large Digital, IP for Configuration, Wired IP Time Input, Black Case, 3300 Model, Elapsed Timer or Temperature Sensor Interface and Relay Output, Surface Wall Mount, 12.0", 4 Digits, Outdoor or Indoor Use, IP 66 Rating, Red Display, 24 VAC or VDC</t>
  </si>
  <si>
    <t>SLD-PPB-33S-1204-OR12</t>
  </si>
  <si>
    <t>Sapling Large Digital, IP for Configuration, Wired IP Time Input, Black Case, 3300 Model, Elapsed Timer or Temperature Sensor Interface and Relay Output, Surface Wall Mount, 12.0", 4 Digits, Outdoor or Indoor Use, IP 66 Rating, Red Display, 110/230 VAC</t>
  </si>
  <si>
    <t>SLD-PPB-33S-1206-IR4</t>
  </si>
  <si>
    <t>Sapling Large Digital, IP for Configuration, Wired IP Time Input, Black Case, 3300 Model, Elapsed Timer or Temperature Sensor Interface and Relay Output, Surface Wall Mount, 12.0", 6 Digits, Indoor Use Only, Red Display, 24 VAC or VDC</t>
  </si>
  <si>
    <t>SLD-PPB-33S-1206-IR12</t>
  </si>
  <si>
    <t>Sapling Large Digital, IP for Configuration, Wired IP Time Input, Black Case, 3300 Model, Elapsed Timer or Temperature Sensor Interface and Relay Output, Surface Wall Mount, 12.0", 6 Digits, Indoor Use Only, Red Display, 110/230 VAC</t>
  </si>
  <si>
    <t>SLD-PPB-33S-1206-OR4</t>
  </si>
  <si>
    <t>Sapling Large Digital, IP for Configuration, Wired IP Time Input, Black Case, 3300 Model, Elapsed Timer or Temperature Sensor Interface and Relay Output, Surface Wall Mount, 12.0", 6 Digits, Outdoor or Indoor Use, IP 66 Rating, Red Display, 24 VAC or VDC</t>
  </si>
  <si>
    <t>SLD-PPB-33S-1206-OR12</t>
  </si>
  <si>
    <t>Sapling Large Digital, IP for Configuration, Wired IP Time Input, Black Case, 3300 Model, Elapsed Timer or Temperature Sensor Interface and Relay Output, Surface Wall Mount, 12.0", 6 Digits, Outdoor or Indoor Use, IP 66 Rating, Red Display, 110/230 VAC</t>
  </si>
  <si>
    <t>SLD-WSB-33S-0604-OR4</t>
  </si>
  <si>
    <t>Sapling Large Digital, Wi-Fi for Configuration, GPS Time Input, 3300 Model, Elapsed Timer or Temperature Sensor Interface and Relay Output, Surface Wall Mount, 6.0", 4 Digits, Outdoor Use Only, IP 66 Rating, Red Display, 24 VAC or VDC</t>
  </si>
  <si>
    <t>SLD-WSB-33S-0604-OR12</t>
  </si>
  <si>
    <t>Sapling Large Digital, Wi-Fi for Configuration, GPS Time Input, 3300 Model, Elapsed Timer or Temperature Sensor Interface and Relay Output, Surface Wall Mount, 6.0", 4 Digits, Outdoor Use Only, IP 66 Rating, Red Display, 110/230 VAC or VDC</t>
  </si>
  <si>
    <t>SLD-WSB-33S-0606-OR4</t>
  </si>
  <si>
    <t>Sapling Large Digital, Wi-Fi for Configuration, GPS Time Input, 3300 Model, Elapsed Timer or Temperature Sensor Interface and Relay Output, Surface Wall Mount, 6.0", 6 Digits, Outdoor Use Only, IP 66 Rating, Red Display, 24 VAC or VDC</t>
  </si>
  <si>
    <t>SLD-WSB-33S-0606-OR12</t>
  </si>
  <si>
    <t>Sapling Large Digital, Wi-Fi for Configuration, GPS Time Input, 3300 Model, Elapsed Timer or Temperature Sensor Interface and Relay Output, Surface Wall Mount, 6.0", 6 Digits, Outdoor Use Only, IP 66 Rating, Red Display, 110/230 VAC or VDC</t>
  </si>
  <si>
    <t>SLD-WSB-33S-0904-OR4</t>
  </si>
  <si>
    <t>Sapling Large Digital, Wi-Fi for Configuration, GPS Time Input, 3300 Model, Elapsed Timer or Temperature Sensor Interface and Relay Output, Surface Wall Mount, 9.0", 4 Digits, Outdoor Use Only, IP 66 Rating, Red Display, 24 VAC or VDC</t>
  </si>
  <si>
    <t>SLD-WSB-33S-0904-OR12</t>
  </si>
  <si>
    <t>Sapling Large Digital, Wi-Fi for Configuration, GPS Time Input, 3300 Model, Elapsed Timer or Temperature Sensor Interface and Relay Output, Surface Wall Mount, 9.0", 4 Digits, Outdoor Use Only, IP 66 Rating, Red Display, 110/230 VAC or VDC</t>
  </si>
  <si>
    <t>SLD-WSB-33S-0906-OR4</t>
  </si>
  <si>
    <t>Sapling Large Digital, Wi-Fi for Configuration, GPS Time Input, 3300 Model, Elapsed Timer or Temperature Sensor Interface and Relay Output, Surface Wall Mount, 9.0", 6 Digits, Outdoor Use Only, IP 66 Rating, Red Display, 24 VAC or VDC</t>
  </si>
  <si>
    <t>SLD-WSB-33S-0906-OR12</t>
  </si>
  <si>
    <t>Sapling Large Digital, Wi-Fi for Configuration, GPS Time Input, 3300 Model, Elapsed Timer or Temperature Sensor Interface and Relay Output, Surface Wall Mount, 9.0", 6 Digits, Outdoor Use Only, IP 66 Rating, Red Display, 110/230 VAC or VDC</t>
  </si>
  <si>
    <t>SLD-WSB-33S-1204-OR4</t>
  </si>
  <si>
    <t>Sapling Large Digital, Wi-Fi for Configuration, GPS Time Input, 3300 Model, Elapsed Timer or Temperature Sensor Interface and Relay Output, Surface Wall Mount, 12.0", 4 Digits, Outdoor Use Only, IP 66 Rating, Red Display, 24 VAC or VDC</t>
  </si>
  <si>
    <t>SLD-WSB-33S-1204-OR12</t>
  </si>
  <si>
    <t>Sapling Large Digital, Wi-Fi for Configuration, GPS Time Input, 3300 Model, Elapsed Timer or Temperature Sensor Interface and Relay Output, Surface Wall Mount, 12.0", 4 Digits, Outdoor Use Only, IP 66 Rating, Red Display, 110/230 VAC or VDC</t>
  </si>
  <si>
    <t>SLD-WSB-33S-1206-OR4</t>
  </si>
  <si>
    <t>Sapling Large Digital, Wi-Fi for Configuration, GPS Time Input, 3300 Model, Elapsed Timer or Temperature Sensor Interface and Relay Output, Surface Wall Mount, 12.0", 6 Digits, Outdoor Use Only, IP 66 Rating, Red Display, 24 VAC or VDC</t>
  </si>
  <si>
    <t>SLD-WSB-33S-1206-OR12</t>
  </si>
  <si>
    <t>Sapling Large Digital, Wi-Fi for Configuration, GPS Time Input, 3300 Model, Elapsed Timer or Temperature Sensor Interface and Relay Output, Surface Wall Mount, 12.0", 6 Digits, Outdoor Use Only, IP 66 Rating, Red Display, 110/230 VAC or VDC</t>
  </si>
  <si>
    <t>SLD-WLB-33S-0604-IR4</t>
  </si>
  <si>
    <t>Sapling Large Digital, Wi-Fi for Configuration, Wireless 900 MHz Time Input, Black Case, 3300 Model, Elapsed Timer or Temperature Sensor Interface and Relay Output, Surface Wall Mount, 6.0", 4 Digits, Indoor Use Only, Red Display, 24 VAC or VDC</t>
  </si>
  <si>
    <t>SLD-WLB-33S-0604-IR12</t>
  </si>
  <si>
    <t>Sapling Large Digital, Wi-Fi for Configuration, Wireless 900 MHz Time Input, Black Case, 3300 Model, Elapsed Timer or Temperature Sensor Interface and Relay Output, Surface Wall Mount, 6.0", 4 Digits, Indoor Use Only, Red Display, 110/230 VAC</t>
  </si>
  <si>
    <t>SLD-WLB-33S-0604-OR4</t>
  </si>
  <si>
    <t>Sapling Large Digital, Wi-Fi for Configuration, Wireless 900 MHz Time Input, Black Case, 3300 Model, Elapsed Timer or Temperature Sensor Interface and Relay Output, Surface Wall Mount, 6.0", 4 Digits, Outdoor or Indoor Use, IP 66 Rating, Red Display, 24 VAC or VDC</t>
  </si>
  <si>
    <t>SLD-WLB-33S-0604-OR12</t>
  </si>
  <si>
    <t>Sapling Large Digital, Wi-Fi for Configuration, Wireless 900 MHz Time Input, Black Case, 3300 Model, Elapsed Timer or Temperature Sensor Interface and Relay Output, Surface Wall Mount, 6.0", 4 Digits, Outdoor or Indoor Use, IP 66 Rating, Red Display, 110/230 VAC</t>
  </si>
  <si>
    <t>SLD-WLB-33S-0606-IR4</t>
  </si>
  <si>
    <t>Sapling Large Digital, Wi-Fi for Configuration, Wireless 900 MHz Time Input, Black Case, 3300 Model, Elapsed Timer or Temperature Sensor Interface and Relay Output, Surface Wall Mount, 6.0", 6 Digits, Indoor Use Only, Red Display, 24 VAC or VDC</t>
  </si>
  <si>
    <t>SLD-WLB-33S-0606-IR12</t>
  </si>
  <si>
    <t>Sapling Large Digital, Wi-Fi for Configuration, Wireless 900 MHz Time Input, Black Case, 3300 Model, Elapsed Timer or Temperature Sensor Interface and Relay Output, Surface Wall Mount, 6.0", 6 Digits, Indoor Use Only, Red Display, 110/230 VAC</t>
  </si>
  <si>
    <t>SLD-WLB-33S-0606-OR4</t>
  </si>
  <si>
    <t>Sapling Large Digital, Wi-Fi for Configuration, Wireless 900 MHz Time Input, Black Case, 3300 Model, Elapsed Timer or Temperature Sensor Interface and Relay Output, Surface Wall Mount, 6.0", 6 Digits, Outdoor or Indoor Use, IP 66 Rating, Red Display, 24 VAC or VDC</t>
  </si>
  <si>
    <t>SLD-WLB-33S-0606-OR12</t>
  </si>
  <si>
    <t>Sapling Large Digital, Wi-Fi for Configuration, Wireless 900 MHz Time Input, Black Case, 3300 Model, Elapsed Timer or Temperature Sensor Interface and Relay Output, Surface Wall Mount, 6.0", 6 Digits, Outdoor or Indoor Use, IP 66 Rating, Red Display, 110/230 VAC</t>
  </si>
  <si>
    <t>SLD-WLB-33S-0904-IR4</t>
  </si>
  <si>
    <t>Sapling Large Digital, Wi-Fi for Configuration, Wireless 900 MHz Time Input, Black Case, 3300 Model, Elapsed Timer or Temperature Sensor Interface and Relay Output, Surface Wall Mount, 9.0", 4 Digits, Indoor Use Only, Red Display, 24 VAC or VDC</t>
  </si>
  <si>
    <t>SLD-WLB-33S-0904-IR12</t>
  </si>
  <si>
    <t>Sapling Large Digital, Wi-Fi for Configuration, Wireless 900 MHz Time Input, Black Case, 3300 Model, Elapsed Timer or Temperature Sensor Interface and Relay Output, Surface Wall Mount, 9.0", 4 Digits, Indoor Use Only, Red Display, 110/230 VAC</t>
  </si>
  <si>
    <t>SLD-WLB-33S-0904-OR4</t>
  </si>
  <si>
    <t>Sapling Large Digital, Wi-Fi for Configuration, Wireless 900 MHz Time Input, Black Case, 3300 Model, Elapsed Timer or Temperature Sensor Interface and Relay Output, Surface Wall Mount, 9.0", 4 Digits, Outdoor or Indoor Use, IP 66 Rating, Red Display, 24 VAC or VDC</t>
  </si>
  <si>
    <t>SLD-WLB-33S-0904-OR12</t>
  </si>
  <si>
    <t>Sapling Large Digital, Wi-Fi for Configuration, Wireless 900 MHz Time Input, Black Case, 3300 Model, Elapsed Timer or Temperature Sensor Interface and Relay Output, Surface Wall Mount, 9.0", 4 Digits, Outdoor or Indoor Use, IP 66 Rating, Red Display, 110/230 VAC</t>
  </si>
  <si>
    <t>SLD-WLB-33S-0906-IR4</t>
  </si>
  <si>
    <t>Sapling Large Digital, Wi-Fi for Configuration, Wireless 900 MHz Time Input, Black Case, 3300 Model, Elapsed Timer or Temperature Sensor Interface and Relay Output, Surface Wall Mount, 9.0", 6 Digits, Indoor Use Only, Red Display, 24 VAC or VDC</t>
  </si>
  <si>
    <t>SLD-WLB-33S-0906-IR12</t>
  </si>
  <si>
    <t>Sapling Large Digital, Wi-Fi for Configuration, Wireless 900 MHz Time Input, Black Case, 3300 Model, Elapsed Timer or Temperature Sensor Interface and Relay Output, Surface Wall Mount, 9.0", 6 Digits, Indoor Use Only, Red Display, 110/230 VAC</t>
  </si>
  <si>
    <t>SLD-WLB-33S-0906-OR4</t>
  </si>
  <si>
    <t>Sapling Large Digital, Wi-Fi for Configuration, Wireless 900 MHz Time Input, Black Case, 3300 Model, Elapsed Timer or Temperature Sensor Interface and Relay Output, Surface Wall Mount, 9.0", 6 Digits, Outdoor or Indoor Use, IP 66 Rating, Red Display, 24 VAC or VDC</t>
  </si>
  <si>
    <t>SLD-WLB-33S-0906-OR12</t>
  </si>
  <si>
    <t>Sapling Large Digital, Wi-Fi for Configuration, Wireless 900 MHz Time Input, Black Case, 3300 Model, Elapsed Timer or Temperature Sensor Interface and Relay Output, Surface Wall Mount, 9.0", 6 Digits, Outdoor or Indoor Use, IP 66 Rating, Red Display, 110/230 VAC</t>
  </si>
  <si>
    <t>SLD-WLB-33S-1204-IR4</t>
  </si>
  <si>
    <t>Sapling Large Digital, Wi-Fi for Configuration, Wireless 900 MHz Time Input, Black Case, 3300 Model, Elapsed Timer or Temperature Sensor Interface and Relay Output, Surface Wall Mount, 12.0", 4 Digits, Indoor Use Only, Red Display, 24 VAC or VDC</t>
  </si>
  <si>
    <t>SLD-WLB-33S-1204-IR12</t>
  </si>
  <si>
    <t>Sapling Large Digital, Wi-Fi for Configuration, Wireless 900 MHz Time Input, Black Case, 3300 Model, Elapsed Timer or Temperature Sensor Interface and Relay Output, Surface Wall Mount, 12.0", 4 Digits, Indoor Use Only, Red Display, 110/230 VAC</t>
  </si>
  <si>
    <t>SLD-WLB-33S-1204-OR4</t>
  </si>
  <si>
    <t>Sapling Large Digital, Wi-Fi for Configuration, Wireless 900 MHz Time Input, Black Case, 3300 Model, Elapsed Timer or Temperature Sensor Interface and Relay Output, Surface Wall Mount, 12.0", 4 Digits, Outdoor or Indoor Use, IP 66 Rating, Red Display, 24 VAC or VDC</t>
  </si>
  <si>
    <t>SLD-WLB-33S-1204-OR12</t>
  </si>
  <si>
    <t>Sapling Large Digital, Wi-Fi for Configuration, Wireless 900 MHz Time Input, Black Case, 3300 Model, Elapsed Timer or Temperature Sensor Interface and Relay Output, Surface Wall Mount, 12.0", 4 Digits, Outdoor or Indoor Use, IP 66 Rating, Red Display, 110/230 VAC</t>
  </si>
  <si>
    <t>SLD-WLB-33S-1206-IR4</t>
  </si>
  <si>
    <t>Sapling Large Digital, Wi-Fi for Configuration, Wireless 900 MHz Time Input, Black Case, 3300 Model, Elapsed Timer or Temperature Sensor Interface and Relay Output, Surface Wall Mount, 12.0", 6 Digits, Indoor Use Only, Red Display, 24 VAC or VDC</t>
  </si>
  <si>
    <t>SLD-WLB-33S-1206-IR12</t>
  </si>
  <si>
    <t>Sapling Large Digital, Wi-Fi for Configuration, Wireless 900 MHz Time Input, Black Case, 3300 Model, Elapsed Timer or Temperature Sensor Interface and Relay Output, Surface Wall Mount, 12.0", 6 Digits, Indoor Use Only, Red Display, 110/230 VAC</t>
  </si>
  <si>
    <t>SLD-WLB-33S-1206-OR4</t>
  </si>
  <si>
    <t>Sapling Large Digital, Wi-Fi for Configuration, Wireless 900 MHz Time Input, Black Case, 3300 Model, Elapsed Timer or Temperature Sensor Interface and Relay Output, Surface Wall Mount, 12.0", 6 Digits, Outdoor or Indoor Use, IP 66 Rating, Red Display, 24 VAC or VDC</t>
  </si>
  <si>
    <t>SLD-WLB-33S-1206-OR12</t>
  </si>
  <si>
    <t>Sapling Large Digital, Wi-Fi for Configuration, Wireless 900 MHz Time Input, Black Case, 3300 Model, Elapsed Timer or Temperature Sensor Interface and Relay Output, Surface Wall Mount, 12.0", 6 Digits, Outdoor or Indoor Use, IP 66 Rating, Red Display, 110/230 VAC</t>
  </si>
  <si>
    <t>SLD-1DM-0604-WS</t>
  </si>
  <si>
    <t>Pole for Double Mount, 6.0", 4 Digits, Large Digital Clock, Mineral Black, Wall Mount Only</t>
  </si>
  <si>
    <t>SLD-1DM-0606-WS</t>
  </si>
  <si>
    <t>Pole for Double Mount, 6.0", 6 Digits, Large Digital Clock, Mineral Black, Wall Mount Only</t>
  </si>
  <si>
    <t>SLD-1DM-0904-WS</t>
  </si>
  <si>
    <t>Pole for Double Mount, 9.0", 4 Digits, Large Digital Clock, Mineral Black, Wall Mount Only</t>
  </si>
  <si>
    <t>SLD-1DM-0906-WS</t>
  </si>
  <si>
    <t>Pole for Double Mount, 9.0", 6 Digits, Large Digital Clock, Mineral Black, Wall Mount Only</t>
  </si>
  <si>
    <t>SLD-1DM-1204-WS</t>
  </si>
  <si>
    <t>Poles for Double Mount, 12.0", 4 Digits, Large Digital Clock, Mineral Black, Wall Mount Only</t>
  </si>
  <si>
    <t>SLD-1DM-1206-WS</t>
  </si>
  <si>
    <t>Poles for Double Mount, 12.0", 6 Digits, Large Digital Clock, Mineral Black, Wall Mount Only</t>
  </si>
  <si>
    <t>SLD-1DM-0604-CS</t>
  </si>
  <si>
    <t>Pole for Double Mount, 6.0", 4 Digits, Large Digital Clock, Mineral Black, Ceiling Mount Only</t>
  </si>
  <si>
    <t>SLD-1DM-0606-CS</t>
  </si>
  <si>
    <t>Pole for Double Mount, 6.0", 6 Digits, Large Digital Clock, Mineral Black, Ceiling Mount Only</t>
  </si>
  <si>
    <t>SLD-1DM-0904-CS</t>
  </si>
  <si>
    <t>Pole for Double Mount, 9.0", 4 Digits, Large Digital Clock, Mineral Black, Ceiling Mount Only</t>
  </si>
  <si>
    <t>SLD-1DM-0906-CS</t>
  </si>
  <si>
    <t>Pole for Double Mount, 9.0", 6 Digits, Large Digital Clock, Mineral Black, Ceiling Mount Only</t>
  </si>
  <si>
    <t>SLD-1DM-1204-CS</t>
  </si>
  <si>
    <t>Poles for Double Mount, 12.0", 4 Digits, Large Digital Clock, Mineral Black, Ceiling Mount Only</t>
  </si>
  <si>
    <t>SLD-1DM-1206-CS</t>
  </si>
  <si>
    <t>Poles for Double Mount, 12.0", 6 Digits, Large Digital Clock, Mineral Black, Ceiling Mount Only</t>
  </si>
  <si>
    <t>SLD-1FM-0604-WS</t>
  </si>
  <si>
    <t>Pole for Flag Mount, 6.0", 4 Digits, Large Digital Clock, Mineral Black, Wall Mount Only</t>
  </si>
  <si>
    <t>SLD-1FM-0606-WS</t>
  </si>
  <si>
    <t>Pole for Flag Mount, 6.0", 6 Digits, Large Digital Clock, Mineral Black, Wall Mount Only</t>
  </si>
  <si>
    <t>SLD-1FM-0904-WS</t>
  </si>
  <si>
    <t>Pole for Flag Mount, 9.0", 4 Digits, Large Digital Clock, Mineral Black, Wall Mount Only</t>
  </si>
  <si>
    <t>SLD-1FM-0906-WS</t>
  </si>
  <si>
    <t>Pole for Flag Mount, 9.0", 6 Digits, Large Digital Clock, Mineral Black, Wall Mount Only</t>
  </si>
  <si>
    <t>SLD-1FM-1204-WS</t>
  </si>
  <si>
    <t>Poles for Flag Mount, 12.0", 4 Digits, Large Digital Clock, Mineral Black, Wall Mount Only</t>
  </si>
  <si>
    <t>SLD-1FM-1206-WS</t>
  </si>
  <si>
    <t>Poles for Flag Mount, 12.0", 6 Digits, Large Digital Clock, Mineral Black, Wall Mount Only</t>
  </si>
  <si>
    <t>SLD-1FM-0604-CS</t>
  </si>
  <si>
    <t>Pole for Flag Mount, 6.0", 4 Digits, Large Digital Clock, Mineral Black, Ceiling Mount Only</t>
  </si>
  <si>
    <t>SLD-1FM-0606-CS</t>
  </si>
  <si>
    <t>Pole for Flag Mount, 6.0", 6 Digits, Large Digital Clock, Mineral Black, Ceiling Mount Only</t>
  </si>
  <si>
    <t>SLD-1FM-0904-CS</t>
  </si>
  <si>
    <t>Pole for Flag Mount, 9.0", 4 Digits, Large Digital Clock, Mineral Black, Ceiling Mount Only</t>
  </si>
  <si>
    <t>SLD-1FM-0906-CS</t>
  </si>
  <si>
    <t>Pole for Flag Mount, 9.0", 6 Digits, Large Digital Clock, Mineral Black, Ceiling Mount Only</t>
  </si>
  <si>
    <t>SLD-1FM-1204-CS</t>
  </si>
  <si>
    <t>Poles for Flag Mount, 12.0", 4 Digits, Large Digital Clock, Mineral Black, Ceiling Mount Only</t>
  </si>
  <si>
    <t>SLD-1FM-1206-CS</t>
  </si>
  <si>
    <t>Poles for Flag Mount, 12.0", 6 Digits, Large Digital Clock, Mineral Black, Ceiling Mount Only</t>
  </si>
  <si>
    <t>SLD-1DM-0604-WC</t>
  </si>
  <si>
    <t>Custom Length Pole for Double Mount, 6.0", 4 Digits, Large Digital Clock, Mineral Black, Wall Mount Only</t>
  </si>
  <si>
    <t>SLD-1DM-0606-WC</t>
  </si>
  <si>
    <t>Custom Length Pole for Double Mount, 6.0", 6 Digits, Large Digital Clock, Mineral Black, Wall Mount Only</t>
  </si>
  <si>
    <t>SLD-1DM-0904-WC</t>
  </si>
  <si>
    <t>Custom Length Pole for Double Mount, 9.0", 4 Digits, Large Digital Clock, Mineral Black, Wall Mount Only</t>
  </si>
  <si>
    <t>SLD-1DM-0906-WC</t>
  </si>
  <si>
    <t>Custom Length Pole for Double Mount, 9.0", 6 Digits, Large Digital Clock, Mineral Black, Wall Mount Only</t>
  </si>
  <si>
    <t>SLD-1DM-1204-WC</t>
  </si>
  <si>
    <t>Custom Length Poles for Double Mount, 12.0", 4 Digits, Large Digital Clock, Mineral Black, Wall Mount Only</t>
  </si>
  <si>
    <t>SLD-1DM-1206-WC</t>
  </si>
  <si>
    <t>Custom Length Poles for Double Mount, 12.0", 6 Digits, Large Digital Clock, Mineral Black, Wall Mount Only</t>
  </si>
  <si>
    <t>SLD-1DM-0604-CC</t>
  </si>
  <si>
    <t>Custom Length Pole for Double Mount, 6.0", 4 Digits, Large Digital Clock, Mineral Black, Ceiling Mount Only</t>
  </si>
  <si>
    <t>SLD-1DM-0606-CC</t>
  </si>
  <si>
    <t>Custom Length Pole for Double Mount, 6.0", 6 Digits, Large Digital Clock, Mineral Black, Ceiling Mount Only</t>
  </si>
  <si>
    <t>SLD-1DM-0904-CC</t>
  </si>
  <si>
    <t>Custom Length Pole for Double Mount, 9.0", 4 Digits, Large Digital Clock, Mineral Black, Ceiling Mount Only</t>
  </si>
  <si>
    <t>SLD-1DM-0906-CC</t>
  </si>
  <si>
    <t>Custom Length Pole for Double Mount, 9.0", 6 Digits, Large Digital Clock, Mineral Black, Ceiling Mount Only</t>
  </si>
  <si>
    <t>SLD-1DM-1204-CC</t>
  </si>
  <si>
    <t>Custom Length Poles for Double Mount, 12.0", 4 Digits, Large Digital Clock, Mineral Black, Ceiling Mount Only</t>
  </si>
  <si>
    <t>SLD-1DM-1206-CC</t>
  </si>
  <si>
    <t>Custom Length Poles for Double Mount, 12.0", 6 Digits, Large Digital Clock, Mineral Black, Ceiling Mount Only</t>
  </si>
  <si>
    <t>SLD-1FM-0604-WC</t>
  </si>
  <si>
    <t>Custom Length Pole for Flag Mount, 6.0", 4 Digits, Large Digital Clock, Mineral Black, Wall Mount Only</t>
  </si>
  <si>
    <t>SLD-1FM-0606-WC</t>
  </si>
  <si>
    <t>Custom Length Pole for Flag Mount, 6.0", 6 Digits, Large Digital Clock, Mineral Black, Wall Mount Only</t>
  </si>
  <si>
    <t>SLD-1FM-0904-WC</t>
  </si>
  <si>
    <t>Custom Length Pole for Flag Mount, 9.0", 4 Digits, Large Digital Clock, Mineral Black, Wall Mount Only</t>
  </si>
  <si>
    <t>SLD-1FM-0906-WC</t>
  </si>
  <si>
    <t>Custom Length Pole for Flag Mount, 9.0", 6 Digits, Large Digital Clock, Mineral Black, Wall Mount Only</t>
  </si>
  <si>
    <t>SLD-1FM-1204-WC</t>
  </si>
  <si>
    <t>Custom Length Poles for Flag Mount, 12.0", 4 Digits, Large Digital Clock, Mineral Black, Wall Mount Only</t>
  </si>
  <si>
    <t>SLD-1FM-1206-WC</t>
  </si>
  <si>
    <t>Custom Length Poles for Flag Mount, 12.0", 6 Digits, Large Digital Clock, Mineral Black, Wall Mount Only</t>
  </si>
  <si>
    <t>SLD-1FM-0604-CC</t>
  </si>
  <si>
    <t>Custom Length Pole for Flag Mount, 6.0", 4 Digits, Large Digital Clock, Mineral Black, Ceiling Mount Only</t>
  </si>
  <si>
    <t>SLD-1FM-0606-CC</t>
  </si>
  <si>
    <t>Custom Length Pole for Flag Mount, 6.0", 6 Digits, Large Digital Clock, Mineral Black, Ceiling Mount Only</t>
  </si>
  <si>
    <t>SLD-1FM-0904-CC</t>
  </si>
  <si>
    <t>Custom Length Pole for Flag Mount, 9.0", 4 Digits, Large Digital Clock, Mineral Black, Ceiling Mount Only</t>
  </si>
  <si>
    <t>SLD-1FM-0906-CC</t>
  </si>
  <si>
    <t>Custom Length Pole for Flag Mount, 9.0", 6 Digits, Large Digital Clock, Mineral Black, Ceiling Mount Only</t>
  </si>
  <si>
    <t>SLD-1FM-1204-CC</t>
  </si>
  <si>
    <t>Custom Length Poles for Flag Mount, 12.0", 4 Digits, Large Digital Clock, Mineral Black, Ceiling Mount Only</t>
  </si>
  <si>
    <t>SLD-1FM-1206-CC</t>
  </si>
  <si>
    <t>Custom Length Poles for Flag Mount, 12.0", 6 Digits, Large Digital Clock, Mineral Black, Ceiling Mount Only</t>
  </si>
  <si>
    <t xml:space="preserve">Ronco Specialized Systems Inc. </t>
  </si>
  <si>
    <t>TCU3400SW</t>
  </si>
  <si>
    <t>TCU License - Bundle</t>
  </si>
  <si>
    <t>TCU License -Mapping</t>
  </si>
  <si>
    <t>R5KAUDPCV2</t>
  </si>
  <si>
    <t>R5K Audio Pullcord V2</t>
  </si>
  <si>
    <t>R5KCANCELV2</t>
  </si>
  <si>
    <t>R5K Cancel Station V2</t>
  </si>
  <si>
    <t>R5KCONSV3</t>
  </si>
  <si>
    <t>R5K VoIP Nurse Console V3</t>
  </si>
  <si>
    <t>R5KDC016V2</t>
  </si>
  <si>
    <t>R5K Domeless 16pt Visual V2</t>
  </si>
  <si>
    <t>R5KL2KAV2</t>
  </si>
  <si>
    <t>R5k L2k Adapter V2</t>
  </si>
  <si>
    <t>R5KMSCV3</t>
  </si>
  <si>
    <t>R5k Main System Controller V3</t>
  </si>
  <si>
    <t>R5KPB4CNFV2</t>
  </si>
  <si>
    <t>R5k 4 Button Status Station V2</t>
  </si>
  <si>
    <t>R5KPB4V2</t>
  </si>
  <si>
    <t>R5KPC11WPV2</t>
  </si>
  <si>
    <t>R5KPD2AV2</t>
  </si>
  <si>
    <t>R5k 4 Button Workflow Statn V2</t>
  </si>
  <si>
    <t>R5k Waterproof Pullcord V2</t>
  </si>
  <si>
    <t>R5k Dual Pat Stn W Lt Audio V2</t>
  </si>
  <si>
    <t>R5KPS1AV2</t>
  </si>
  <si>
    <t>R5KPS1EAV2</t>
  </si>
  <si>
    <t>R5KPS1LCAV2</t>
  </si>
  <si>
    <t>R5k Single Pat Station Aud V2</t>
  </si>
  <si>
    <t>R5k Single Enhcd Pat Stn V2</t>
  </si>
  <si>
    <t>R5k Single Pat Stn W Lt Aud V2</t>
  </si>
  <si>
    <t>R5KSDTYV2</t>
  </si>
  <si>
    <t>R5KSMSTV2</t>
  </si>
  <si>
    <t>R5KSSTFV2</t>
  </si>
  <si>
    <t>R5k Duty Station V2</t>
  </si>
  <si>
    <t>R5k Marquee Aud Station V2</t>
  </si>
  <si>
    <t>R5k Staff Station V2</t>
  </si>
  <si>
    <t>PT68850:  NYS NET PRICING PAGES - Effective 1/13/25</t>
  </si>
  <si>
    <t>Nurse Call System
Time Management System
Technician Onsite Region 1</t>
  </si>
  <si>
    <t>Nurse Call Systems
Time Management System
Technician Onsite Region 2</t>
  </si>
  <si>
    <r>
      <t xml:space="preserve">Nurse Call System
Time Management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</si>
  <si>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Nurse Call System
Time Management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</si>
  <si>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Nurse Call System
Time Management System
Technician Onsite Region 3  
</t>
    </r>
    <r>
      <rPr>
        <u/>
        <sz val="11"/>
        <color theme="1"/>
        <rFont val="Calibri"/>
        <family val="2"/>
        <scheme val="minor"/>
      </rPr>
      <t xml:space="preserve">Entire County: </t>
    </r>
    <r>
      <rPr>
        <b/>
        <sz val="11"/>
        <color theme="1"/>
        <rFont val="Calibri"/>
        <family val="2"/>
        <scheme val="minor"/>
      </rPr>
      <t>Westchester</t>
    </r>
  </si>
  <si>
    <r>
      <t xml:space="preserve">Nurse Call Systems
Time Mangement Systems
Technician Onsite Region 4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Orange and Rockland</t>
    </r>
  </si>
  <si>
    <r>
      <t xml:space="preserve">Nurse Call System
Time Management System                                                                                                      Technician Onsite Region 5
</t>
    </r>
    <r>
      <rPr>
        <u/>
        <sz val="11"/>
        <color theme="1"/>
        <rFont val="Calibri"/>
        <family val="2"/>
        <scheme val="minor"/>
      </rPr>
      <t xml:space="preserve">Partial County </t>
    </r>
    <r>
      <rPr>
        <sz val="11"/>
        <color theme="1"/>
        <rFont val="Calibri"/>
        <family val="2"/>
        <scheme val="minor"/>
      </rPr>
      <t xml:space="preserve">- </t>
    </r>
    <r>
      <rPr>
        <b/>
        <sz val="11"/>
        <color theme="1"/>
        <rFont val="Calibri"/>
        <family val="2"/>
        <scheme val="minor"/>
      </rPr>
      <t>Otsego</t>
    </r>
    <r>
      <rPr>
        <sz val="11"/>
        <color theme="1"/>
        <rFont val="Calibri"/>
        <family val="2"/>
        <scheme val="minor"/>
      </rPr>
      <t xml:space="preserve">:  Only the Townships of Plainfield, Richfield, Springfield, Cherry Valley, Roseboom, Middlefield, Otsego, Exeter, Edmeston, Burlington, Pittsfield, and New Lebanon.  </t>
    </r>
  </si>
  <si>
    <r>
      <t xml:space="preserve">Nurse Call System
Time Management System                                                                                                     Technician Onsite Region 5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Delaware</t>
    </r>
    <r>
      <rPr>
        <sz val="11"/>
        <color theme="1"/>
        <rFont val="Calibri"/>
        <family val="2"/>
        <scheme val="minor"/>
      </rPr>
      <t xml:space="preserve">:  Only in the Townships of Andes, Harpersfield, Kortwright, Stamford, Bovina, Roxbury, Middletown and those portions of Colchester and Hancock south of the East Branch of the Delaware River.  
</t>
    </r>
    <r>
      <rPr>
        <b/>
        <sz val="11"/>
        <color theme="1"/>
        <rFont val="Calibri"/>
        <family val="2"/>
        <scheme val="minor"/>
      </rPr>
      <t>Greene</t>
    </r>
    <r>
      <rPr>
        <sz val="11"/>
        <color theme="1"/>
        <rFont val="Calibri"/>
        <family val="2"/>
        <scheme val="minor"/>
      </rPr>
      <t>:  That portion of the county south of a line following the south limits of the city of Catskill in a Westerly direction from the Hudson River to Highway 23A along 23A to the road following the Little Westkill and continuing along this road to Delaware County.</t>
    </r>
  </si>
  <si>
    <r>
      <t xml:space="preserve">Nurse Call System                                                                                                               
Time Management System                                                                                                    Technician Onsite Region 5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Albany, Columbia, Fulton, Montgomery, Rensselaer, Schenectady, and Schoharie</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Greene</t>
    </r>
    <r>
      <rPr>
        <sz val="11"/>
        <color theme="1"/>
        <rFont val="Calibri"/>
        <family val="2"/>
        <scheme val="minor"/>
      </rPr>
      <t xml:space="preserve">:  Portion of the County North of a line following the South limits of the  City of Catskill in a westerly direction from the Hudson River to State Highway 23A.  Then continuing on 23A to the road following the Little West Kill and continuing along this road to Delaware County.  
</t>
    </r>
    <r>
      <rPr>
        <b/>
        <sz val="11"/>
        <color theme="1"/>
        <rFont val="Calibri"/>
        <family val="2"/>
        <scheme val="minor"/>
      </rPr>
      <t>Otsego</t>
    </r>
    <r>
      <rPr>
        <sz val="11"/>
        <color theme="1"/>
        <rFont val="Calibri"/>
        <family val="2"/>
        <scheme val="minor"/>
      </rPr>
      <t xml:space="preserve">:  Only the Towns of Decatur and Worchester. </t>
    </r>
  </si>
  <si>
    <r>
      <t xml:space="preserve">Nurse Call System
Time Management System                                                                                                    Technician Onsite Region 5
Partial Counties - </t>
    </r>
    <r>
      <rPr>
        <b/>
        <sz val="11"/>
        <color theme="1"/>
        <rFont val="Calibri"/>
        <family val="2"/>
        <scheme val="minor"/>
      </rPr>
      <t>Delaware</t>
    </r>
    <r>
      <rPr>
        <sz val="11"/>
        <color theme="1"/>
        <rFont val="Calibri"/>
        <family val="2"/>
        <scheme val="minor"/>
      </rPr>
      <t xml:space="preserve">:  Only the Townships of Davenport, Delhi, Deposit, Franklin, Hamden, Masonville, Meredith, Sidney, Tompkins, and Walton Townships, and that portion of Colchester and Hancock Townships north of the east branch of the Delaware River.  
</t>
    </r>
    <r>
      <rPr>
        <b/>
        <sz val="11"/>
        <color theme="1"/>
        <rFont val="Calibri"/>
        <family val="2"/>
        <scheme val="minor"/>
      </rPr>
      <t>Otsego</t>
    </r>
    <r>
      <rPr>
        <sz val="11"/>
        <color theme="1"/>
        <rFont val="Calibri"/>
        <family val="2"/>
        <scheme val="minor"/>
      </rPr>
      <t xml:space="preserve">:  Only the Townships of Butternuts, Hartwick, Laurens, Maryland, Milford, Morris, Oneonta, Otego, Unadilla, and Westford.   </t>
    </r>
  </si>
  <si>
    <r>
      <t xml:space="preserve">Nurse Call System
Time Management System                                                                                                  Technician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Clinton, Essex, and Franklin </t>
    </r>
  </si>
  <si>
    <r>
      <t xml:space="preserve">Nurse Call System
Time Management System                                                                                                    Technician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Hamilton, Saratoga, Warren, and Washington</t>
    </r>
    <r>
      <rPr>
        <sz val="11"/>
        <color theme="1"/>
        <rFont val="Calibri"/>
        <family val="2"/>
        <scheme val="minor"/>
      </rPr>
      <t xml:space="preserve"> </t>
    </r>
  </si>
  <si>
    <r>
      <t xml:space="preserve">Nurse Call Systems
Time Management System                                                                                  Technician Onsite Region 7
</t>
    </r>
    <r>
      <rPr>
        <u/>
        <sz val="11"/>
        <rFont val="Calibri"/>
        <family val="2"/>
        <scheme val="minor"/>
      </rPr>
      <t>Entire Counties</t>
    </r>
    <r>
      <rPr>
        <sz val="11"/>
        <rFont val="Calibri"/>
        <family val="2"/>
        <scheme val="minor"/>
      </rPr>
      <t xml:space="preserve"> - </t>
    </r>
    <r>
      <rPr>
        <b/>
        <sz val="11"/>
        <rFont val="Calibri"/>
        <family val="2"/>
        <scheme val="minor"/>
      </rPr>
      <t xml:space="preserve">Cortland, Herkimer, Madison, Oneida, Oswego </t>
    </r>
    <r>
      <rPr>
        <sz val="11"/>
        <rFont val="Calibri"/>
        <family val="2"/>
        <scheme val="minor"/>
      </rPr>
      <t xml:space="preserve">
</t>
    </r>
    <r>
      <rPr>
        <u/>
        <sz val="11"/>
        <rFont val="Calibri"/>
        <family val="2"/>
        <scheme val="minor"/>
      </rPr>
      <t>Partial Counties</t>
    </r>
    <r>
      <rPr>
        <sz val="11"/>
        <rFont val="Calibri"/>
        <family val="2"/>
        <scheme val="minor"/>
      </rPr>
      <t xml:space="preserve"> - </t>
    </r>
    <r>
      <rPr>
        <b/>
        <sz val="11"/>
        <rFont val="Calibri"/>
        <family val="2"/>
        <scheme val="minor"/>
      </rPr>
      <t>Cayuga</t>
    </r>
    <r>
      <rPr>
        <sz val="11"/>
        <rFont val="Calibri"/>
        <family val="2"/>
        <scheme val="minor"/>
      </rPr>
      <t xml:space="preserve">:  Townships of Ira, Locke, Sempronius, Sterling, Summerhill and Victory. 
</t>
    </r>
    <r>
      <rPr>
        <b/>
        <sz val="11"/>
        <rFont val="Calibri"/>
        <family val="2"/>
        <scheme val="minor"/>
      </rPr>
      <t>Onondaga</t>
    </r>
    <r>
      <rPr>
        <sz val="11"/>
        <rFont val="Calibri"/>
        <family val="2"/>
        <scheme val="minor"/>
      </rPr>
      <t>: Entire County except Townships of Elbridge and Skaneateles.</t>
    </r>
  </si>
  <si>
    <r>
      <t xml:space="preserve">Nurse Call Systems
Time Management System                                                                             Technician Onsite Region 7
</t>
    </r>
    <r>
      <rPr>
        <u/>
        <sz val="11"/>
        <rFont val="Calibri"/>
        <family val="2"/>
        <scheme val="minor"/>
      </rPr>
      <t>Partial Counties</t>
    </r>
    <r>
      <rPr>
        <sz val="11"/>
        <rFont val="Calibri"/>
        <family val="2"/>
        <scheme val="minor"/>
      </rPr>
      <t xml:space="preserve"> - </t>
    </r>
    <r>
      <rPr>
        <b/>
        <sz val="11"/>
        <rFont val="Calibri"/>
        <family val="2"/>
        <scheme val="minor"/>
      </rPr>
      <t>Cayuga</t>
    </r>
    <r>
      <rPr>
        <sz val="11"/>
        <rFont val="Calibri"/>
        <family val="2"/>
        <scheme val="minor"/>
      </rPr>
      <t xml:space="preserve">:  All Townships except Genoa, Ira, Sterling, Victory, Locke, Sempronius and Summerhill 
</t>
    </r>
    <r>
      <rPr>
        <b/>
        <sz val="11"/>
        <rFont val="Calibri"/>
        <family val="2"/>
        <scheme val="minor"/>
      </rPr>
      <t>Onondaga</t>
    </r>
    <r>
      <rPr>
        <sz val="11"/>
        <rFont val="Calibri"/>
        <family val="2"/>
        <scheme val="minor"/>
      </rPr>
      <t xml:space="preserve">: Only the Townships of Elbridge and Skaneateles  </t>
    </r>
  </si>
  <si>
    <r>
      <t xml:space="preserve">Nurse Call Systems
Time Management System                                                                                  Technician Onsite Region 7
</t>
    </r>
    <r>
      <rPr>
        <u/>
        <sz val="11"/>
        <rFont val="Calibri"/>
        <family val="2"/>
        <scheme val="minor"/>
      </rPr>
      <t>Partial County</t>
    </r>
    <r>
      <rPr>
        <sz val="11"/>
        <rFont val="Calibri"/>
        <family val="2"/>
        <scheme val="minor"/>
      </rPr>
      <t xml:space="preserve"> - </t>
    </r>
    <r>
      <rPr>
        <b/>
        <sz val="11"/>
        <rFont val="Calibri"/>
        <family val="2"/>
        <scheme val="minor"/>
      </rPr>
      <t>Cayuga</t>
    </r>
    <r>
      <rPr>
        <sz val="11"/>
        <rFont val="Calibri"/>
        <family val="2"/>
        <scheme val="minor"/>
      </rPr>
      <t xml:space="preserve">:  Only the Township of Genoa. </t>
    </r>
  </si>
  <si>
    <r>
      <t xml:space="preserve">Nurse Call Systems
Time Management System                                                                                    Technician Onsite Region 7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Jefferson, Lewis, and St. Lawrence</t>
    </r>
  </si>
  <si>
    <r>
      <t xml:space="preserve">Nurse Call System
Time Management System                                                                                                                  Technician Onsite Region 8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Chemung, Steuben</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Schuyler</t>
    </r>
    <r>
      <rPr>
        <sz val="11"/>
        <color theme="1"/>
        <rFont val="Calibri"/>
        <family val="2"/>
        <scheme val="minor"/>
      </rPr>
      <t xml:space="preserve">:  Only the Townships of Dix, Montour, Orange, Reading, and Tyrone.  
</t>
    </r>
    <r>
      <rPr>
        <b/>
        <sz val="11"/>
        <color theme="1"/>
        <rFont val="Calibri"/>
        <family val="2"/>
        <scheme val="minor"/>
      </rPr>
      <t>Tioga</t>
    </r>
    <r>
      <rPr>
        <sz val="11"/>
        <color theme="1"/>
        <rFont val="Calibri"/>
        <family val="2"/>
        <scheme val="minor"/>
      </rPr>
      <t>:  Only the Townships of Barton and Nichols.</t>
    </r>
  </si>
  <si>
    <r>
      <t xml:space="preserve">Nurse Call System
Time Management System                                                                                                                   Technician Onsite Region 8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Broome</t>
    </r>
    <r>
      <rPr>
        <sz val="11"/>
        <color theme="1"/>
        <rFont val="Calibri"/>
        <family val="2"/>
        <scheme val="minor"/>
      </rPr>
      <t xml:space="preserve">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Chenango</t>
    </r>
    <r>
      <rPr>
        <sz val="11"/>
        <color theme="1"/>
        <rFont val="Calibri"/>
        <family val="2"/>
        <scheme val="minor"/>
      </rPr>
      <t xml:space="preserve">:  Entire County except the Townships of Columbus, New Berlin, and Sherburne.  
</t>
    </r>
    <r>
      <rPr>
        <b/>
        <sz val="11"/>
        <color theme="1"/>
        <rFont val="Calibri"/>
        <family val="2"/>
        <scheme val="minor"/>
      </rPr>
      <t>Tioga</t>
    </r>
    <r>
      <rPr>
        <sz val="11"/>
        <color theme="1"/>
        <rFont val="Calibri"/>
        <family val="2"/>
        <scheme val="minor"/>
      </rPr>
      <t xml:space="preserve">:  Only the Townships of Berkshire, Newark Valley, Owego, Richford, and Tioga.  </t>
    </r>
  </si>
  <si>
    <r>
      <t xml:space="preserve">Nurse Call System
Time Management System                                                                                                                     Technician Onsite Region 8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 xml:space="preserve">Livingston and Monroe </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Ontario</t>
    </r>
    <r>
      <rPr>
        <sz val="11"/>
        <color theme="1"/>
        <rFont val="Calibri"/>
        <family val="2"/>
        <scheme val="minor"/>
      </rPr>
      <t xml:space="preserve">:  Only the Townships of Bristol, Canadice, Naples, West Bloomfield, Richmond, South Bristol, East Bloomfield and Victor. 
</t>
    </r>
    <r>
      <rPr>
        <b/>
        <sz val="11"/>
        <color theme="1"/>
        <rFont val="Calibri"/>
        <family val="2"/>
        <scheme val="minor"/>
      </rPr>
      <t>Orleans</t>
    </r>
    <r>
      <rPr>
        <sz val="11"/>
        <color theme="1"/>
        <rFont val="Calibri"/>
        <family val="2"/>
        <scheme val="minor"/>
      </rPr>
      <t xml:space="preserve">:  Only the townships of Clarendon, Kendall, and Murray 
</t>
    </r>
    <r>
      <rPr>
        <b/>
        <sz val="11"/>
        <color theme="1"/>
        <rFont val="Calibri"/>
        <family val="2"/>
        <scheme val="minor"/>
      </rPr>
      <t>Wayne</t>
    </r>
    <r>
      <rPr>
        <sz val="11"/>
        <color theme="1"/>
        <rFont val="Calibri"/>
        <family val="2"/>
        <scheme val="minor"/>
      </rPr>
      <t xml:space="preserve">:  Only the Townships of Macedon, Marion,  Ontario, Palmyra, Sodus, Walworth, Williamson </t>
    </r>
  </si>
  <si>
    <r>
      <t xml:space="preserve">Nurse Call System
Time Management System                                                                                                                     Technician Onsite Region 8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Chenango</t>
    </r>
    <r>
      <rPr>
        <sz val="11"/>
        <color theme="1"/>
        <rFont val="Calibri"/>
        <family val="2"/>
        <scheme val="minor"/>
      </rPr>
      <t xml:space="preserve">:  Only the Townships of Columbus, New Berlin and Sherburne. 
</t>
    </r>
    <r>
      <rPr>
        <b/>
        <sz val="11"/>
        <color theme="1"/>
        <rFont val="Calibri"/>
        <family val="2"/>
        <scheme val="minor"/>
      </rPr>
      <t>Tompkins</t>
    </r>
    <r>
      <rPr>
        <sz val="11"/>
        <color theme="1"/>
        <rFont val="Calibri"/>
        <family val="2"/>
        <scheme val="minor"/>
      </rPr>
      <t xml:space="preserve">:  Only the Township of Groton. 
</t>
    </r>
    <r>
      <rPr>
        <b/>
        <sz val="11"/>
        <color theme="1"/>
        <rFont val="Calibri"/>
        <family val="2"/>
        <scheme val="minor"/>
      </rPr>
      <t>Wayne</t>
    </r>
    <r>
      <rPr>
        <sz val="11"/>
        <color theme="1"/>
        <rFont val="Calibri"/>
        <family val="2"/>
        <scheme val="minor"/>
      </rPr>
      <t>:  Only the Townships of Huron, Wolcott, Rose and Butler</t>
    </r>
  </si>
  <si>
    <r>
      <t xml:space="preserve">Nurse Call System
Time Management System                                                                                                                   Technician Onsite Region 8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Schuyler</t>
    </r>
    <r>
      <rPr>
        <sz val="11"/>
        <color theme="1"/>
        <rFont val="Calibri"/>
        <family val="2"/>
        <scheme val="minor"/>
      </rPr>
      <t xml:space="preserve">:  Only the Townships of Cayuta, Catharine, and Hector.                            
</t>
    </r>
    <r>
      <rPr>
        <b/>
        <sz val="11"/>
        <color theme="1"/>
        <rFont val="Calibri"/>
        <family val="2"/>
        <scheme val="minor"/>
      </rPr>
      <t>Seneca</t>
    </r>
    <r>
      <rPr>
        <sz val="11"/>
        <color theme="1"/>
        <rFont val="Calibri"/>
        <family val="2"/>
        <scheme val="minor"/>
      </rPr>
      <t xml:space="preserve">:  Only the Townships of Lodi and Covert. 
</t>
    </r>
    <r>
      <rPr>
        <b/>
        <sz val="11"/>
        <color theme="1"/>
        <rFont val="Calibri"/>
        <family val="2"/>
        <scheme val="minor"/>
      </rPr>
      <t>Tioga</t>
    </r>
    <r>
      <rPr>
        <sz val="11"/>
        <color theme="1"/>
        <rFont val="Calibri"/>
        <family val="2"/>
        <scheme val="minor"/>
      </rPr>
      <t xml:space="preserve">:  Only the Townships of Spencer and Candor.
</t>
    </r>
    <r>
      <rPr>
        <b/>
        <sz val="11"/>
        <color theme="1"/>
        <rFont val="Calibri"/>
        <family val="2"/>
        <scheme val="minor"/>
      </rPr>
      <t>Tompkins</t>
    </r>
    <r>
      <rPr>
        <sz val="11"/>
        <color theme="1"/>
        <rFont val="Calibri"/>
        <family val="2"/>
        <scheme val="minor"/>
      </rPr>
      <t>:  Entire county except the Township of Groton</t>
    </r>
  </si>
  <si>
    <r>
      <t xml:space="preserve">Nurse Call System
Time Management System                                                                                                                    Technician Onsite Region 8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Yates</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Ontario</t>
    </r>
    <r>
      <rPr>
        <sz val="11"/>
        <color theme="1"/>
        <rFont val="Calibri"/>
        <family val="2"/>
        <scheme val="minor"/>
      </rPr>
      <t xml:space="preserve">:  Only the Townships of Canadaigua, Farmington, Geneva, Gorham, Hopewell, Manchester, Phelps and Seneca 
</t>
    </r>
    <r>
      <rPr>
        <b/>
        <sz val="11"/>
        <color theme="1"/>
        <rFont val="Calibri"/>
        <family val="2"/>
        <scheme val="minor"/>
      </rPr>
      <t>Seneca</t>
    </r>
    <r>
      <rPr>
        <sz val="11"/>
        <color theme="1"/>
        <rFont val="Calibri"/>
        <family val="2"/>
        <scheme val="minor"/>
      </rPr>
      <t xml:space="preserve">: All townships except Covert and Lodi. 
</t>
    </r>
    <r>
      <rPr>
        <b/>
        <sz val="11"/>
        <color theme="1"/>
        <rFont val="Calibri"/>
        <family val="2"/>
        <scheme val="minor"/>
      </rPr>
      <t>Wayne</t>
    </r>
    <r>
      <rPr>
        <sz val="11"/>
        <color theme="1"/>
        <rFont val="Calibri"/>
        <family val="2"/>
        <scheme val="minor"/>
      </rPr>
      <t>:  Only the Townships of Arcadia, Galen, Lyons, Savannah, and Village of Newark.</t>
    </r>
  </si>
  <si>
    <r>
      <t xml:space="preserve">Nurse Call System
Time Management System                                                                                                                  Technician Onsite Region 8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Chenango</t>
    </r>
    <r>
      <rPr>
        <sz val="11"/>
        <color theme="1"/>
        <rFont val="Calibri"/>
        <family val="2"/>
        <scheme val="minor"/>
      </rPr>
      <t xml:space="preserve">:  Only the Townships of Columbus, New Berlin and Sherburne. 
</t>
    </r>
    <r>
      <rPr>
        <b/>
        <sz val="11"/>
        <color theme="1"/>
        <rFont val="Calibri"/>
        <family val="2"/>
        <scheme val="minor"/>
      </rPr>
      <t>Tompkins</t>
    </r>
    <r>
      <rPr>
        <sz val="11"/>
        <color theme="1"/>
        <rFont val="Calibri"/>
        <family val="2"/>
        <scheme val="minor"/>
      </rPr>
      <t xml:space="preserve">:  Only the Township of Groton. 
</t>
    </r>
    <r>
      <rPr>
        <b/>
        <sz val="11"/>
        <color theme="1"/>
        <rFont val="Calibri"/>
        <family val="2"/>
        <scheme val="minor"/>
      </rPr>
      <t>Wayne</t>
    </r>
    <r>
      <rPr>
        <sz val="11"/>
        <color theme="1"/>
        <rFont val="Calibri"/>
        <family val="2"/>
        <scheme val="minor"/>
      </rPr>
      <t>:  Only the Townships of Huron, Wolcott, Rose and Butler</t>
    </r>
  </si>
  <si>
    <r>
      <t xml:space="preserve">Nurse Call System
Time Management System                                                                                                                                               Public Address System
Technician Onsite Region 9
</t>
    </r>
    <r>
      <rPr>
        <u/>
        <sz val="11"/>
        <color theme="1"/>
        <rFont val="Calibri"/>
        <family val="2"/>
        <scheme val="minor"/>
      </rPr>
      <t xml:space="preserve">Partial County </t>
    </r>
    <r>
      <rPr>
        <sz val="11"/>
        <color theme="1"/>
        <rFont val="Calibri"/>
        <family val="2"/>
        <scheme val="minor"/>
      </rPr>
      <t xml:space="preserve">- </t>
    </r>
    <r>
      <rPr>
        <b/>
        <sz val="11"/>
        <color theme="1"/>
        <rFont val="Calibri"/>
        <family val="2"/>
        <scheme val="minor"/>
      </rPr>
      <t>Allegany</t>
    </r>
    <r>
      <rPr>
        <sz val="11"/>
        <color theme="1"/>
        <rFont val="Calibri"/>
        <family val="2"/>
        <scheme val="minor"/>
      </rPr>
      <t xml:space="preserve">:  Only the townships of Allen, Almond, Alfred, Andover, Birdsall,  Burns, Granger, Grove, Hume, Independence, Ward, Wellsville, West Almond, Willing, and that portion of Amity, Angelica, Belfast, Caneadea, and Scio that lie east of the Genesee River. </t>
    </r>
  </si>
  <si>
    <r>
      <t xml:space="preserve">Nurse Call System
Time Management System                                                                                                                                            Public Address System
Technician Onsite Region 9
</t>
    </r>
    <r>
      <rPr>
        <u/>
        <sz val="11"/>
        <color theme="1"/>
        <rFont val="Calibri"/>
        <family val="2"/>
        <scheme val="minor"/>
      </rPr>
      <t>Entire County</t>
    </r>
    <r>
      <rPr>
        <sz val="11"/>
        <color theme="1"/>
        <rFont val="Calibri"/>
        <family val="2"/>
        <scheme val="minor"/>
      </rPr>
      <t xml:space="preserve"> - </t>
    </r>
    <r>
      <rPr>
        <b/>
        <sz val="11"/>
        <color theme="1"/>
        <rFont val="Calibri"/>
        <family val="2"/>
        <scheme val="minor"/>
      </rPr>
      <t>Niagara</t>
    </r>
    <r>
      <rPr>
        <sz val="11"/>
        <color theme="1"/>
        <rFont val="Calibri"/>
        <family val="2"/>
        <scheme val="minor"/>
      </rPr>
      <t xml:space="preserve">
Partial County - </t>
    </r>
    <r>
      <rPr>
        <b/>
        <sz val="11"/>
        <color theme="1"/>
        <rFont val="Calibri"/>
        <family val="2"/>
        <scheme val="minor"/>
      </rPr>
      <t>Orleans</t>
    </r>
    <r>
      <rPr>
        <sz val="11"/>
        <color theme="1"/>
        <rFont val="Calibri"/>
        <family val="2"/>
        <scheme val="minor"/>
      </rPr>
      <t>:  Only the Townships of Albion, Barre, Carlton, Gaines, Ridgeway, Shelby and Yates.</t>
    </r>
  </si>
  <si>
    <r>
      <t xml:space="preserve">Nurse Call System
Time Management System                                                                                                                                          Public Address System
Technician Onsite Region 9
Entire County - </t>
    </r>
    <r>
      <rPr>
        <b/>
        <sz val="11"/>
        <color theme="1"/>
        <rFont val="Calibri"/>
        <family val="2"/>
        <scheme val="minor"/>
      </rPr>
      <t>Erie</t>
    </r>
    <r>
      <rPr>
        <sz val="11"/>
        <color theme="1"/>
        <rFont val="Calibri"/>
        <family val="2"/>
        <scheme val="minor"/>
      </rPr>
      <t xml:space="preserve">
Partial Counties - </t>
    </r>
    <r>
      <rPr>
        <b/>
        <sz val="11"/>
        <color theme="1"/>
        <rFont val="Calibri"/>
        <family val="2"/>
        <scheme val="minor"/>
      </rPr>
      <t>Cattaraugus</t>
    </r>
    <r>
      <rPr>
        <sz val="11"/>
        <color theme="1"/>
        <rFont val="Calibri"/>
        <family val="2"/>
        <scheme val="minor"/>
      </rPr>
      <t xml:space="preserve">:  Only the Townships of Ashford, East Otto, Ellicottville, Farmersville, Freedom, Franklinville, Lyndon, Machias, Mansfield, New Albion, Otto, Perrysburg, Persia and Yorkshire.  
</t>
    </r>
    <r>
      <rPr>
        <b/>
        <sz val="11"/>
        <color theme="1"/>
        <rFont val="Calibri"/>
        <family val="2"/>
        <scheme val="minor"/>
      </rPr>
      <t>Genesee</t>
    </r>
    <r>
      <rPr>
        <sz val="11"/>
        <color theme="1"/>
        <rFont val="Calibri"/>
        <family val="2"/>
        <scheme val="minor"/>
      </rPr>
      <t xml:space="preserve">:  Only the Townships of Alabama, Alexander, Darien, Oakfield, Pembroke and that portion of the Towns of Batavia and Elba that are west of Little Tonawanda Creek; Tonawanda Creek; the City limits of Batavia (in effect prior to Feb. 1, 1970) and State Highway 98 north of the City of Batavia, then north on Highway 98 to the Orleans County line.  
</t>
    </r>
    <r>
      <rPr>
        <b/>
        <sz val="11"/>
        <color theme="1"/>
        <rFont val="Calibri"/>
        <family val="2"/>
        <scheme val="minor"/>
      </rPr>
      <t>Wyoming</t>
    </r>
    <r>
      <rPr>
        <sz val="11"/>
        <color theme="1"/>
        <rFont val="Calibri"/>
        <family val="2"/>
        <scheme val="minor"/>
      </rPr>
      <t xml:space="preserve">:  Only the Townships of Arcade, Attica, Bennington, Eagle, Java, Orangeville, Sheldon and Wethersfield.  </t>
    </r>
  </si>
  <si>
    <r>
      <t xml:space="preserve">Nurse Call System
Time Management System                                                                                                                                     Technician Onsite Region 9
</t>
    </r>
    <r>
      <rPr>
        <u/>
        <sz val="11"/>
        <color theme="1"/>
        <rFont val="Calibri"/>
        <family val="2"/>
        <scheme val="minor"/>
      </rPr>
      <t>Entire County</t>
    </r>
    <r>
      <rPr>
        <sz val="11"/>
        <color theme="1"/>
        <rFont val="Calibri"/>
        <family val="2"/>
        <scheme val="minor"/>
      </rPr>
      <t xml:space="preserve"> - </t>
    </r>
    <r>
      <rPr>
        <b/>
        <sz val="11"/>
        <color theme="1"/>
        <rFont val="Calibri"/>
        <family val="2"/>
        <scheme val="minor"/>
      </rPr>
      <t>Chautauqua</t>
    </r>
    <r>
      <rPr>
        <sz val="11"/>
        <color theme="1"/>
        <rFont val="Calibri"/>
        <family val="2"/>
        <scheme val="minor"/>
      </rPr>
      <t xml:space="preserve">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Allegany</t>
    </r>
    <r>
      <rPr>
        <sz val="11"/>
        <color theme="1"/>
        <rFont val="Calibri"/>
        <family val="2"/>
        <scheme val="minor"/>
      </rPr>
      <t xml:space="preserve">:  Only the Townships of Alma, Bolivar, Centerville, Clarksville, Cuba, Friendship, Genesee, New Hudson, Rushford, Wirt and that portion of the Townships of Amity, Angelica, Belfast, Caneadea and Scio that are west of the Genesee River.  
</t>
    </r>
    <r>
      <rPr>
        <b/>
        <sz val="11"/>
        <color theme="1"/>
        <rFont val="Calibri"/>
        <family val="2"/>
        <scheme val="minor"/>
      </rPr>
      <t>Cattaraugus</t>
    </r>
    <r>
      <rPr>
        <sz val="11"/>
        <color theme="1"/>
        <rFont val="Calibri"/>
        <family val="2"/>
        <scheme val="minor"/>
      </rPr>
      <t xml:space="preserve">:  Only the Townships of Allegany, Carrollton, Cold Spring, Conewango, Dayton, Great Valley, Hinsdale, Humphrey, Ischua, Leon, Little Valley, Napoli, Olean, Portville, Red House, Randolph, Salamanca and South Valley.  </t>
    </r>
  </si>
  <si>
    <r>
      <t xml:space="preserve">Nurse Call System
Time Management System                                                                                                                                   Technician Onsite Region 9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Genesee</t>
    </r>
    <r>
      <rPr>
        <sz val="11"/>
        <color theme="1"/>
        <rFont val="Calibri"/>
        <family val="2"/>
        <scheme val="minor"/>
      </rPr>
      <t xml:space="preserve">:  Only the Townships of Bergen, Bethany, Byron, Leroy, Pavillion, Stafford, and that portion of the Townships of Batavia and Elba which lie east of a line following the Little Tonawanda Creek, north on the Tonawanda Creek to the City limits of Batavia, northwest and northeast around the City limits, but including the City of Batavia (in effect prior to 02/01/70), to State Highway 98, north on 98 to Orleans County.  
</t>
    </r>
    <r>
      <rPr>
        <b/>
        <sz val="11"/>
        <color theme="1"/>
        <rFont val="Calibri"/>
        <family val="2"/>
        <scheme val="minor"/>
      </rPr>
      <t>Orleans</t>
    </r>
    <r>
      <rPr>
        <sz val="11"/>
        <color theme="1"/>
        <rFont val="Calibri"/>
        <family val="2"/>
        <scheme val="minor"/>
      </rPr>
      <t xml:space="preserve">:  Only the townships of  Clarendon, Kendall, and Murray 
</t>
    </r>
    <r>
      <rPr>
        <b/>
        <sz val="11"/>
        <color theme="1"/>
        <rFont val="Calibri"/>
        <family val="2"/>
        <scheme val="minor"/>
      </rPr>
      <t>Wyoming</t>
    </r>
    <r>
      <rPr>
        <sz val="11"/>
        <color theme="1"/>
        <rFont val="Calibri"/>
        <family val="2"/>
        <scheme val="minor"/>
      </rPr>
      <t xml:space="preserve">:  Only the Townships of Castile, Covington, Gainesville, Genesee Falls, Middlebury, Perry, Pike and Warsaw.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</si>
</sst>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4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b/>
      <sz val="12"/>
      <name val="Times New Roman"/>
      <family val="1"/>
    </font>
    <font>
      <sz val="12"/>
      <name val="Times New Roman"/>
      <family val="1"/>
    </font>
    <font>
      <sz val="8"/>
      <name val="Arial"/>
      <family val="2"/>
    </font>
    <font>
      <b/>
      <u/>
      <sz val="12"/>
      <name val="Times New Roman Bold"/>
    </font>
    <font>
      <sz val="12"/>
      <name val="Symbol"/>
      <family val="1"/>
      <charset val="2"/>
    </font>
    <font>
      <sz val="7"/>
      <name val="Times New Roman"/>
      <family val="1"/>
    </font>
    <font>
      <sz val="10"/>
      <name val="Times New Roman"/>
      <family val="1"/>
    </font>
    <font>
      <b/>
      <sz val="10"/>
      <name val="Arial"/>
      <family val="2"/>
    </font>
    <font>
      <sz val="12"/>
      <name val="Times New Roman"/>
      <family val="1"/>
      <charset val="2"/>
    </font>
    <font>
      <b/>
      <sz val="14"/>
      <name val="Arial"/>
      <family val="2"/>
    </font>
    <font>
      <b/>
      <sz val="12"/>
      <name val="Arial"/>
      <family val="2"/>
    </font>
    <font>
      <sz val="12"/>
      <color theme="1"/>
      <name val="Times New Roman"/>
      <family val="1"/>
    </font>
    <font>
      <sz val="10"/>
      <color theme="1"/>
      <name val="Arial"/>
      <family val="2"/>
    </font>
    <font>
      <sz val="11"/>
      <name val="Calibri"/>
      <family val="2"/>
      <scheme val="minor"/>
    </font>
    <font>
      <sz val="11"/>
      <color rgb="FF000000"/>
      <name val="Calibri"/>
      <family val="2"/>
      <scheme val="minor"/>
    </font>
    <font>
      <b/>
      <sz val="11"/>
      <color theme="1"/>
      <name val="Calibri"/>
      <family val="2"/>
      <scheme val="minor"/>
    </font>
    <font>
      <sz val="11"/>
      <name val="Arial"/>
      <family val="2"/>
    </font>
    <font>
      <b/>
      <sz val="14"/>
      <color theme="0"/>
      <name val="Arial"/>
      <family val="2"/>
    </font>
    <font>
      <b/>
      <sz val="11"/>
      <color theme="0"/>
      <name val="Arial"/>
      <family val="2"/>
    </font>
    <font>
      <sz val="10"/>
      <name val="Arial"/>
      <family val="2"/>
    </font>
    <font>
      <sz val="10"/>
      <color theme="1"/>
      <name val="Calibri"/>
      <family val="2"/>
      <scheme val="minor"/>
    </font>
    <font>
      <b/>
      <sz val="10"/>
      <color theme="1"/>
      <name val="Arial"/>
      <family val="2"/>
    </font>
    <font>
      <b/>
      <sz val="14"/>
      <color theme="1"/>
      <name val="Calibri"/>
      <family val="2"/>
      <scheme val="minor"/>
    </font>
    <font>
      <sz val="8"/>
      <color rgb="FF000000"/>
      <name val="Arial"/>
      <family val="2"/>
    </font>
    <font>
      <b/>
      <sz val="16"/>
      <color theme="1"/>
      <name val="Calibri"/>
      <family val="2"/>
      <scheme val="minor"/>
    </font>
    <font>
      <b/>
      <sz val="16"/>
      <name val="Calibri"/>
      <family val="2"/>
      <scheme val="minor"/>
    </font>
    <font>
      <u/>
      <sz val="11"/>
      <color theme="1"/>
      <name val="Calibri"/>
      <family val="2"/>
      <scheme val="minor"/>
    </font>
    <font>
      <b/>
      <sz val="11"/>
      <name val="Calibri"/>
      <family val="2"/>
      <scheme val="minor"/>
    </font>
    <font>
      <u/>
      <sz val="11"/>
      <name val="Calibri"/>
      <family val="2"/>
      <scheme val="minor"/>
    </font>
    <font>
      <sz val="11"/>
      <name val="The Arial"/>
    </font>
    <font>
      <b/>
      <sz val="11"/>
      <name val="The Arial"/>
    </font>
    <font>
      <sz val="11"/>
      <name val="Times New Roman"/>
      <family val="1"/>
    </font>
    <font>
      <b/>
      <u/>
      <sz val="11"/>
      <name val="The Arial"/>
    </font>
    <font>
      <sz val="14"/>
      <name val="Arial"/>
      <family val="2"/>
    </font>
    <font>
      <b/>
      <u/>
      <sz val="12"/>
      <name val="Times New Roman"/>
      <family val="1"/>
    </font>
    <font>
      <b/>
      <sz val="14"/>
      <color indexed="81"/>
      <name val="Tahoma"/>
      <family val="2"/>
    </font>
    <font>
      <sz val="14"/>
      <color indexed="81"/>
      <name val="Tahoma"/>
      <family val="2"/>
    </font>
    <font>
      <strike/>
      <sz val="12"/>
      <color theme="1"/>
      <name val="Times New Roman"/>
      <family val="1"/>
    </font>
  </fonts>
  <fills count="17">
    <fill>
      <patternFill patternType="none"/>
    </fill>
    <fill>
      <patternFill patternType="gray125"/>
    </fill>
    <fill>
      <patternFill patternType="solid">
        <fgColor indexed="41"/>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1"/>
        <bgColor indexed="64"/>
      </patternFill>
    </fill>
    <fill>
      <patternFill patternType="solid">
        <fgColor rgb="FFCCFFCC"/>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C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s>
  <cellStyleXfs count="24">
    <xf numFmtId="0" fontId="0" fillId="0" borderId="0"/>
    <xf numFmtId="9" fontId="9" fillId="0" borderId="0" applyFont="0" applyFill="0" applyBorder="0" applyAlignment="0" applyProtection="0"/>
    <xf numFmtId="0" fontId="8" fillId="0" borderId="0"/>
    <xf numFmtId="44" fontId="8" fillId="0" borderId="0" applyFont="0" applyFill="0" applyBorder="0" applyAlignment="0" applyProtection="0"/>
    <xf numFmtId="0" fontId="7" fillId="0" borderId="0"/>
    <xf numFmtId="44" fontId="7" fillId="0" borderId="0" applyFont="0" applyFill="0" applyBorder="0" applyAlignment="0" applyProtection="0"/>
    <xf numFmtId="0" fontId="9" fillId="0" borderId="0"/>
    <xf numFmtId="44" fontId="30" fillId="0" borderId="0" applyFont="0" applyFill="0" applyBorder="0" applyAlignment="0" applyProtection="0"/>
    <xf numFmtId="0" fontId="6" fillId="0" borderId="0"/>
    <xf numFmtId="0" fontId="6"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9" fillId="0" borderId="0" applyFont="0" applyFill="0" applyBorder="0" applyAlignment="0" applyProtection="0"/>
    <xf numFmtId="0" fontId="5" fillId="0" borderId="0"/>
    <xf numFmtId="0" fontId="5" fillId="0" borderId="0"/>
    <xf numFmtId="0" fontId="4" fillId="0" borderId="0"/>
    <xf numFmtId="0" fontId="3" fillId="0" borderId="0"/>
    <xf numFmtId="44" fontId="3" fillId="0" borderId="0" applyFont="0" applyFill="0" applyBorder="0" applyAlignment="0" applyProtection="0"/>
    <xf numFmtId="0" fontId="2" fillId="0" borderId="0"/>
    <xf numFmtId="0" fontId="1" fillId="0" borderId="0"/>
    <xf numFmtId="0" fontId="1" fillId="0" borderId="0"/>
    <xf numFmtId="44" fontId="1" fillId="0" borderId="0" applyFont="0" applyFill="0" applyBorder="0" applyAlignment="0" applyProtection="0"/>
  </cellStyleXfs>
  <cellXfs count="262">
    <xf numFmtId="0" fontId="0" fillId="0" borderId="0" xfId="0"/>
    <xf numFmtId="0" fontId="0" fillId="0" borderId="0" xfId="0" applyAlignment="1">
      <alignment horizontal="left" vertical="top"/>
    </xf>
    <xf numFmtId="0" fontId="15" fillId="0" borderId="0" xfId="0" applyFont="1" applyAlignment="1">
      <alignment horizontal="left" vertical="top"/>
    </xf>
    <xf numFmtId="0" fontId="12" fillId="0" borderId="0" xfId="0" applyFont="1" applyAlignment="1">
      <alignment horizontal="left" vertical="top"/>
    </xf>
    <xf numFmtId="0" fontId="12" fillId="0" borderId="0" xfId="0" applyFont="1" applyAlignment="1">
      <alignment wrapText="1"/>
    </xf>
    <xf numFmtId="0" fontId="18" fillId="0" borderId="0" xfId="0" applyFont="1" applyAlignment="1">
      <alignment horizontal="right" vertical="top"/>
    </xf>
    <xf numFmtId="0" fontId="18" fillId="0" borderId="0" xfId="0" applyFont="1" applyAlignment="1">
      <alignment vertical="top"/>
    </xf>
    <xf numFmtId="0" fontId="18" fillId="0" borderId="0" xfId="0" applyFont="1" applyAlignment="1">
      <alignment horizontal="center" vertical="top"/>
    </xf>
    <xf numFmtId="0" fontId="12" fillId="0" borderId="4" xfId="0" applyFont="1" applyBorder="1" applyAlignment="1">
      <alignment wrapText="1"/>
    </xf>
    <xf numFmtId="0" fontId="12" fillId="0" borderId="5" xfId="0" applyFont="1" applyBorder="1" applyAlignment="1">
      <alignment wrapText="1"/>
    </xf>
    <xf numFmtId="0" fontId="0" fillId="0" borderId="5" xfId="0" applyBorder="1" applyAlignment="1">
      <alignment wrapText="1"/>
    </xf>
    <xf numFmtId="0" fontId="11" fillId="0" borderId="1" xfId="0" applyFont="1" applyBorder="1" applyAlignment="1">
      <alignment horizontal="right" vertical="top"/>
    </xf>
    <xf numFmtId="0" fontId="12" fillId="0" borderId="0" xfId="0" applyFont="1"/>
    <xf numFmtId="0" fontId="12" fillId="0" borderId="0" xfId="0" applyFont="1" applyAlignment="1">
      <alignment horizontal="center" wrapText="1"/>
    </xf>
    <xf numFmtId="0" fontId="0" fillId="0" borderId="0" xfId="0" applyAlignment="1">
      <alignment wrapText="1"/>
    </xf>
    <xf numFmtId="0" fontId="0" fillId="0" borderId="1" xfId="0" applyBorder="1" applyAlignment="1" applyProtection="1">
      <alignment horizontal="center" vertical="top"/>
      <protection locked="0"/>
    </xf>
    <xf numFmtId="0" fontId="22" fillId="0" borderId="0" xfId="0" applyFont="1" applyAlignment="1">
      <alignment vertical="center"/>
    </xf>
    <xf numFmtId="0" fontId="12" fillId="0" borderId="0" xfId="0" applyFont="1" applyAlignment="1">
      <alignment horizontal="left" vertical="top" wrapText="1"/>
    </xf>
    <xf numFmtId="0" fontId="10" fillId="0" borderId="0" xfId="0" applyFont="1" applyAlignment="1">
      <alignment horizontal="right" vertical="top"/>
    </xf>
    <xf numFmtId="0" fontId="9" fillId="0" borderId="2" xfId="0" applyFont="1" applyBorder="1" applyAlignment="1" applyProtection="1">
      <alignment horizontal="center" vertical="top"/>
      <protection locked="0"/>
    </xf>
    <xf numFmtId="0" fontId="9" fillId="0" borderId="1" xfId="0" applyFont="1" applyBorder="1" applyAlignment="1" applyProtection="1">
      <alignment horizontal="center" vertical="top"/>
      <protection locked="0"/>
    </xf>
    <xf numFmtId="0" fontId="0" fillId="0" borderId="1" xfId="0" applyBorder="1" applyAlignment="1">
      <alignment horizontal="left" vertical="top"/>
    </xf>
    <xf numFmtId="0" fontId="10" fillId="0" borderId="1" xfId="0" applyFont="1" applyBorder="1" applyAlignment="1">
      <alignment horizontal="right" vertical="top"/>
    </xf>
    <xf numFmtId="0" fontId="0" fillId="0" borderId="2" xfId="0" applyBorder="1" applyAlignment="1" applyProtection="1">
      <alignment horizontal="center" vertical="top"/>
      <protection locked="0"/>
    </xf>
    <xf numFmtId="0" fontId="40" fillId="0" borderId="0" xfId="0" applyFont="1" applyAlignment="1">
      <alignment horizontal="left" vertical="top" wrapText="1"/>
    </xf>
    <xf numFmtId="0" fontId="15" fillId="0" borderId="0" xfId="0" applyFont="1" applyAlignment="1">
      <alignment horizontal="left"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2" borderId="1" xfId="0" applyFont="1" applyFill="1" applyBorder="1" applyAlignment="1">
      <alignment horizontal="center" wrapText="1"/>
    </xf>
    <xf numFmtId="0" fontId="10" fillId="0" borderId="0" xfId="0" applyFont="1" applyAlignment="1">
      <alignment horizontal="center"/>
    </xf>
    <xf numFmtId="0" fontId="10" fillId="2" borderId="2" xfId="0" applyFont="1" applyFill="1" applyBorder="1" applyAlignment="1">
      <alignment horizontal="center" wrapText="1"/>
    </xf>
    <xf numFmtId="0" fontId="12" fillId="0" borderId="1" xfId="0" applyFont="1" applyBorder="1" applyAlignment="1">
      <alignment horizontal="center" wrapText="1"/>
    </xf>
    <xf numFmtId="10" fontId="22" fillId="0" borderId="1" xfId="0" applyNumberFormat="1" applyFont="1" applyBorder="1" applyAlignment="1">
      <alignment horizontal="center" wrapText="1"/>
    </xf>
    <xf numFmtId="10" fontId="22" fillId="0" borderId="4" xfId="0" applyNumberFormat="1" applyFont="1" applyBorder="1" applyAlignment="1">
      <alignment horizontal="center" wrapText="1"/>
    </xf>
    <xf numFmtId="0" fontId="9" fillId="0" borderId="0" xfId="6" applyAlignment="1">
      <alignment horizontal="center"/>
    </xf>
    <xf numFmtId="0" fontId="10" fillId="0" borderId="1" xfId="6" applyFont="1" applyBorder="1" applyAlignment="1">
      <alignment horizontal="center"/>
    </xf>
    <xf numFmtId="0" fontId="9" fillId="0" borderId="21" xfId="6" applyBorder="1" applyAlignment="1">
      <alignment horizontal="center"/>
    </xf>
    <xf numFmtId="0" fontId="9" fillId="0" borderId="1" xfId="6" applyBorder="1" applyAlignment="1">
      <alignment horizontal="center"/>
    </xf>
    <xf numFmtId="0" fontId="24" fillId="0" borderId="0" xfId="0" applyFont="1" applyAlignment="1">
      <alignment horizontal="center"/>
    </xf>
    <xf numFmtId="0" fontId="0" fillId="0" borderId="0" xfId="0" applyAlignment="1">
      <alignment horizontal="center"/>
    </xf>
    <xf numFmtId="0" fontId="9" fillId="0" borderId="0" xfId="0" applyFont="1" applyAlignment="1">
      <alignment horizontal="center"/>
    </xf>
    <xf numFmtId="0" fontId="24" fillId="0" borderId="0" xfId="6" applyFont="1" applyAlignment="1">
      <alignment horizontal="center"/>
    </xf>
    <xf numFmtId="164" fontId="25" fillId="0" borderId="1" xfId="0" applyNumberFormat="1" applyFont="1" applyBorder="1" applyAlignment="1">
      <alignment horizontal="center"/>
    </xf>
    <xf numFmtId="164" fontId="25" fillId="0" borderId="0" xfId="0" applyNumberFormat="1" applyFont="1" applyAlignment="1">
      <alignment horizontal="center"/>
    </xf>
    <xf numFmtId="0" fontId="25" fillId="0" borderId="0" xfId="0" applyFont="1" applyAlignment="1">
      <alignment horizontal="center"/>
    </xf>
    <xf numFmtId="8" fontId="34" fillId="0" borderId="0" xfId="6" applyNumberFormat="1" applyFont="1" applyAlignment="1">
      <alignment horizontal="center"/>
    </xf>
    <xf numFmtId="0" fontId="9" fillId="0" borderId="0" xfId="6" applyAlignment="1" applyProtection="1">
      <alignment horizontal="center"/>
      <protection locked="0"/>
    </xf>
    <xf numFmtId="0" fontId="12" fillId="0" borderId="0" xfId="0" applyFont="1" applyAlignment="1">
      <alignment horizontal="center"/>
    </xf>
    <xf numFmtId="0" fontId="0" fillId="0" borderId="0" xfId="0" applyAlignment="1">
      <alignment horizontal="center" wrapText="1"/>
    </xf>
    <xf numFmtId="164" fontId="22" fillId="0" borderId="1" xfId="7" applyNumberFormat="1" applyFont="1" applyFill="1" applyBorder="1" applyAlignment="1" applyProtection="1">
      <alignment horizontal="center" wrapText="1"/>
    </xf>
    <xf numFmtId="164" fontId="22" fillId="4" borderId="1" xfId="7" applyNumberFormat="1" applyFont="1" applyFill="1" applyBorder="1" applyAlignment="1" applyProtection="1">
      <alignment horizontal="center" wrapText="1"/>
    </xf>
    <xf numFmtId="0" fontId="0" fillId="9" borderId="0" xfId="0" applyFill="1" applyAlignment="1">
      <alignment horizontal="center" wrapText="1"/>
    </xf>
    <xf numFmtId="164" fontId="12" fillId="0" borderId="0" xfId="0" applyNumberFormat="1" applyFont="1" applyAlignment="1">
      <alignment horizontal="center"/>
    </xf>
    <xf numFmtId="164" fontId="0" fillId="0" borderId="0" xfId="0" applyNumberFormat="1" applyAlignment="1">
      <alignment horizontal="center"/>
    </xf>
    <xf numFmtId="10" fontId="12" fillId="0" borderId="0" xfId="0" applyNumberFormat="1" applyFont="1" applyAlignment="1">
      <alignment horizontal="center"/>
    </xf>
    <xf numFmtId="10" fontId="10" fillId="2" borderId="1" xfId="0" applyNumberFormat="1" applyFont="1" applyFill="1" applyBorder="1" applyAlignment="1">
      <alignment horizontal="center" wrapText="1"/>
    </xf>
    <xf numFmtId="10" fontId="0" fillId="0" borderId="0" xfId="0" applyNumberFormat="1" applyAlignment="1">
      <alignment horizontal="center"/>
    </xf>
    <xf numFmtId="164" fontId="20" fillId="0" borderId="0" xfId="0" applyNumberFormat="1" applyFont="1" applyAlignment="1">
      <alignment horizontal="center"/>
    </xf>
    <xf numFmtId="10" fontId="24" fillId="0" borderId="0" xfId="0" applyNumberFormat="1" applyFont="1" applyAlignment="1">
      <alignment horizontal="center"/>
    </xf>
    <xf numFmtId="10" fontId="18" fillId="11" borderId="11" xfId="1" applyNumberFormat="1" applyFont="1" applyFill="1" applyBorder="1" applyAlignment="1" applyProtection="1">
      <alignment horizontal="center" wrapText="1"/>
    </xf>
    <xf numFmtId="164" fontId="10" fillId="2" borderId="1" xfId="0" applyNumberFormat="1" applyFont="1" applyFill="1" applyBorder="1" applyAlignment="1">
      <alignment horizontal="center" wrapText="1"/>
    </xf>
    <xf numFmtId="0" fontId="12" fillId="0" borderId="1" xfId="0" applyFont="1" applyBorder="1" applyAlignment="1">
      <alignment horizontal="left" wrapText="1"/>
    </xf>
    <xf numFmtId="1" fontId="12" fillId="0" borderId="1" xfId="0" applyNumberFormat="1" applyFont="1" applyBorder="1" applyAlignment="1">
      <alignment horizontal="center" wrapText="1"/>
    </xf>
    <xf numFmtId="164" fontId="12" fillId="0" borderId="1" xfId="14" applyNumberFormat="1" applyFont="1" applyFill="1" applyBorder="1" applyAlignment="1" applyProtection="1">
      <alignment horizontal="center" wrapText="1"/>
    </xf>
    <xf numFmtId="10" fontId="12" fillId="0" borderId="1" xfId="1" applyNumberFormat="1" applyFont="1" applyBorder="1" applyAlignment="1" applyProtection="1">
      <alignment horizontal="center" wrapText="1"/>
    </xf>
    <xf numFmtId="1" fontId="12" fillId="0" borderId="1" xfId="14" applyNumberFormat="1" applyFont="1" applyFill="1" applyBorder="1" applyAlignment="1" applyProtection="1">
      <alignment horizontal="center" wrapText="1"/>
    </xf>
    <xf numFmtId="0" fontId="22" fillId="0" borderId="1" xfId="0" applyFont="1" applyBorder="1" applyAlignment="1">
      <alignment horizontal="center" wrapText="1"/>
    </xf>
    <xf numFmtId="0" fontId="22" fillId="0" borderId="1" xfId="0" applyFont="1" applyBorder="1" applyAlignment="1">
      <alignment horizontal="center"/>
    </xf>
    <xf numFmtId="0" fontId="22" fillId="0" borderId="10" xfId="0" applyFont="1" applyBorder="1" applyAlignment="1">
      <alignment horizontal="center" wrapText="1"/>
    </xf>
    <xf numFmtId="164" fontId="22" fillId="0" borderId="0" xfId="7" applyNumberFormat="1" applyFont="1" applyFill="1" applyAlignment="1">
      <alignment horizontal="center"/>
    </xf>
    <xf numFmtId="0" fontId="22" fillId="0" borderId="0" xfId="0" applyFont="1" applyAlignment="1">
      <alignment horizontal="center" wrapText="1"/>
    </xf>
    <xf numFmtId="1" fontId="22" fillId="0" borderId="1" xfId="0" applyNumberFormat="1" applyFont="1" applyBorder="1" applyAlignment="1">
      <alignment horizontal="center" wrapText="1"/>
    </xf>
    <xf numFmtId="0" fontId="48" fillId="0" borderId="1" xfId="0" applyFont="1" applyBorder="1" applyAlignment="1">
      <alignment horizontal="center" wrapText="1"/>
    </xf>
    <xf numFmtId="1" fontId="22" fillId="0" borderId="0" xfId="0" applyNumberFormat="1" applyFont="1" applyAlignment="1">
      <alignment horizontal="center"/>
    </xf>
    <xf numFmtId="1" fontId="22" fillId="0" borderId="1" xfId="0" applyNumberFormat="1" applyFont="1" applyBorder="1" applyAlignment="1">
      <alignment horizontal="center"/>
    </xf>
    <xf numFmtId="0" fontId="10" fillId="16" borderId="2" xfId="0" applyFont="1" applyFill="1" applyBorder="1" applyAlignment="1">
      <alignment horizontal="center" wrapText="1"/>
    </xf>
    <xf numFmtId="0" fontId="12" fillId="8" borderId="3" xfId="0" applyFont="1" applyFill="1" applyBorder="1" applyAlignment="1">
      <alignment horizontal="left" vertical="top" wrapText="1"/>
    </xf>
    <xf numFmtId="0" fontId="12" fillId="8" borderId="9" xfId="0" applyFont="1" applyFill="1" applyBorder="1" applyAlignment="1">
      <alignment horizontal="left" vertical="top" wrapText="1"/>
    </xf>
    <xf numFmtId="0" fontId="12" fillId="8" borderId="10" xfId="0" applyFont="1" applyFill="1" applyBorder="1" applyAlignment="1">
      <alignment horizontal="left" vertical="top" wrapText="1"/>
    </xf>
    <xf numFmtId="0" fontId="12" fillId="5" borderId="1" xfId="0" applyFont="1" applyFill="1" applyBorder="1" applyAlignment="1">
      <alignment wrapText="1"/>
    </xf>
    <xf numFmtId="0" fontId="12" fillId="5" borderId="1" xfId="0" applyFont="1" applyFill="1" applyBorder="1" applyAlignment="1">
      <alignment horizontal="left" wrapText="1"/>
    </xf>
    <xf numFmtId="0" fontId="12" fillId="5" borderId="3" xfId="0" applyFont="1" applyFill="1" applyBorder="1" applyAlignment="1">
      <alignment horizontal="left" wrapText="1"/>
    </xf>
    <xf numFmtId="0" fontId="12" fillId="5" borderId="9" xfId="0" applyFont="1" applyFill="1" applyBorder="1" applyAlignment="1">
      <alignment horizontal="left" wrapText="1"/>
    </xf>
    <xf numFmtId="0" fontId="12" fillId="5" borderId="10" xfId="0" applyFont="1" applyFill="1" applyBorder="1" applyAlignment="1">
      <alignment horizontal="left" wrapText="1"/>
    </xf>
    <xf numFmtId="0" fontId="42" fillId="8" borderId="1" xfId="0" applyFont="1" applyFill="1" applyBorder="1" applyAlignment="1">
      <alignment horizontal="left" vertical="top" wrapText="1"/>
    </xf>
    <xf numFmtId="0" fontId="10" fillId="5" borderId="6"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8" xfId="0" applyFont="1" applyFill="1" applyBorder="1" applyAlignment="1">
      <alignment horizontal="center" vertical="top" wrapText="1"/>
    </xf>
    <xf numFmtId="0" fontId="22" fillId="8" borderId="1" xfId="0" applyFont="1" applyFill="1" applyBorder="1" applyAlignment="1">
      <alignment vertical="center" wrapText="1"/>
    </xf>
    <xf numFmtId="0" fontId="12" fillId="8" borderId="1" xfId="0" applyFont="1" applyFill="1" applyBorder="1" applyAlignment="1">
      <alignment horizontal="left" vertical="top" wrapText="1"/>
    </xf>
    <xf numFmtId="0" fontId="12" fillId="5" borderId="3" xfId="0" applyFont="1" applyFill="1" applyBorder="1" applyAlignment="1">
      <alignment wrapText="1"/>
    </xf>
    <xf numFmtId="0" fontId="12" fillId="5" borderId="9" xfId="0" applyFont="1" applyFill="1" applyBorder="1" applyAlignment="1">
      <alignment wrapText="1"/>
    </xf>
    <xf numFmtId="0" fontId="12" fillId="5" borderId="10" xfId="0" applyFont="1" applyFill="1" applyBorder="1" applyAlignment="1">
      <alignment wrapText="1"/>
    </xf>
    <xf numFmtId="0" fontId="21" fillId="5" borderId="7" xfId="0" applyFont="1" applyFill="1" applyBorder="1" applyAlignment="1">
      <alignment horizontal="center" vertical="top" wrapText="1"/>
    </xf>
    <xf numFmtId="0" fontId="21" fillId="5" borderId="8" xfId="0" applyFont="1" applyFill="1" applyBorder="1" applyAlignment="1">
      <alignment horizontal="center" vertical="top" wrapText="1"/>
    </xf>
    <xf numFmtId="0" fontId="0" fillId="5" borderId="1" xfId="0" applyFill="1" applyBorder="1" applyAlignment="1">
      <alignment wrapText="1"/>
    </xf>
    <xf numFmtId="0" fontId="15" fillId="3" borderId="2" xfId="0" applyFont="1" applyFill="1" applyBorder="1" applyAlignment="1">
      <alignment horizontal="left" vertical="top" wrapText="1"/>
    </xf>
    <xf numFmtId="0" fontId="0" fillId="3" borderId="2" xfId="0" applyFill="1" applyBorder="1" applyAlignment="1">
      <alignment horizontal="left" vertical="top"/>
    </xf>
    <xf numFmtId="0" fontId="15" fillId="3" borderId="1" xfId="0" applyFont="1" applyFill="1" applyBorder="1" applyAlignment="1">
      <alignment horizontal="left" vertical="top" wrapText="1"/>
    </xf>
    <xf numFmtId="0" fontId="0" fillId="3" borderId="1" xfId="0" applyFill="1" applyBorder="1" applyAlignment="1">
      <alignment horizontal="left" vertical="top"/>
    </xf>
    <xf numFmtId="0" fontId="0" fillId="3" borderId="1" xfId="0" applyFill="1" applyBorder="1" applyAlignment="1">
      <alignment horizontal="left" vertical="top" wrapText="1"/>
    </xf>
    <xf numFmtId="0" fontId="27" fillId="6" borderId="3" xfId="0" applyFont="1" applyFill="1" applyBorder="1" applyAlignment="1">
      <alignment horizontal="left" vertical="top" wrapText="1"/>
    </xf>
    <xf numFmtId="0" fontId="27" fillId="6" borderId="9" xfId="0" applyFont="1" applyFill="1" applyBorder="1" applyAlignment="1">
      <alignment horizontal="left" vertical="top" wrapText="1"/>
    </xf>
    <xf numFmtId="0" fontId="27" fillId="6" borderId="10" xfId="0" applyFont="1" applyFill="1" applyBorder="1" applyAlignment="1">
      <alignment horizontal="left" vertical="top" wrapText="1"/>
    </xf>
    <xf numFmtId="0" fontId="10" fillId="5" borderId="6" xfId="0" applyFont="1" applyFill="1" applyBorder="1" applyAlignment="1">
      <alignment horizontal="left" vertical="top" wrapText="1"/>
    </xf>
    <xf numFmtId="0" fontId="10" fillId="5" borderId="7" xfId="0" applyFont="1" applyFill="1" applyBorder="1" applyAlignment="1">
      <alignment horizontal="left" vertical="top" wrapText="1"/>
    </xf>
    <xf numFmtId="0" fontId="10" fillId="5" borderId="8" xfId="0" applyFont="1" applyFill="1" applyBorder="1" applyAlignment="1">
      <alignment horizontal="left" vertical="top" wrapText="1"/>
    </xf>
    <xf numFmtId="0" fontId="27" fillId="6" borderId="3" xfId="0" applyFont="1" applyFill="1" applyBorder="1" applyAlignment="1">
      <alignment horizontal="left" vertical="top"/>
    </xf>
    <xf numFmtId="0" fontId="27" fillId="6" borderId="9" xfId="0" applyFont="1" applyFill="1" applyBorder="1" applyAlignment="1">
      <alignment horizontal="left" vertical="top"/>
    </xf>
    <xf numFmtId="0" fontId="27" fillId="6" borderId="10" xfId="0" applyFont="1" applyFill="1" applyBorder="1" applyAlignment="1">
      <alignment horizontal="left" vertical="top"/>
    </xf>
    <xf numFmtId="0" fontId="28" fillId="12" borderId="1" xfId="0" applyFont="1" applyFill="1" applyBorder="1" applyAlignment="1">
      <alignment horizontal="center"/>
    </xf>
    <xf numFmtId="0" fontId="29" fillId="12" borderId="1" xfId="0" applyFont="1" applyFill="1" applyBorder="1" applyAlignment="1">
      <alignment horizontal="center"/>
    </xf>
    <xf numFmtId="0" fontId="9" fillId="0" borderId="3" xfId="0" applyFont="1" applyBorder="1" applyAlignment="1" applyProtection="1">
      <alignment horizontal="center" vertical="top"/>
      <protection locked="0"/>
    </xf>
    <xf numFmtId="0" fontId="0" fillId="0" borderId="9" xfId="0" applyBorder="1" applyAlignment="1">
      <alignment horizontal="center" vertical="top"/>
    </xf>
    <xf numFmtId="0" fontId="0" fillId="0" borderId="10" xfId="0" applyBorder="1" applyAlignment="1">
      <alignment horizontal="center" vertical="top"/>
    </xf>
    <xf numFmtId="0" fontId="18" fillId="0" borderId="0" xfId="0" applyFont="1" applyAlignment="1">
      <alignment vertical="top" wrapText="1"/>
    </xf>
    <xf numFmtId="0" fontId="0" fillId="0" borderId="0" xfId="0" applyAlignment="1">
      <alignment vertical="top" wrapText="1"/>
    </xf>
    <xf numFmtId="0" fontId="12" fillId="3" borderId="1" xfId="0" applyFont="1" applyFill="1" applyBorder="1" applyAlignment="1">
      <alignment horizontal="left" vertical="top" wrapText="1"/>
    </xf>
    <xf numFmtId="0" fontId="17" fillId="3" borderId="1" xfId="0" applyFont="1" applyFill="1" applyBorder="1" applyAlignment="1">
      <alignment horizontal="left" vertical="top" wrapText="1"/>
    </xf>
    <xf numFmtId="0" fontId="9" fillId="0" borderId="1" xfId="0" applyFont="1" applyBorder="1" applyAlignment="1" applyProtection="1">
      <alignment horizontal="center" vertical="top"/>
      <protection locked="0"/>
    </xf>
    <xf numFmtId="0" fontId="20" fillId="7" borderId="1" xfId="0" applyFont="1" applyFill="1" applyBorder="1" applyAlignment="1">
      <alignment horizontal="center" vertical="top" wrapText="1"/>
    </xf>
    <xf numFmtId="0" fontId="44" fillId="7" borderId="1" xfId="0" applyFont="1" applyFill="1" applyBorder="1" applyAlignment="1">
      <alignment horizontal="center" vertical="top"/>
    </xf>
    <xf numFmtId="0" fontId="19" fillId="3" borderId="1" xfId="0" applyFont="1" applyFill="1" applyBorder="1" applyAlignment="1">
      <alignment horizontal="left" vertical="top" wrapText="1"/>
    </xf>
    <xf numFmtId="0" fontId="12" fillId="15" borderId="1" xfId="0" applyFont="1" applyFill="1" applyBorder="1" applyAlignment="1">
      <alignment horizontal="left" vertical="top" wrapText="1"/>
    </xf>
    <xf numFmtId="0" fontId="12" fillId="15" borderId="1" xfId="0" applyFont="1" applyFill="1" applyBorder="1" applyAlignment="1">
      <alignment horizontal="left" vertical="top"/>
    </xf>
    <xf numFmtId="0" fontId="12" fillId="3" borderId="6" xfId="0" applyFont="1" applyFill="1" applyBorder="1" applyAlignment="1">
      <alignment horizontal="center" vertical="top" wrapText="1"/>
    </xf>
    <xf numFmtId="0" fontId="0" fillId="3" borderId="7" xfId="0" applyFill="1" applyBorder="1" applyAlignment="1">
      <alignment horizontal="center" vertical="top"/>
    </xf>
    <xf numFmtId="0" fontId="0" fillId="3" borderId="8" xfId="0" applyFill="1" applyBorder="1" applyAlignment="1">
      <alignment horizontal="center" vertical="top"/>
    </xf>
    <xf numFmtId="0" fontId="12" fillId="8" borderId="6" xfId="0" applyFont="1" applyFill="1" applyBorder="1" applyAlignment="1">
      <alignment horizontal="center" wrapText="1"/>
    </xf>
    <xf numFmtId="0" fontId="12" fillId="8" borderId="7" xfId="0" applyFont="1" applyFill="1" applyBorder="1" applyAlignment="1">
      <alignment horizontal="center" wrapText="1"/>
    </xf>
    <xf numFmtId="0" fontId="12" fillId="8" borderId="8" xfId="0" applyFont="1" applyFill="1" applyBorder="1" applyAlignment="1">
      <alignment horizontal="center" wrapText="1"/>
    </xf>
    <xf numFmtId="0" fontId="41" fillId="6" borderId="18" xfId="0" applyFont="1" applyFill="1" applyBorder="1" applyAlignment="1">
      <alignment horizontal="center" vertical="top" wrapText="1"/>
    </xf>
    <xf numFmtId="0" fontId="41" fillId="6" borderId="14" xfId="0" applyFont="1" applyFill="1" applyBorder="1" applyAlignment="1">
      <alignment horizontal="center" vertical="top" wrapText="1"/>
    </xf>
    <xf numFmtId="0" fontId="41" fillId="6" borderId="19" xfId="0" applyFont="1" applyFill="1" applyBorder="1" applyAlignment="1">
      <alignment horizontal="center" vertical="top" wrapText="1"/>
    </xf>
    <xf numFmtId="0" fontId="40" fillId="6" borderId="3" xfId="0" applyFont="1" applyFill="1" applyBorder="1" applyAlignment="1">
      <alignment horizontal="left" vertical="top" wrapText="1"/>
    </xf>
    <xf numFmtId="0" fontId="40" fillId="6" borderId="9" xfId="0" applyFont="1" applyFill="1" applyBorder="1" applyAlignment="1">
      <alignment horizontal="left" vertical="top" wrapText="1"/>
    </xf>
    <xf numFmtId="0" fontId="40" fillId="6" borderId="10" xfId="0" applyFont="1" applyFill="1" applyBorder="1" applyAlignment="1">
      <alignment horizontal="left" vertical="top" wrapText="1"/>
    </xf>
    <xf numFmtId="0" fontId="9" fillId="13" borderId="1" xfId="6" applyFill="1" applyBorder="1" applyAlignment="1">
      <alignment horizontal="center"/>
    </xf>
    <xf numFmtId="0" fontId="28" fillId="12" borderId="20" xfId="6" applyFont="1" applyFill="1" applyBorder="1" applyAlignment="1">
      <alignment horizontal="center"/>
    </xf>
    <xf numFmtId="0" fontId="28" fillId="12" borderId="0" xfId="6" applyFont="1" applyFill="1" applyAlignment="1">
      <alignment horizontal="center"/>
    </xf>
    <xf numFmtId="0" fontId="29" fillId="12" borderId="20" xfId="6" applyFont="1" applyFill="1" applyBorder="1" applyAlignment="1">
      <alignment horizontal="center"/>
    </xf>
    <xf numFmtId="0" fontId="29" fillId="12" borderId="0" xfId="6" applyFont="1" applyFill="1" applyAlignment="1">
      <alignment horizontal="center"/>
    </xf>
    <xf numFmtId="0" fontId="36" fillId="0" borderId="0" xfId="6" applyFont="1" applyAlignment="1">
      <alignment horizontal="center"/>
    </xf>
    <xf numFmtId="0" fontId="20" fillId="0" borderId="0" xfId="0" applyFont="1" applyAlignment="1">
      <alignment horizontal="center"/>
    </xf>
    <xf numFmtId="9" fontId="20" fillId="11" borderId="11" xfId="0" applyNumberFormat="1" applyFont="1" applyFill="1" applyBorder="1" applyAlignment="1">
      <alignment horizontal="center" wrapText="1"/>
    </xf>
    <xf numFmtId="0" fontId="20" fillId="11" borderId="11" xfId="0" applyFont="1" applyFill="1" applyBorder="1" applyAlignment="1">
      <alignment horizontal="center" wrapText="1"/>
    </xf>
    <xf numFmtId="0" fontId="1" fillId="0" borderId="0" xfId="21" applyAlignment="1">
      <alignment horizontal="center"/>
    </xf>
    <xf numFmtId="164" fontId="1" fillId="0" borderId="0" xfId="21" applyNumberFormat="1" applyAlignment="1">
      <alignment horizontal="center"/>
    </xf>
    <xf numFmtId="10" fontId="1" fillId="0" borderId="0" xfId="21" applyNumberFormat="1" applyAlignment="1">
      <alignment horizontal="center"/>
    </xf>
    <xf numFmtId="164" fontId="1" fillId="10" borderId="1" xfId="21" applyNumberFormat="1" applyFill="1" applyBorder="1" applyAlignment="1">
      <alignment horizontal="center"/>
    </xf>
    <xf numFmtId="10" fontId="1" fillId="10" borderId="1" xfId="21" applyNumberFormat="1" applyFill="1" applyBorder="1" applyAlignment="1" applyProtection="1">
      <alignment horizontal="center"/>
      <protection locked="0"/>
    </xf>
    <xf numFmtId="164" fontId="1" fillId="10" borderId="1" xfId="21" applyNumberFormat="1" applyFill="1" applyBorder="1" applyAlignment="1" applyProtection="1">
      <alignment horizontal="center"/>
      <protection locked="0"/>
    </xf>
    <xf numFmtId="0" fontId="1" fillId="10" borderId="1" xfId="21" applyFill="1" applyBorder="1" applyAlignment="1" applyProtection="1">
      <alignment horizontal="center"/>
      <protection locked="0"/>
    </xf>
    <xf numFmtId="0" fontId="31" fillId="0" borderId="1" xfId="21" applyFont="1" applyBorder="1" applyAlignment="1" applyProtection="1">
      <alignment horizontal="center"/>
      <protection locked="0"/>
    </xf>
    <xf numFmtId="0" fontId="1" fillId="0" borderId="1" xfId="21" applyBorder="1" applyAlignment="1" applyProtection="1">
      <alignment horizontal="center" wrapText="1"/>
      <protection locked="0"/>
    </xf>
    <xf numFmtId="10" fontId="1" fillId="10" borderId="1" xfId="21" applyNumberFormat="1" applyFill="1" applyBorder="1" applyAlignment="1">
      <alignment horizontal="center"/>
    </xf>
    <xf numFmtId="0" fontId="1" fillId="10" borderId="1" xfId="21" applyFill="1" applyBorder="1" applyAlignment="1">
      <alignment horizontal="center"/>
    </xf>
    <xf numFmtId="0" fontId="1" fillId="0" borderId="1" xfId="21" applyBorder="1" applyAlignment="1">
      <alignment horizontal="center" wrapText="1"/>
    </xf>
    <xf numFmtId="164" fontId="1" fillId="0" borderId="12" xfId="21" applyNumberFormat="1" applyBorder="1" applyAlignment="1">
      <alignment horizontal="center"/>
    </xf>
    <xf numFmtId="164" fontId="1" fillId="10" borderId="12" xfId="21" applyNumberFormat="1" applyFill="1" applyBorder="1" applyAlignment="1">
      <alignment horizontal="center"/>
    </xf>
    <xf numFmtId="164" fontId="1" fillId="14" borderId="12" xfId="21" applyNumberFormat="1" applyFill="1" applyBorder="1" applyAlignment="1">
      <alignment horizontal="center"/>
    </xf>
    <xf numFmtId="10" fontId="1" fillId="10" borderId="12" xfId="21" applyNumberFormat="1" applyFill="1" applyBorder="1" applyAlignment="1">
      <alignment horizontal="center"/>
    </xf>
    <xf numFmtId="0" fontId="1" fillId="10" borderId="12" xfId="21" applyFill="1" applyBorder="1" applyAlignment="1">
      <alignment horizontal="center"/>
    </xf>
    <xf numFmtId="0" fontId="31" fillId="0" borderId="12" xfId="21" applyFont="1" applyBorder="1" applyAlignment="1">
      <alignment horizontal="center" wrapText="1"/>
    </xf>
    <xf numFmtId="0" fontId="1" fillId="0" borderId="12" xfId="21" applyBorder="1" applyAlignment="1">
      <alignment horizontal="center" wrapText="1"/>
    </xf>
    <xf numFmtId="0" fontId="1" fillId="0" borderId="15" xfId="21" applyBorder="1" applyAlignment="1">
      <alignment horizontal="center"/>
    </xf>
    <xf numFmtId="164" fontId="1" fillId="10" borderId="13" xfId="21" applyNumberFormat="1" applyFill="1" applyBorder="1" applyAlignment="1">
      <alignment horizontal="center"/>
    </xf>
    <xf numFmtId="10" fontId="1" fillId="10" borderId="13" xfId="21" applyNumberFormat="1" applyFill="1" applyBorder="1" applyAlignment="1">
      <alignment horizontal="center"/>
    </xf>
    <xf numFmtId="0" fontId="1" fillId="10" borderId="13" xfId="21" applyFill="1" applyBorder="1" applyAlignment="1">
      <alignment horizontal="center"/>
    </xf>
    <xf numFmtId="0" fontId="31" fillId="0" borderId="13" xfId="21" applyFont="1" applyBorder="1" applyAlignment="1" applyProtection="1">
      <alignment horizontal="center" wrapText="1"/>
      <protection locked="0"/>
    </xf>
    <xf numFmtId="0" fontId="1" fillId="0" borderId="13" xfId="21" applyBorder="1" applyAlignment="1">
      <alignment horizontal="center" wrapText="1"/>
    </xf>
    <xf numFmtId="0" fontId="31" fillId="0" borderId="1" xfId="21" applyFont="1" applyBorder="1" applyAlignment="1" applyProtection="1">
      <alignment horizontal="center" wrapText="1"/>
      <protection locked="0"/>
    </xf>
    <xf numFmtId="0" fontId="1" fillId="0" borderId="17" xfId="21" applyBorder="1" applyAlignment="1">
      <alignment horizontal="center"/>
    </xf>
    <xf numFmtId="164" fontId="1" fillId="0" borderId="16" xfId="21" applyNumberFormat="1" applyBorder="1" applyAlignment="1">
      <alignment horizontal="center"/>
    </xf>
    <xf numFmtId="164" fontId="1" fillId="10" borderId="16" xfId="21" applyNumberFormat="1" applyFill="1" applyBorder="1" applyAlignment="1">
      <alignment horizontal="center"/>
    </xf>
    <xf numFmtId="164" fontId="1" fillId="14" borderId="16" xfId="21" applyNumberFormat="1" applyFill="1" applyBorder="1" applyAlignment="1">
      <alignment horizontal="center"/>
    </xf>
    <xf numFmtId="10" fontId="1" fillId="10" borderId="16" xfId="21" applyNumberFormat="1" applyFill="1" applyBorder="1" applyAlignment="1">
      <alignment horizontal="center"/>
    </xf>
    <xf numFmtId="0" fontId="1" fillId="10" borderId="16" xfId="21" applyFill="1" applyBorder="1" applyAlignment="1">
      <alignment horizontal="center"/>
    </xf>
    <xf numFmtId="0" fontId="31" fillId="0" borderId="16" xfId="21" applyFont="1" applyBorder="1" applyAlignment="1">
      <alignment horizontal="center" wrapText="1"/>
    </xf>
    <xf numFmtId="0" fontId="1" fillId="0" borderId="16" xfId="21" applyBorder="1" applyAlignment="1">
      <alignment horizontal="center" wrapText="1"/>
    </xf>
    <xf numFmtId="164" fontId="1" fillId="0" borderId="2" xfId="21" applyNumberFormat="1" applyBorder="1" applyAlignment="1">
      <alignment horizontal="center"/>
    </xf>
    <xf numFmtId="164" fontId="1" fillId="10" borderId="2" xfId="21" applyNumberFormat="1" applyFill="1" applyBorder="1" applyAlignment="1">
      <alignment horizontal="center"/>
    </xf>
    <xf numFmtId="164" fontId="1" fillId="14" borderId="2" xfId="21" applyNumberFormat="1" applyFill="1" applyBorder="1" applyAlignment="1">
      <alignment horizontal="center"/>
    </xf>
    <xf numFmtId="10" fontId="1" fillId="10" borderId="2" xfId="21" applyNumberFormat="1" applyFill="1" applyBorder="1" applyAlignment="1">
      <alignment horizontal="center"/>
    </xf>
    <xf numFmtId="0" fontId="1" fillId="10" borderId="2" xfId="21" applyFill="1" applyBorder="1" applyAlignment="1">
      <alignment horizontal="center"/>
    </xf>
    <xf numFmtId="0" fontId="31" fillId="0" borderId="2" xfId="21" applyFont="1" applyBorder="1" applyAlignment="1">
      <alignment horizontal="center" wrapText="1"/>
    </xf>
    <xf numFmtId="0" fontId="1" fillId="0" borderId="2" xfId="21" applyBorder="1" applyAlignment="1">
      <alignment horizontal="center" wrapText="1"/>
    </xf>
    <xf numFmtId="164" fontId="1" fillId="0" borderId="1" xfId="21" applyNumberFormat="1" applyBorder="1" applyAlignment="1">
      <alignment horizontal="center"/>
    </xf>
    <xf numFmtId="164" fontId="1" fillId="14" borderId="1" xfId="21" applyNumberFormat="1" applyFill="1" applyBorder="1" applyAlignment="1">
      <alignment horizontal="center"/>
    </xf>
    <xf numFmtId="0" fontId="31" fillId="0" borderId="1" xfId="21" applyFont="1" applyBorder="1" applyAlignment="1">
      <alignment horizontal="center" wrapText="1"/>
    </xf>
    <xf numFmtId="8" fontId="1" fillId="0" borderId="0" xfId="21" applyNumberFormat="1" applyAlignment="1">
      <alignment horizontal="center"/>
    </xf>
    <xf numFmtId="164" fontId="1" fillId="0" borderId="2" xfId="21" applyNumberFormat="1" applyBorder="1" applyAlignment="1" applyProtection="1">
      <alignment horizontal="center"/>
      <protection locked="0"/>
    </xf>
    <xf numFmtId="10" fontId="1" fillId="14" borderId="2" xfId="21" applyNumberFormat="1" applyFill="1" applyBorder="1" applyAlignment="1">
      <alignment horizontal="center"/>
    </xf>
    <xf numFmtId="164" fontId="1" fillId="0" borderId="12" xfId="21" applyNumberFormat="1" applyBorder="1" applyAlignment="1" applyProtection="1">
      <alignment horizontal="center"/>
      <protection locked="0"/>
    </xf>
    <xf numFmtId="10" fontId="1" fillId="14" borderId="12" xfId="21" applyNumberFormat="1" applyFill="1" applyBorder="1" applyAlignment="1">
      <alignment horizontal="center"/>
    </xf>
    <xf numFmtId="164" fontId="1" fillId="0" borderId="1" xfId="21" applyNumberFormat="1" applyBorder="1" applyAlignment="1" applyProtection="1">
      <alignment horizontal="center"/>
      <protection locked="0"/>
    </xf>
    <xf numFmtId="10" fontId="1" fillId="14" borderId="1" xfId="1" applyNumberFormat="1" applyFont="1" applyFill="1" applyBorder="1" applyAlignment="1" applyProtection="1">
      <alignment horizontal="center"/>
    </xf>
    <xf numFmtId="164" fontId="1" fillId="13" borderId="1" xfId="21" applyNumberFormat="1" applyFill="1" applyBorder="1" applyAlignment="1">
      <alignment horizontal="center" wrapText="1"/>
    </xf>
    <xf numFmtId="164" fontId="1" fillId="13" borderId="1" xfId="21" applyNumberFormat="1" applyFill="1" applyBorder="1" applyAlignment="1" applyProtection="1">
      <alignment horizontal="center" wrapText="1"/>
      <protection locked="0"/>
    </xf>
    <xf numFmtId="10" fontId="1" fillId="13" borderId="1" xfId="21" applyNumberFormat="1" applyFill="1" applyBorder="1" applyAlignment="1" applyProtection="1">
      <alignment horizontal="center" wrapText="1"/>
      <protection locked="0"/>
    </xf>
    <xf numFmtId="0" fontId="1" fillId="13" borderId="1" xfId="21" applyFill="1" applyBorder="1" applyAlignment="1">
      <alignment horizontal="center"/>
    </xf>
    <xf numFmtId="164" fontId="1" fillId="0" borderId="0" xfId="21" applyNumberFormat="1" applyAlignment="1" applyProtection="1">
      <alignment horizontal="center"/>
      <protection locked="0"/>
    </xf>
    <xf numFmtId="10" fontId="1" fillId="0" borderId="0" xfId="21" applyNumberFormat="1" applyAlignment="1" applyProtection="1">
      <alignment horizontal="center"/>
      <protection locked="0"/>
    </xf>
    <xf numFmtId="0" fontId="1" fillId="0" borderId="0" xfId="21" applyAlignment="1" applyProtection="1">
      <alignment horizontal="center"/>
      <protection locked="0"/>
    </xf>
    <xf numFmtId="0" fontId="33" fillId="0" borderId="0" xfId="21" applyFont="1" applyAlignment="1" applyProtection="1">
      <alignment horizontal="center"/>
      <protection locked="0"/>
    </xf>
    <xf numFmtId="0" fontId="1" fillId="0" borderId="0" xfId="22" applyAlignment="1">
      <alignment horizontal="center"/>
    </xf>
    <xf numFmtId="164" fontId="23" fillId="0" borderId="0" xfId="22" applyNumberFormat="1" applyFont="1" applyAlignment="1">
      <alignment horizontal="center"/>
    </xf>
    <xf numFmtId="10" fontId="23" fillId="0" borderId="0" xfId="22" applyNumberFormat="1" applyFont="1" applyAlignment="1">
      <alignment horizontal="center"/>
    </xf>
    <xf numFmtId="0" fontId="23" fillId="0" borderId="0" xfId="22" applyFont="1" applyAlignment="1">
      <alignment horizontal="center"/>
    </xf>
    <xf numFmtId="164" fontId="1" fillId="10" borderId="1" xfId="22" applyNumberFormat="1" applyFill="1" applyBorder="1" applyAlignment="1">
      <alignment horizontal="center"/>
    </xf>
    <xf numFmtId="10" fontId="1" fillId="10" borderId="1" xfId="22" applyNumberFormat="1" applyFill="1" applyBorder="1" applyAlignment="1">
      <alignment horizontal="center"/>
    </xf>
    <xf numFmtId="0" fontId="1" fillId="10" borderId="1" xfId="22" applyFill="1" applyBorder="1" applyAlignment="1">
      <alignment horizontal="center"/>
    </xf>
    <xf numFmtId="0" fontId="1" fillId="0" borderId="1" xfId="22" applyBorder="1" applyAlignment="1" applyProtection="1">
      <alignment horizontal="center"/>
      <protection locked="0"/>
    </xf>
    <xf numFmtId="0" fontId="1" fillId="0" borderId="1" xfId="22" applyBorder="1" applyAlignment="1">
      <alignment horizontal="center" wrapText="1"/>
    </xf>
    <xf numFmtId="164" fontId="1" fillId="0" borderId="1" xfId="22" applyNumberFormat="1" applyBorder="1" applyAlignment="1">
      <alignment horizontal="center"/>
    </xf>
    <xf numFmtId="164" fontId="1" fillId="14" borderId="1" xfId="22" applyNumberFormat="1" applyFill="1" applyBorder="1" applyAlignment="1">
      <alignment horizontal="center"/>
    </xf>
    <xf numFmtId="0" fontId="31" fillId="0" borderId="12" xfId="22" applyFont="1" applyBorder="1" applyAlignment="1">
      <alignment horizontal="center" wrapText="1"/>
    </xf>
    <xf numFmtId="0" fontId="31" fillId="0" borderId="13" xfId="22" applyFont="1" applyBorder="1" applyAlignment="1" applyProtection="1">
      <alignment horizontal="center" wrapText="1"/>
      <protection locked="0"/>
    </xf>
    <xf numFmtId="0" fontId="31" fillId="0" borderId="1" xfId="22" applyFont="1" applyBorder="1" applyAlignment="1" applyProtection="1">
      <alignment horizontal="center" wrapText="1"/>
      <protection locked="0"/>
    </xf>
    <xf numFmtId="0" fontId="31" fillId="0" borderId="16" xfId="22" applyFont="1" applyBorder="1" applyAlignment="1">
      <alignment horizontal="center" wrapText="1"/>
    </xf>
    <xf numFmtId="0" fontId="31" fillId="0" borderId="2" xfId="22" applyFont="1" applyBorder="1" applyAlignment="1">
      <alignment horizontal="center" wrapText="1"/>
    </xf>
    <xf numFmtId="0" fontId="31" fillId="0" borderId="1" xfId="22" applyFont="1" applyBorder="1" applyAlignment="1">
      <alignment horizontal="center" wrapText="1"/>
    </xf>
    <xf numFmtId="10" fontId="1" fillId="14" borderId="1" xfId="22" applyNumberFormat="1" applyFill="1" applyBorder="1" applyAlignment="1">
      <alignment horizontal="center"/>
    </xf>
    <xf numFmtId="164" fontId="1" fillId="13" borderId="1" xfId="22" applyNumberFormat="1" applyFill="1" applyBorder="1" applyAlignment="1">
      <alignment horizontal="center" wrapText="1"/>
    </xf>
    <xf numFmtId="10" fontId="1" fillId="13" borderId="1" xfId="22" applyNumberFormat="1" applyFill="1" applyBorder="1" applyAlignment="1">
      <alignment horizontal="center" wrapText="1"/>
    </xf>
    <xf numFmtId="0" fontId="1" fillId="13" borderId="1" xfId="22" applyFill="1" applyBorder="1" applyAlignment="1">
      <alignment horizontal="center"/>
    </xf>
    <xf numFmtId="0" fontId="26" fillId="0" borderId="0" xfId="22" applyFont="1" applyAlignment="1">
      <alignment horizontal="center"/>
    </xf>
    <xf numFmtId="0" fontId="35" fillId="0" borderId="0" xfId="22" applyFont="1" applyAlignment="1">
      <alignment horizontal="center"/>
    </xf>
    <xf numFmtId="0" fontId="1" fillId="0" borderId="1" xfId="21" applyBorder="1" applyAlignment="1" applyProtection="1">
      <alignment horizontal="center"/>
      <protection locked="0"/>
    </xf>
    <xf numFmtId="0" fontId="1" fillId="0" borderId="1" xfId="21" applyBorder="1" applyAlignment="1">
      <alignment horizontal="center"/>
    </xf>
    <xf numFmtId="10" fontId="1" fillId="14" borderId="1" xfId="21" applyNumberFormat="1" applyFill="1" applyBorder="1" applyAlignment="1">
      <alignment horizontal="center"/>
    </xf>
    <xf numFmtId="10" fontId="1" fillId="13" borderId="1" xfId="21" applyNumberFormat="1" applyFill="1" applyBorder="1" applyAlignment="1">
      <alignment horizontal="center" wrapText="1"/>
    </xf>
    <xf numFmtId="0" fontId="33" fillId="0" borderId="0" xfId="21" applyFont="1" applyAlignment="1">
      <alignment horizontal="center"/>
    </xf>
    <xf numFmtId="0" fontId="33" fillId="0" borderId="0" xfId="21" applyFont="1" applyAlignment="1">
      <alignment horizontal="center"/>
    </xf>
    <xf numFmtId="0" fontId="1" fillId="9" borderId="1" xfId="21" applyFill="1" applyBorder="1" applyAlignment="1">
      <alignment horizontal="center"/>
    </xf>
    <xf numFmtId="164" fontId="1" fillId="10" borderId="3" xfId="21" applyNumberFormat="1" applyFill="1" applyBorder="1" applyAlignment="1">
      <alignment horizontal="center"/>
    </xf>
    <xf numFmtId="164" fontId="1" fillId="0" borderId="3" xfId="21" applyNumberFormat="1" applyBorder="1" applyAlignment="1">
      <alignment horizontal="center"/>
    </xf>
    <xf numFmtId="0" fontId="1" fillId="10" borderId="1" xfId="21" applyFill="1" applyBorder="1" applyAlignment="1">
      <alignment horizontal="center" wrapText="1"/>
    </xf>
    <xf numFmtId="8" fontId="1" fillId="9" borderId="1" xfId="21" applyNumberFormat="1" applyFill="1" applyBorder="1" applyAlignment="1">
      <alignment horizontal="center"/>
    </xf>
    <xf numFmtId="164" fontId="24" fillId="0" borderId="1" xfId="23" applyNumberFormat="1" applyFont="1" applyBorder="1" applyAlignment="1" applyProtection="1">
      <alignment horizontal="center"/>
    </xf>
    <xf numFmtId="164" fontId="1" fillId="9" borderId="1" xfId="21" applyNumberFormat="1" applyFill="1" applyBorder="1" applyAlignment="1">
      <alignment horizontal="center"/>
    </xf>
    <xf numFmtId="164" fontId="1" fillId="13" borderId="3" xfId="21" applyNumberFormat="1" applyFill="1" applyBorder="1" applyAlignment="1">
      <alignment horizontal="center" wrapText="1"/>
    </xf>
    <xf numFmtId="164" fontId="1" fillId="0" borderId="1" xfId="14" applyNumberFormat="1" applyFont="1" applyFill="1" applyBorder="1" applyAlignment="1" applyProtection="1">
      <alignment horizontal="center"/>
    </xf>
    <xf numFmtId="8" fontId="1" fillId="0" borderId="1" xfId="21" applyNumberFormat="1" applyBorder="1" applyAlignment="1">
      <alignment horizontal="center"/>
    </xf>
    <xf numFmtId="0" fontId="24" fillId="0" borderId="1" xfId="21" applyFont="1" applyBorder="1" applyAlignment="1">
      <alignment horizontal="center" wrapText="1"/>
    </xf>
    <xf numFmtId="164" fontId="1" fillId="0" borderId="1" xfId="21" applyNumberFormat="1" applyBorder="1" applyAlignment="1">
      <alignment horizontal="center" wrapText="1"/>
    </xf>
    <xf numFmtId="10" fontId="23" fillId="14" borderId="1" xfId="21" applyNumberFormat="1" applyFont="1" applyFill="1" applyBorder="1" applyAlignment="1">
      <alignment horizontal="center"/>
    </xf>
    <xf numFmtId="164" fontId="1" fillId="0" borderId="1" xfId="23" applyNumberFormat="1" applyFont="1" applyBorder="1" applyAlignment="1" applyProtection="1">
      <alignment horizontal="center"/>
    </xf>
    <xf numFmtId="164" fontId="23" fillId="0" borderId="0" xfId="21" applyNumberFormat="1" applyFont="1" applyAlignment="1">
      <alignment horizontal="center"/>
    </xf>
    <xf numFmtId="10" fontId="23" fillId="0" borderId="0" xfId="21" applyNumberFormat="1" applyFont="1" applyAlignment="1">
      <alignment horizontal="center"/>
    </xf>
    <xf numFmtId="0" fontId="32" fillId="0" borderId="0" xfId="21" applyFont="1" applyAlignment="1">
      <alignment horizontal="center"/>
    </xf>
    <xf numFmtId="0" fontId="23" fillId="0" borderId="0" xfId="21" applyFont="1" applyAlignment="1">
      <alignment horizontal="center"/>
    </xf>
    <xf numFmtId="0" fontId="26" fillId="10" borderId="1" xfId="21" applyFont="1" applyFill="1" applyBorder="1" applyAlignment="1">
      <alignment horizontal="center"/>
    </xf>
    <xf numFmtId="0" fontId="26" fillId="10" borderId="1" xfId="21" applyFont="1" applyFill="1" applyBorder="1" applyAlignment="1">
      <alignment horizontal="center" wrapText="1"/>
    </xf>
    <xf numFmtId="164" fontId="23" fillId="13" borderId="1" xfId="21" applyNumberFormat="1" applyFont="1" applyFill="1" applyBorder="1" applyAlignment="1">
      <alignment horizontal="center" wrapText="1"/>
    </xf>
    <xf numFmtId="10" fontId="23" fillId="13" borderId="1" xfId="21" applyNumberFormat="1" applyFont="1" applyFill="1" applyBorder="1" applyAlignment="1">
      <alignment horizontal="center" wrapText="1"/>
    </xf>
    <xf numFmtId="0" fontId="23" fillId="13" borderId="1" xfId="21" applyFont="1" applyFill="1" applyBorder="1" applyAlignment="1">
      <alignment horizontal="center"/>
    </xf>
    <xf numFmtId="0" fontId="33" fillId="0" borderId="0" xfId="21" applyFont="1" applyAlignment="1">
      <alignment horizontal="center" wrapText="1"/>
    </xf>
    <xf numFmtId="0" fontId="33" fillId="0" borderId="0" xfId="21" applyFont="1" applyAlignment="1">
      <alignment horizontal="left"/>
    </xf>
    <xf numFmtId="0" fontId="20" fillId="0" borderId="0" xfId="0" applyFont="1" applyAlignment="1">
      <alignment horizontal="left"/>
    </xf>
    <xf numFmtId="0" fontId="33" fillId="0" borderId="0" xfId="21" applyFont="1" applyAlignment="1">
      <alignment horizontal="left" wrapText="1"/>
    </xf>
  </cellXfs>
  <cellStyles count="24">
    <cellStyle name="Currency" xfId="7" builtinId="4"/>
    <cellStyle name="Currency 2" xfId="3" xr:uid="{00000000-0005-0000-0000-000001000000}"/>
    <cellStyle name="Currency 2 2" xfId="11" xr:uid="{00000000-0005-0000-0000-000002000000}"/>
    <cellStyle name="Currency 3" xfId="5" xr:uid="{00000000-0005-0000-0000-000003000000}"/>
    <cellStyle name="Currency 3 2" xfId="13" xr:uid="{00000000-0005-0000-0000-000004000000}"/>
    <cellStyle name="Currency 3 3" xfId="19" xr:uid="{3D9A3B1F-1784-404E-97A4-A51BB465707C}"/>
    <cellStyle name="Currency 3 4" xfId="23" xr:uid="{288730C2-E54D-4F2A-9B0D-76018F760870}"/>
    <cellStyle name="Currency 4" xfId="14" xr:uid="{00000000-0005-0000-0000-000005000000}"/>
    <cellStyle name="Normal" xfId="0" builtinId="0"/>
    <cellStyle name="Normal 10" xfId="6" xr:uid="{00000000-0005-0000-0000-000007000000}"/>
    <cellStyle name="Normal 2" xfId="2" xr:uid="{00000000-0005-0000-0000-000008000000}"/>
    <cellStyle name="Normal 2 2" xfId="10" xr:uid="{00000000-0005-0000-0000-000009000000}"/>
    <cellStyle name="Normal 3" xfId="4" xr:uid="{00000000-0005-0000-0000-00000A000000}"/>
    <cellStyle name="Normal 3 2" xfId="9" xr:uid="{00000000-0005-0000-0000-00000B000000}"/>
    <cellStyle name="Normal 3 2 2" xfId="16" xr:uid="{00000000-0005-0000-0000-00000C000000}"/>
    <cellStyle name="Normal 3 3" xfId="12" xr:uid="{00000000-0005-0000-0000-00000D000000}"/>
    <cellStyle name="Normal 3 4" xfId="17" xr:uid="{A0773D2A-032E-4A96-838B-366119278140}"/>
    <cellStyle name="Normal 3 4 2" xfId="21" xr:uid="{226F2005-F8F9-444D-AC73-F73C5B90B3AF}"/>
    <cellStyle name="Normal 3 5" xfId="18" xr:uid="{5CF7D002-9645-4CA0-935C-2937C465F854}"/>
    <cellStyle name="Normal 3 5 2" xfId="22" xr:uid="{22190BFD-8CCD-4EC0-8EA2-7025C9A2A915}"/>
    <cellStyle name="Normal 4" xfId="8" xr:uid="{00000000-0005-0000-0000-00000E000000}"/>
    <cellStyle name="Normal 4 2" xfId="15" xr:uid="{00000000-0005-0000-0000-00000F000000}"/>
    <cellStyle name="Normal 6" xfId="20" xr:uid="{F5783EB2-1412-47C6-86FC-96D06FB0F91F}"/>
    <cellStyle name="Percent" xfId="1" builtinId="5"/>
  </cellStyles>
  <dxfs count="11">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4" tint="0.59996337778862885"/>
        </patternFill>
      </fill>
    </dxf>
    <dxf>
      <fill>
        <patternFill>
          <bgColor theme="2" tint="-0.24994659260841701"/>
        </patternFill>
      </fill>
    </dxf>
    <dxf>
      <fill>
        <patternFill>
          <bgColor theme="5" tint="0.59996337778862885"/>
        </patternFill>
      </fill>
    </dxf>
    <dxf>
      <fill>
        <patternFill>
          <bgColor theme="4" tint="0.59996337778862885"/>
        </patternFill>
      </fill>
    </dxf>
    <dxf>
      <fill>
        <patternFill>
          <bgColor theme="2" tint="-0.24994659260841701"/>
        </patternFill>
      </fill>
    </dxf>
    <dxf>
      <fill>
        <patternFill>
          <bgColor theme="5" tint="0.59996337778862885"/>
        </patternFill>
      </fill>
    </dxf>
  </dxfs>
  <tableStyles count="0" defaultTableStyle="TableStyleMedium9" defaultPivotStyle="PivotStyleLight16"/>
  <colors>
    <mruColors>
      <color rgb="FFFFCCFF"/>
      <color rgb="FFEEECE1"/>
      <color rgb="FFFF0066"/>
      <color rgb="FFCCFFCC"/>
      <color rgb="FFCCFF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0</xdr:colOff>
      <xdr:row>9</xdr:row>
      <xdr:rowOff>0</xdr:rowOff>
    </xdr:from>
    <xdr:ext cx="12700" cy="12700"/>
    <xdr:pic>
      <xdr:nvPicPr>
        <xdr:cNvPr id="2" name="Picture 1" descr="https://applications.labor.ny.gov/wpp/images/spacer.gif">
          <a:extLst>
            <a:ext uri="{FF2B5EF4-FFF2-40B4-BE49-F238E27FC236}">
              <a16:creationId xmlns:a16="http://schemas.microsoft.com/office/drawing/2014/main" id="{C757DE9C-EB82-44AA-BC01-9901B6569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4573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xdr:row>
      <xdr:rowOff>0</xdr:rowOff>
    </xdr:from>
    <xdr:ext cx="12700" cy="0"/>
    <xdr:pic>
      <xdr:nvPicPr>
        <xdr:cNvPr id="3" name="Picture 2" descr="https://applications.labor.ny.gov/wpp/images/spacer.gif">
          <a:extLst>
            <a:ext uri="{FF2B5EF4-FFF2-40B4-BE49-F238E27FC236}">
              <a16:creationId xmlns:a16="http://schemas.microsoft.com/office/drawing/2014/main" id="{83FFC4D5-99C3-422E-BAD3-EE393A77C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4573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xdr:row>
      <xdr:rowOff>0</xdr:rowOff>
    </xdr:from>
    <xdr:ext cx="12700" cy="0"/>
    <xdr:pic>
      <xdr:nvPicPr>
        <xdr:cNvPr id="4" name="Picture 3" descr="https://applications.labor.ny.gov/wpp/images/spacer.gif">
          <a:extLst>
            <a:ext uri="{FF2B5EF4-FFF2-40B4-BE49-F238E27FC236}">
              <a16:creationId xmlns:a16="http://schemas.microsoft.com/office/drawing/2014/main" id="{3905759B-AB8B-448F-A842-3B57CE24EC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4573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xdr:row>
      <xdr:rowOff>0</xdr:rowOff>
    </xdr:from>
    <xdr:ext cx="12700" cy="0"/>
    <xdr:pic>
      <xdr:nvPicPr>
        <xdr:cNvPr id="5" name="Picture 4" descr="https://applications.labor.ny.gov/wpp/images/spacer.gif">
          <a:extLst>
            <a:ext uri="{FF2B5EF4-FFF2-40B4-BE49-F238E27FC236}">
              <a16:creationId xmlns:a16="http://schemas.microsoft.com/office/drawing/2014/main" id="{CF758871-F370-46C5-A42E-54A368FA40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4573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8</xdr:row>
      <xdr:rowOff>0</xdr:rowOff>
    </xdr:from>
    <xdr:ext cx="12700" cy="12700"/>
    <xdr:pic>
      <xdr:nvPicPr>
        <xdr:cNvPr id="2" name="Picture 1" descr="https://applications.labor.ny.gov/wpp/images/spacer.gif">
          <a:extLst>
            <a:ext uri="{FF2B5EF4-FFF2-40B4-BE49-F238E27FC236}">
              <a16:creationId xmlns:a16="http://schemas.microsoft.com/office/drawing/2014/main" id="{F81E1837-D30C-48F7-B3C3-70538097BB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3" name="Picture 2" descr="https://applications.labor.ny.gov/wpp/images/spacer.gif">
          <a:extLst>
            <a:ext uri="{FF2B5EF4-FFF2-40B4-BE49-F238E27FC236}">
              <a16:creationId xmlns:a16="http://schemas.microsoft.com/office/drawing/2014/main" id="{7EE147EA-9E8D-4BBC-B50B-93AFB3126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4" name="Picture 3" descr="https://applications.labor.ny.gov/wpp/images/spacer.gif">
          <a:extLst>
            <a:ext uri="{FF2B5EF4-FFF2-40B4-BE49-F238E27FC236}">
              <a16:creationId xmlns:a16="http://schemas.microsoft.com/office/drawing/2014/main" id="{6FD0476E-9F2A-4EE0-A38C-1DA1528D5B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5" name="Picture 4" descr="https://applications.labor.ny.gov/wpp/images/spacer.gif">
          <a:extLst>
            <a:ext uri="{FF2B5EF4-FFF2-40B4-BE49-F238E27FC236}">
              <a16:creationId xmlns:a16="http://schemas.microsoft.com/office/drawing/2014/main" id="{A3E84D71-18C2-4821-BB0D-01D5DD0BB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6" name="Picture 5" descr="https://applications.labor.ny.gov/wpp/images/spacer.gif">
          <a:extLst>
            <a:ext uri="{FF2B5EF4-FFF2-40B4-BE49-F238E27FC236}">
              <a16:creationId xmlns:a16="http://schemas.microsoft.com/office/drawing/2014/main" id="{E85619EE-0ACA-4EB5-B659-1F152A535F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7" name="Picture 6" descr="https://applications.labor.ny.gov/wpp/images/spacer.gif">
          <a:extLst>
            <a:ext uri="{FF2B5EF4-FFF2-40B4-BE49-F238E27FC236}">
              <a16:creationId xmlns:a16="http://schemas.microsoft.com/office/drawing/2014/main" id="{A653D045-5442-415A-9097-9994CB50C7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8" name="Picture 7" descr="https://applications.labor.ny.gov/wpp/images/spacer.gif">
          <a:extLst>
            <a:ext uri="{FF2B5EF4-FFF2-40B4-BE49-F238E27FC236}">
              <a16:creationId xmlns:a16="http://schemas.microsoft.com/office/drawing/2014/main" id="{25406EBE-693F-41AA-B401-971DF30A0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9" name="Picture 8" descr="https://applications.labor.ny.gov/wpp/images/spacer.gif">
          <a:extLst>
            <a:ext uri="{FF2B5EF4-FFF2-40B4-BE49-F238E27FC236}">
              <a16:creationId xmlns:a16="http://schemas.microsoft.com/office/drawing/2014/main" id="{6187C60F-F5BA-4575-A490-D14B530E9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10" name="Picture 9" descr="https://applications.labor.ny.gov/wpp/images/spacer.gif">
          <a:extLst>
            <a:ext uri="{FF2B5EF4-FFF2-40B4-BE49-F238E27FC236}">
              <a16:creationId xmlns:a16="http://schemas.microsoft.com/office/drawing/2014/main" id="{54DE290B-496F-4397-8869-4B0BFE2C60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11" name="Picture 10" descr="https://applications.labor.ny.gov/wpp/images/spacer.gif">
          <a:extLst>
            <a:ext uri="{FF2B5EF4-FFF2-40B4-BE49-F238E27FC236}">
              <a16:creationId xmlns:a16="http://schemas.microsoft.com/office/drawing/2014/main" id="{4C2122F0-EA55-405F-80AD-65FE05DEAE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12" name="Picture 11" descr="https://applications.labor.ny.gov/wpp/images/spacer.gif">
          <a:extLst>
            <a:ext uri="{FF2B5EF4-FFF2-40B4-BE49-F238E27FC236}">
              <a16:creationId xmlns:a16="http://schemas.microsoft.com/office/drawing/2014/main" id="{BC8A8420-8AED-4FBE-9EFC-3F8C255F71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13" name="Picture 12" descr="https://applications.labor.ny.gov/wpp/images/spacer.gif">
          <a:extLst>
            <a:ext uri="{FF2B5EF4-FFF2-40B4-BE49-F238E27FC236}">
              <a16:creationId xmlns:a16="http://schemas.microsoft.com/office/drawing/2014/main" id="{2447F6BF-9E69-4B18-BC5D-206E615132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14" name="Picture 13" descr="https://applications.labor.ny.gov/wpp/images/spacer.gif">
          <a:extLst>
            <a:ext uri="{FF2B5EF4-FFF2-40B4-BE49-F238E27FC236}">
              <a16:creationId xmlns:a16="http://schemas.microsoft.com/office/drawing/2014/main" id="{7B85C7E3-ACA7-4275-8C5F-8670EAD58A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14</xdr:row>
      <xdr:rowOff>0</xdr:rowOff>
    </xdr:from>
    <xdr:ext cx="10795" cy="0"/>
    <xdr:pic>
      <xdr:nvPicPr>
        <xdr:cNvPr id="2" name="Picture 1" descr="https://applications.labor.ny.gov/wpp/images/spacer.gif">
          <a:extLst>
            <a:ext uri="{FF2B5EF4-FFF2-40B4-BE49-F238E27FC236}">
              <a16:creationId xmlns:a16="http://schemas.microsoft.com/office/drawing/2014/main" id="{998487EE-86B6-4F85-B230-FB1CBFE3EE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079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10795" cy="0"/>
    <xdr:pic>
      <xdr:nvPicPr>
        <xdr:cNvPr id="3" name="Picture 2" descr="https://applications.labor.ny.gov/wpp/images/spacer.gif">
          <a:extLst>
            <a:ext uri="{FF2B5EF4-FFF2-40B4-BE49-F238E27FC236}">
              <a16:creationId xmlns:a16="http://schemas.microsoft.com/office/drawing/2014/main" id="{E47EFE8C-7369-48ED-8DBF-0378CBE751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079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10795" cy="0"/>
    <xdr:pic>
      <xdr:nvPicPr>
        <xdr:cNvPr id="4" name="Picture 3" descr="https://applications.labor.ny.gov/wpp/images/spacer.gif">
          <a:extLst>
            <a:ext uri="{FF2B5EF4-FFF2-40B4-BE49-F238E27FC236}">
              <a16:creationId xmlns:a16="http://schemas.microsoft.com/office/drawing/2014/main" id="{4D6A8A55-2643-4A99-88EE-7D64E5DFA7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079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10795" cy="0"/>
    <xdr:pic>
      <xdr:nvPicPr>
        <xdr:cNvPr id="5" name="Picture 4" descr="https://applications.labor.ny.gov/wpp/images/spacer.gif">
          <a:extLst>
            <a:ext uri="{FF2B5EF4-FFF2-40B4-BE49-F238E27FC236}">
              <a16:creationId xmlns:a16="http://schemas.microsoft.com/office/drawing/2014/main" id="{886E8CD4-4389-4C80-BD70-18A2E0B6F8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079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10795" cy="0"/>
    <xdr:pic>
      <xdr:nvPicPr>
        <xdr:cNvPr id="6" name="Picture 5" descr="https://applications.labor.ny.gov/wpp/images/spacer.gif">
          <a:extLst>
            <a:ext uri="{FF2B5EF4-FFF2-40B4-BE49-F238E27FC236}">
              <a16:creationId xmlns:a16="http://schemas.microsoft.com/office/drawing/2014/main" id="{0D0C6CC0-A0EE-4DE4-B046-567B9AE353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079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12700" cy="12700"/>
    <xdr:pic>
      <xdr:nvPicPr>
        <xdr:cNvPr id="7" name="Picture 6" descr="https://applications.labor.ny.gov/wpp/images/spacer.gif">
          <a:extLst>
            <a:ext uri="{FF2B5EF4-FFF2-40B4-BE49-F238E27FC236}">
              <a16:creationId xmlns:a16="http://schemas.microsoft.com/office/drawing/2014/main" id="{B5375D1C-CBB7-43FC-B2EB-0281B1DA3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10795" cy="0"/>
    <xdr:pic>
      <xdr:nvPicPr>
        <xdr:cNvPr id="8" name="Picture 7" descr="https://applications.labor.ny.gov/wpp/images/spacer.gif">
          <a:extLst>
            <a:ext uri="{FF2B5EF4-FFF2-40B4-BE49-F238E27FC236}">
              <a16:creationId xmlns:a16="http://schemas.microsoft.com/office/drawing/2014/main" id="{C10BBAEA-BEF8-43F1-8990-ADC624A53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079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10795" cy="0"/>
    <xdr:pic>
      <xdr:nvPicPr>
        <xdr:cNvPr id="9" name="Picture 8" descr="https://applications.labor.ny.gov/wpp/images/spacer.gif">
          <a:extLst>
            <a:ext uri="{FF2B5EF4-FFF2-40B4-BE49-F238E27FC236}">
              <a16:creationId xmlns:a16="http://schemas.microsoft.com/office/drawing/2014/main" id="{61B7E3DE-4DBA-467B-A826-8876DAA2A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079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10795" cy="0"/>
    <xdr:pic>
      <xdr:nvPicPr>
        <xdr:cNvPr id="10" name="Picture 9" descr="https://applications.labor.ny.gov/wpp/images/spacer.gif">
          <a:extLst>
            <a:ext uri="{FF2B5EF4-FFF2-40B4-BE49-F238E27FC236}">
              <a16:creationId xmlns:a16="http://schemas.microsoft.com/office/drawing/2014/main" id="{E72E322F-E567-4410-AED9-2C63689F6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079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12700" cy="12700"/>
    <xdr:pic>
      <xdr:nvPicPr>
        <xdr:cNvPr id="11" name="Picture 10" descr="https://applications.labor.ny.gov/wpp/images/spacer.gif">
          <a:extLst>
            <a:ext uri="{FF2B5EF4-FFF2-40B4-BE49-F238E27FC236}">
              <a16:creationId xmlns:a16="http://schemas.microsoft.com/office/drawing/2014/main" id="{824CCB5E-F9D3-4FEB-B3C9-A2AAA5909A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10795" cy="0"/>
    <xdr:pic>
      <xdr:nvPicPr>
        <xdr:cNvPr id="12" name="Picture 11" descr="https://applications.labor.ny.gov/wpp/images/spacer.gif">
          <a:extLst>
            <a:ext uri="{FF2B5EF4-FFF2-40B4-BE49-F238E27FC236}">
              <a16:creationId xmlns:a16="http://schemas.microsoft.com/office/drawing/2014/main" id="{1D8807B0-7AD5-423C-8977-4199FA8EFE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079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10795" cy="0"/>
    <xdr:pic>
      <xdr:nvPicPr>
        <xdr:cNvPr id="13" name="Picture 12" descr="https://applications.labor.ny.gov/wpp/images/spacer.gif">
          <a:extLst>
            <a:ext uri="{FF2B5EF4-FFF2-40B4-BE49-F238E27FC236}">
              <a16:creationId xmlns:a16="http://schemas.microsoft.com/office/drawing/2014/main" id="{64BC053F-5DE8-4260-A7E1-DE000923C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079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10795" cy="0"/>
    <xdr:pic>
      <xdr:nvPicPr>
        <xdr:cNvPr id="14" name="Picture 13" descr="https://applications.labor.ny.gov/wpp/images/spacer.gif">
          <a:extLst>
            <a:ext uri="{FF2B5EF4-FFF2-40B4-BE49-F238E27FC236}">
              <a16:creationId xmlns:a16="http://schemas.microsoft.com/office/drawing/2014/main" id="{CB5FD2F6-3400-4697-B704-E359E6B3BD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66950"/>
          <a:ext cx="1079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11</xdr:row>
      <xdr:rowOff>0</xdr:rowOff>
    </xdr:from>
    <xdr:ext cx="12700" cy="0"/>
    <xdr:pic>
      <xdr:nvPicPr>
        <xdr:cNvPr id="2" name="Picture 1" descr="https://applications.labor.ny.gov/wpp/images/spacer.gif">
          <a:extLst>
            <a:ext uri="{FF2B5EF4-FFF2-40B4-BE49-F238E27FC236}">
              <a16:creationId xmlns:a16="http://schemas.microsoft.com/office/drawing/2014/main" id="{707F6BE9-9863-4608-BF7A-EBF9C9708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3" name="Picture 2" descr="https://applications.labor.ny.gov/wpp/images/spacer.gif">
          <a:extLst>
            <a:ext uri="{FF2B5EF4-FFF2-40B4-BE49-F238E27FC236}">
              <a16:creationId xmlns:a16="http://schemas.microsoft.com/office/drawing/2014/main" id="{949FE122-DB13-4DD7-BFF2-811263A40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11</xdr:row>
      <xdr:rowOff>0</xdr:rowOff>
    </xdr:from>
    <xdr:ext cx="12700" cy="0"/>
    <xdr:pic>
      <xdr:nvPicPr>
        <xdr:cNvPr id="4" name="Picture 3" descr="https://applications.labor.ny.gov/wpp/images/spacer.gif">
          <a:extLst>
            <a:ext uri="{FF2B5EF4-FFF2-40B4-BE49-F238E27FC236}">
              <a16:creationId xmlns:a16="http://schemas.microsoft.com/office/drawing/2014/main" id="{EADE9A29-7C6B-4F32-8D57-752A4D4DF8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11</xdr:row>
      <xdr:rowOff>0</xdr:rowOff>
    </xdr:from>
    <xdr:ext cx="12700" cy="0"/>
    <xdr:pic>
      <xdr:nvPicPr>
        <xdr:cNvPr id="5" name="Picture 4" descr="https://applications.labor.ny.gov/wpp/images/spacer.gif">
          <a:extLst>
            <a:ext uri="{FF2B5EF4-FFF2-40B4-BE49-F238E27FC236}">
              <a16:creationId xmlns:a16="http://schemas.microsoft.com/office/drawing/2014/main" id="{EA8BC600-6675-471F-9CD7-6603C0F18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11</xdr:row>
      <xdr:rowOff>0</xdr:rowOff>
    </xdr:from>
    <xdr:ext cx="12700" cy="0"/>
    <xdr:pic>
      <xdr:nvPicPr>
        <xdr:cNvPr id="6" name="Picture 5" descr="https://applications.labor.ny.gov/wpp/images/spacer.gif">
          <a:extLst>
            <a:ext uri="{FF2B5EF4-FFF2-40B4-BE49-F238E27FC236}">
              <a16:creationId xmlns:a16="http://schemas.microsoft.com/office/drawing/2014/main" id="{0E6EF113-ECDE-42FA-8E17-8727B5DDB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11</xdr:row>
      <xdr:rowOff>0</xdr:rowOff>
    </xdr:from>
    <xdr:ext cx="12700" cy="0"/>
    <xdr:pic>
      <xdr:nvPicPr>
        <xdr:cNvPr id="7" name="Picture 6" descr="https://applications.labor.ny.gov/wpp/images/spacer.gif">
          <a:extLst>
            <a:ext uri="{FF2B5EF4-FFF2-40B4-BE49-F238E27FC236}">
              <a16:creationId xmlns:a16="http://schemas.microsoft.com/office/drawing/2014/main" id="{DB5014E0-5E13-4606-A262-A4F2D9974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11</xdr:row>
      <xdr:rowOff>0</xdr:rowOff>
    </xdr:from>
    <xdr:ext cx="12700" cy="0"/>
    <xdr:pic>
      <xdr:nvPicPr>
        <xdr:cNvPr id="8" name="Picture 7" descr="https://applications.labor.ny.gov/wpp/images/spacer.gif">
          <a:extLst>
            <a:ext uri="{FF2B5EF4-FFF2-40B4-BE49-F238E27FC236}">
              <a16:creationId xmlns:a16="http://schemas.microsoft.com/office/drawing/2014/main" id="{C341A062-1B81-4AD6-B603-65B3F0E3B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11</xdr:row>
      <xdr:rowOff>0</xdr:rowOff>
    </xdr:from>
    <xdr:ext cx="12700" cy="0"/>
    <xdr:pic>
      <xdr:nvPicPr>
        <xdr:cNvPr id="9" name="Picture 8" descr="https://applications.labor.ny.gov/wpp/images/spacer.gif">
          <a:extLst>
            <a:ext uri="{FF2B5EF4-FFF2-40B4-BE49-F238E27FC236}">
              <a16:creationId xmlns:a16="http://schemas.microsoft.com/office/drawing/2014/main" id="{F97514EE-100B-46F3-88C2-DF942CF562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11</xdr:row>
      <xdr:rowOff>0</xdr:rowOff>
    </xdr:from>
    <xdr:ext cx="12700" cy="0"/>
    <xdr:pic>
      <xdr:nvPicPr>
        <xdr:cNvPr id="10" name="Picture 9" descr="https://applications.labor.ny.gov/wpp/images/spacer.gif">
          <a:extLst>
            <a:ext uri="{FF2B5EF4-FFF2-40B4-BE49-F238E27FC236}">
              <a16:creationId xmlns:a16="http://schemas.microsoft.com/office/drawing/2014/main" id="{D25D4D43-F579-46C1-9ECA-1416143959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11</xdr:row>
      <xdr:rowOff>0</xdr:rowOff>
    </xdr:from>
    <xdr:ext cx="12700" cy="0"/>
    <xdr:pic>
      <xdr:nvPicPr>
        <xdr:cNvPr id="11" name="Picture 10" descr="https://applications.labor.ny.gov/wpp/images/spacer.gif">
          <a:extLst>
            <a:ext uri="{FF2B5EF4-FFF2-40B4-BE49-F238E27FC236}">
              <a16:creationId xmlns:a16="http://schemas.microsoft.com/office/drawing/2014/main" id="{EAAEE81D-A02C-437E-A61D-F2222C1561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11</xdr:row>
      <xdr:rowOff>0</xdr:rowOff>
    </xdr:from>
    <xdr:ext cx="12700" cy="12700"/>
    <xdr:pic>
      <xdr:nvPicPr>
        <xdr:cNvPr id="12" name="Picture 11" descr="https://applications.labor.ny.gov/wpp/images/spacer.gif">
          <a:extLst>
            <a:ext uri="{FF2B5EF4-FFF2-40B4-BE49-F238E27FC236}">
              <a16:creationId xmlns:a16="http://schemas.microsoft.com/office/drawing/2014/main" id="{3D7AB4A1-E5D5-4403-8361-68905B1B7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11</xdr:row>
      <xdr:rowOff>0</xdr:rowOff>
    </xdr:from>
    <xdr:ext cx="12700" cy="12700"/>
    <xdr:pic>
      <xdr:nvPicPr>
        <xdr:cNvPr id="13" name="Picture 12" descr="https://applications.labor.ny.gov/wpp/images/spacer.gif">
          <a:extLst>
            <a:ext uri="{FF2B5EF4-FFF2-40B4-BE49-F238E27FC236}">
              <a16:creationId xmlns:a16="http://schemas.microsoft.com/office/drawing/2014/main" id="{83D042D5-E40A-416A-AB64-4E3DB08964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14" name="Picture 13" descr="https://applications.labor.ny.gov/wpp/images/spacer.gif">
          <a:extLst>
            <a:ext uri="{FF2B5EF4-FFF2-40B4-BE49-F238E27FC236}">
              <a16:creationId xmlns:a16="http://schemas.microsoft.com/office/drawing/2014/main" id="{5D6491A6-9DB8-4393-9718-5253FEF35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15" name="Picture 14" descr="https://applications.labor.ny.gov/wpp/images/spacer.gif">
          <a:extLst>
            <a:ext uri="{FF2B5EF4-FFF2-40B4-BE49-F238E27FC236}">
              <a16:creationId xmlns:a16="http://schemas.microsoft.com/office/drawing/2014/main" id="{CFDEF121-8D46-43EC-96F6-713CF98D8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16" name="Picture 15" descr="https://applications.labor.ny.gov/wpp/images/spacer.gif">
          <a:extLst>
            <a:ext uri="{FF2B5EF4-FFF2-40B4-BE49-F238E27FC236}">
              <a16:creationId xmlns:a16="http://schemas.microsoft.com/office/drawing/2014/main" id="{C6782FA8-4BFD-487C-B08C-F6A59B1EB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17" name="Picture 16" descr="https://applications.labor.ny.gov/wpp/images/spacer.gif">
          <a:extLst>
            <a:ext uri="{FF2B5EF4-FFF2-40B4-BE49-F238E27FC236}">
              <a16:creationId xmlns:a16="http://schemas.microsoft.com/office/drawing/2014/main" id="{9CB7425A-2D0A-47D7-8C6C-8E376DB6FE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18" name="Picture 17" descr="https://applications.labor.ny.gov/wpp/images/spacer.gif">
          <a:extLst>
            <a:ext uri="{FF2B5EF4-FFF2-40B4-BE49-F238E27FC236}">
              <a16:creationId xmlns:a16="http://schemas.microsoft.com/office/drawing/2014/main" id="{335C67B4-82D7-447F-87F6-F29BE1D29D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19" name="Picture 18" descr="https://applications.labor.ny.gov/wpp/images/spacer.gif">
          <a:extLst>
            <a:ext uri="{FF2B5EF4-FFF2-40B4-BE49-F238E27FC236}">
              <a16:creationId xmlns:a16="http://schemas.microsoft.com/office/drawing/2014/main" id="{C3639856-EDA2-4153-A083-59FAF0148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20" name="Picture 19" descr="https://applications.labor.ny.gov/wpp/images/spacer.gif">
          <a:extLst>
            <a:ext uri="{FF2B5EF4-FFF2-40B4-BE49-F238E27FC236}">
              <a16:creationId xmlns:a16="http://schemas.microsoft.com/office/drawing/2014/main" id="{356AF0F7-7DCA-404F-86F1-73C3A7780B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21" name="Picture 20" descr="https://applications.labor.ny.gov/wpp/images/spacer.gif">
          <a:extLst>
            <a:ext uri="{FF2B5EF4-FFF2-40B4-BE49-F238E27FC236}">
              <a16:creationId xmlns:a16="http://schemas.microsoft.com/office/drawing/2014/main" id="{046033A7-700C-4C1B-9F4C-DEA58CA0D1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22" name="Picture 21" descr="https://applications.labor.ny.gov/wpp/images/spacer.gif">
          <a:extLst>
            <a:ext uri="{FF2B5EF4-FFF2-40B4-BE49-F238E27FC236}">
              <a16:creationId xmlns:a16="http://schemas.microsoft.com/office/drawing/2014/main" id="{E142397E-14D9-484A-92F1-E463029533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23" name="Picture 22" descr="https://applications.labor.ny.gov/wpp/images/spacer.gif">
          <a:extLst>
            <a:ext uri="{FF2B5EF4-FFF2-40B4-BE49-F238E27FC236}">
              <a16:creationId xmlns:a16="http://schemas.microsoft.com/office/drawing/2014/main" id="{F198EB2F-F2DF-4C2C-9764-3103EDDD0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24" name="Picture 23" descr="https://applications.labor.ny.gov/wpp/images/spacer.gif">
          <a:extLst>
            <a:ext uri="{FF2B5EF4-FFF2-40B4-BE49-F238E27FC236}">
              <a16:creationId xmlns:a16="http://schemas.microsoft.com/office/drawing/2014/main" id="{5FE90AA7-2415-446D-B35C-809767FC95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25" name="Picture 24" descr="https://applications.labor.ny.gov/wpp/images/spacer.gif">
          <a:extLst>
            <a:ext uri="{FF2B5EF4-FFF2-40B4-BE49-F238E27FC236}">
              <a16:creationId xmlns:a16="http://schemas.microsoft.com/office/drawing/2014/main" id="{3A92D198-5222-4C73-8E87-68B943F863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26" name="Picture 25" descr="https://applications.labor.ny.gov/wpp/images/spacer.gif">
          <a:extLst>
            <a:ext uri="{FF2B5EF4-FFF2-40B4-BE49-F238E27FC236}">
              <a16:creationId xmlns:a16="http://schemas.microsoft.com/office/drawing/2014/main" id="{109EE247-CE77-428D-AA1C-6F65ACFDFD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11</xdr:row>
      <xdr:rowOff>0</xdr:rowOff>
    </xdr:from>
    <xdr:ext cx="12700" cy="12700"/>
    <xdr:pic>
      <xdr:nvPicPr>
        <xdr:cNvPr id="27" name="Picture 26" descr="https://applications.labor.ny.gov/wpp/images/spacer.gif">
          <a:extLst>
            <a:ext uri="{FF2B5EF4-FFF2-40B4-BE49-F238E27FC236}">
              <a16:creationId xmlns:a16="http://schemas.microsoft.com/office/drawing/2014/main" id="{8E4C9449-5CA2-4668-94FC-794A54B49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28" name="Picture 27" descr="https://applications.labor.ny.gov/wpp/images/spacer.gif">
          <a:extLst>
            <a:ext uri="{FF2B5EF4-FFF2-40B4-BE49-F238E27FC236}">
              <a16:creationId xmlns:a16="http://schemas.microsoft.com/office/drawing/2014/main" id="{10EED5AF-0A73-4176-9A52-9DC4B0CA6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29" name="Picture 28" descr="https://applications.labor.ny.gov/wpp/images/spacer.gif">
          <a:extLst>
            <a:ext uri="{FF2B5EF4-FFF2-40B4-BE49-F238E27FC236}">
              <a16:creationId xmlns:a16="http://schemas.microsoft.com/office/drawing/2014/main" id="{F7876E55-D261-4438-9DF6-BD697BCA5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30" name="Picture 29" descr="https://applications.labor.ny.gov/wpp/images/spacer.gif">
          <a:extLst>
            <a:ext uri="{FF2B5EF4-FFF2-40B4-BE49-F238E27FC236}">
              <a16:creationId xmlns:a16="http://schemas.microsoft.com/office/drawing/2014/main" id="{368243F9-CB50-4CF8-AD61-CE15AC2AAA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31" name="Picture 30" descr="https://applications.labor.ny.gov/wpp/images/spacer.gif">
          <a:extLst>
            <a:ext uri="{FF2B5EF4-FFF2-40B4-BE49-F238E27FC236}">
              <a16:creationId xmlns:a16="http://schemas.microsoft.com/office/drawing/2014/main" id="{A3399E46-D4DA-4490-9EAD-C546D5566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32" name="Picture 31" descr="https://applications.labor.ny.gov/wpp/images/spacer.gif">
          <a:extLst>
            <a:ext uri="{FF2B5EF4-FFF2-40B4-BE49-F238E27FC236}">
              <a16:creationId xmlns:a16="http://schemas.microsoft.com/office/drawing/2014/main" id="{C5456CEE-05DE-425B-8149-4A40269FE3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33" name="Picture 32" descr="https://applications.labor.ny.gov/wpp/images/spacer.gif">
          <a:extLst>
            <a:ext uri="{FF2B5EF4-FFF2-40B4-BE49-F238E27FC236}">
              <a16:creationId xmlns:a16="http://schemas.microsoft.com/office/drawing/2014/main" id="{158425B0-DEDC-42EC-B4C7-3DEAF0D60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34" name="Picture 33" descr="https://applications.labor.ny.gov/wpp/images/spacer.gif">
          <a:extLst>
            <a:ext uri="{FF2B5EF4-FFF2-40B4-BE49-F238E27FC236}">
              <a16:creationId xmlns:a16="http://schemas.microsoft.com/office/drawing/2014/main" id="{716C357E-3C96-48A9-A2EE-D2FFD9B5C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35" name="Picture 34" descr="https://applications.labor.ny.gov/wpp/images/spacer.gif">
          <a:extLst>
            <a:ext uri="{FF2B5EF4-FFF2-40B4-BE49-F238E27FC236}">
              <a16:creationId xmlns:a16="http://schemas.microsoft.com/office/drawing/2014/main" id="{DEE1F0E6-1F11-408B-9DB0-E9052D5310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36" name="Picture 35" descr="https://applications.labor.ny.gov/wpp/images/spacer.gif">
          <a:extLst>
            <a:ext uri="{FF2B5EF4-FFF2-40B4-BE49-F238E27FC236}">
              <a16:creationId xmlns:a16="http://schemas.microsoft.com/office/drawing/2014/main" id="{28C44DCA-E3D7-440B-B5F9-6C52F741B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7" name="Picture 36" descr="https://applications.labor.ny.gov/wpp/images/spacer.gif">
          <a:extLst>
            <a:ext uri="{FF2B5EF4-FFF2-40B4-BE49-F238E27FC236}">
              <a16:creationId xmlns:a16="http://schemas.microsoft.com/office/drawing/2014/main" id="{64F4C8C6-D417-44B6-95B5-A2C97F5339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38" name="Picture 37" descr="https://applications.labor.ny.gov/wpp/images/spacer.gif">
          <a:extLst>
            <a:ext uri="{FF2B5EF4-FFF2-40B4-BE49-F238E27FC236}">
              <a16:creationId xmlns:a16="http://schemas.microsoft.com/office/drawing/2014/main" id="{932418FF-D2D5-4E43-A523-54989FDFE6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39" name="Picture 38" descr="https://applications.labor.ny.gov/wpp/images/spacer.gif">
          <a:extLst>
            <a:ext uri="{FF2B5EF4-FFF2-40B4-BE49-F238E27FC236}">
              <a16:creationId xmlns:a16="http://schemas.microsoft.com/office/drawing/2014/main" id="{B261D974-E167-4788-B534-0EC6ABA0C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40" name="Picture 39" descr="https://applications.labor.ny.gov/wpp/images/spacer.gif">
          <a:extLst>
            <a:ext uri="{FF2B5EF4-FFF2-40B4-BE49-F238E27FC236}">
              <a16:creationId xmlns:a16="http://schemas.microsoft.com/office/drawing/2014/main" id="{F65789B2-729D-410A-B6CC-E67FED2C4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41" name="Picture 40" descr="https://applications.labor.ny.gov/wpp/images/spacer.gif">
          <a:extLst>
            <a:ext uri="{FF2B5EF4-FFF2-40B4-BE49-F238E27FC236}">
              <a16:creationId xmlns:a16="http://schemas.microsoft.com/office/drawing/2014/main" id="{3BB6EEE3-DE5A-4EFE-8955-131C133C7A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42" name="Picture 41" descr="https://applications.labor.ny.gov/wpp/images/spacer.gif">
          <a:extLst>
            <a:ext uri="{FF2B5EF4-FFF2-40B4-BE49-F238E27FC236}">
              <a16:creationId xmlns:a16="http://schemas.microsoft.com/office/drawing/2014/main" id="{C352ADB8-5B7F-4E6B-8E00-C2B6DBD572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43" name="Picture 42" descr="https://applications.labor.ny.gov/wpp/images/spacer.gif">
          <a:extLst>
            <a:ext uri="{FF2B5EF4-FFF2-40B4-BE49-F238E27FC236}">
              <a16:creationId xmlns:a16="http://schemas.microsoft.com/office/drawing/2014/main" id="{4C01462F-8EA3-4B93-B26C-B8085B674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0"/>
    <xdr:pic>
      <xdr:nvPicPr>
        <xdr:cNvPr id="44" name="Picture 43" descr="https://applications.labor.ny.gov/wpp/images/spacer.gif">
          <a:extLst>
            <a:ext uri="{FF2B5EF4-FFF2-40B4-BE49-F238E27FC236}">
              <a16:creationId xmlns:a16="http://schemas.microsoft.com/office/drawing/2014/main" id="{BD72B8F9-1780-46C1-A979-42942EE598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17</xdr:row>
      <xdr:rowOff>0</xdr:rowOff>
    </xdr:from>
    <xdr:ext cx="12700" cy="0"/>
    <xdr:pic>
      <xdr:nvPicPr>
        <xdr:cNvPr id="2" name="Picture 1" descr="https://applications.labor.ny.gov/wpp/images/spacer.gif">
          <a:extLst>
            <a:ext uri="{FF2B5EF4-FFF2-40B4-BE49-F238E27FC236}">
              <a16:creationId xmlns:a16="http://schemas.microsoft.com/office/drawing/2014/main" id="{96FBFE14-6CCB-45CF-9D1B-1E2820C0B5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3" name="Picture 2" descr="https://applications.labor.ny.gov/wpp/images/spacer.gif">
          <a:extLst>
            <a:ext uri="{FF2B5EF4-FFF2-40B4-BE49-F238E27FC236}">
              <a16:creationId xmlns:a16="http://schemas.microsoft.com/office/drawing/2014/main" id="{53120232-6225-4B39-A36F-F52C7CDA5D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12700" cy="0"/>
    <xdr:pic>
      <xdr:nvPicPr>
        <xdr:cNvPr id="4" name="Picture 3" descr="https://applications.labor.ny.gov/wpp/images/spacer.gif">
          <a:extLst>
            <a:ext uri="{FF2B5EF4-FFF2-40B4-BE49-F238E27FC236}">
              <a16:creationId xmlns:a16="http://schemas.microsoft.com/office/drawing/2014/main" id="{BBDDA596-C94A-47A2-961A-09FC7E21B2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12700" cy="0"/>
    <xdr:pic>
      <xdr:nvPicPr>
        <xdr:cNvPr id="5" name="Picture 4" descr="https://applications.labor.ny.gov/wpp/images/spacer.gif">
          <a:extLst>
            <a:ext uri="{FF2B5EF4-FFF2-40B4-BE49-F238E27FC236}">
              <a16:creationId xmlns:a16="http://schemas.microsoft.com/office/drawing/2014/main" id="{7C1CC9A2-958C-4B09-B93E-DC1D2188BA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12700" cy="0"/>
    <xdr:pic>
      <xdr:nvPicPr>
        <xdr:cNvPr id="6" name="Picture 5" descr="https://applications.labor.ny.gov/wpp/images/spacer.gif">
          <a:extLst>
            <a:ext uri="{FF2B5EF4-FFF2-40B4-BE49-F238E27FC236}">
              <a16:creationId xmlns:a16="http://schemas.microsoft.com/office/drawing/2014/main" id="{FB58C8D6-CF3F-4FF4-A60A-755DEC0A52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17</xdr:row>
      <xdr:rowOff>0</xdr:rowOff>
    </xdr:from>
    <xdr:ext cx="12700" cy="0"/>
    <xdr:pic>
      <xdr:nvPicPr>
        <xdr:cNvPr id="7" name="Picture 6" descr="https://applications.labor.ny.gov/wpp/images/spacer.gif">
          <a:extLst>
            <a:ext uri="{FF2B5EF4-FFF2-40B4-BE49-F238E27FC236}">
              <a16:creationId xmlns:a16="http://schemas.microsoft.com/office/drawing/2014/main" id="{3CC23C72-3085-476B-B989-6CAC448312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17</xdr:row>
      <xdr:rowOff>0</xdr:rowOff>
    </xdr:from>
    <xdr:ext cx="12700" cy="0"/>
    <xdr:pic>
      <xdr:nvPicPr>
        <xdr:cNvPr id="8" name="Picture 7" descr="https://applications.labor.ny.gov/wpp/images/spacer.gif">
          <a:extLst>
            <a:ext uri="{FF2B5EF4-FFF2-40B4-BE49-F238E27FC236}">
              <a16:creationId xmlns:a16="http://schemas.microsoft.com/office/drawing/2014/main" id="{04810ABE-8D20-4F84-935C-EAFB076FD5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17</xdr:row>
      <xdr:rowOff>0</xdr:rowOff>
    </xdr:from>
    <xdr:ext cx="12700" cy="0"/>
    <xdr:pic>
      <xdr:nvPicPr>
        <xdr:cNvPr id="9" name="Picture 8" descr="https://applications.labor.ny.gov/wpp/images/spacer.gif">
          <a:extLst>
            <a:ext uri="{FF2B5EF4-FFF2-40B4-BE49-F238E27FC236}">
              <a16:creationId xmlns:a16="http://schemas.microsoft.com/office/drawing/2014/main" id="{65E5DC64-681E-450C-9BC2-8C309DD64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17</xdr:row>
      <xdr:rowOff>0</xdr:rowOff>
    </xdr:from>
    <xdr:ext cx="12700" cy="0"/>
    <xdr:pic>
      <xdr:nvPicPr>
        <xdr:cNvPr id="10" name="Picture 9" descr="https://applications.labor.ny.gov/wpp/images/spacer.gif">
          <a:extLst>
            <a:ext uri="{FF2B5EF4-FFF2-40B4-BE49-F238E27FC236}">
              <a16:creationId xmlns:a16="http://schemas.microsoft.com/office/drawing/2014/main" id="{C5D5789D-8E39-444F-B982-0FA5669E7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17</xdr:row>
      <xdr:rowOff>0</xdr:rowOff>
    </xdr:from>
    <xdr:ext cx="12700" cy="0"/>
    <xdr:pic>
      <xdr:nvPicPr>
        <xdr:cNvPr id="11" name="Picture 10" descr="https://applications.labor.ny.gov/wpp/images/spacer.gif">
          <a:extLst>
            <a:ext uri="{FF2B5EF4-FFF2-40B4-BE49-F238E27FC236}">
              <a16:creationId xmlns:a16="http://schemas.microsoft.com/office/drawing/2014/main" id="{A94E2BE7-1464-4DE9-A581-A05673868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12" name="Picture 11" descr="https://applications.labor.ny.gov/wpp/images/spacer.gif">
          <a:extLst>
            <a:ext uri="{FF2B5EF4-FFF2-40B4-BE49-F238E27FC236}">
              <a16:creationId xmlns:a16="http://schemas.microsoft.com/office/drawing/2014/main" id="{3EAE455B-36EF-4A92-BED2-B0F618AE1E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17</xdr:row>
      <xdr:rowOff>0</xdr:rowOff>
    </xdr:from>
    <xdr:ext cx="12700" cy="12700"/>
    <xdr:pic>
      <xdr:nvPicPr>
        <xdr:cNvPr id="13" name="Picture 12" descr="https://applications.labor.ny.gov/wpp/images/spacer.gif">
          <a:extLst>
            <a:ext uri="{FF2B5EF4-FFF2-40B4-BE49-F238E27FC236}">
              <a16:creationId xmlns:a16="http://schemas.microsoft.com/office/drawing/2014/main" id="{BEE86A49-B088-4EB4-812F-4203F3829F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xdr:row>
      <xdr:rowOff>0</xdr:rowOff>
    </xdr:from>
    <xdr:ext cx="12700" cy="12700"/>
    <xdr:pic>
      <xdr:nvPicPr>
        <xdr:cNvPr id="14" name="Picture 13" descr="https://applications.labor.ny.gov/wpp/images/spacer.gif">
          <a:extLst>
            <a:ext uri="{FF2B5EF4-FFF2-40B4-BE49-F238E27FC236}">
              <a16:creationId xmlns:a16="http://schemas.microsoft.com/office/drawing/2014/main" id="{E70158CD-3965-42BA-BE5E-61E2A31A5F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15" name="Picture 14" descr="https://applications.labor.ny.gov/wpp/images/spacer.gif">
          <a:extLst>
            <a:ext uri="{FF2B5EF4-FFF2-40B4-BE49-F238E27FC236}">
              <a16:creationId xmlns:a16="http://schemas.microsoft.com/office/drawing/2014/main" id="{7EE68079-6370-4961-9EED-0EFE08CE6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16" name="Picture 15" descr="https://applications.labor.ny.gov/wpp/images/spacer.gif">
          <a:extLst>
            <a:ext uri="{FF2B5EF4-FFF2-40B4-BE49-F238E27FC236}">
              <a16:creationId xmlns:a16="http://schemas.microsoft.com/office/drawing/2014/main" id="{2AA46132-019B-44C5-AAE0-F7E9F6B87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17" name="Picture 16" descr="https://applications.labor.ny.gov/wpp/images/spacer.gif">
          <a:extLst>
            <a:ext uri="{FF2B5EF4-FFF2-40B4-BE49-F238E27FC236}">
              <a16:creationId xmlns:a16="http://schemas.microsoft.com/office/drawing/2014/main" id="{346304AA-C693-49B9-917A-2FD495DC3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18" name="Picture 17" descr="https://applications.labor.ny.gov/wpp/images/spacer.gif">
          <a:extLst>
            <a:ext uri="{FF2B5EF4-FFF2-40B4-BE49-F238E27FC236}">
              <a16:creationId xmlns:a16="http://schemas.microsoft.com/office/drawing/2014/main" id="{F492183E-49B9-4AAC-AEB7-6D931354CD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19" name="Picture 18" descr="https://applications.labor.ny.gov/wpp/images/spacer.gif">
          <a:extLst>
            <a:ext uri="{FF2B5EF4-FFF2-40B4-BE49-F238E27FC236}">
              <a16:creationId xmlns:a16="http://schemas.microsoft.com/office/drawing/2014/main" id="{E3DA317E-B56D-4C8A-BCF4-1BCACC71E6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20" name="Picture 19" descr="https://applications.labor.ny.gov/wpp/images/spacer.gif">
          <a:extLst>
            <a:ext uri="{FF2B5EF4-FFF2-40B4-BE49-F238E27FC236}">
              <a16:creationId xmlns:a16="http://schemas.microsoft.com/office/drawing/2014/main" id="{74245036-251C-4DD1-947D-ECD494858A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21" name="Picture 20" descr="https://applications.labor.ny.gov/wpp/images/spacer.gif">
          <a:extLst>
            <a:ext uri="{FF2B5EF4-FFF2-40B4-BE49-F238E27FC236}">
              <a16:creationId xmlns:a16="http://schemas.microsoft.com/office/drawing/2014/main" id="{2F6CCAB7-6619-4EDB-9CB1-ACD558B7C7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22" name="Picture 21" descr="https://applications.labor.ny.gov/wpp/images/spacer.gif">
          <a:extLst>
            <a:ext uri="{FF2B5EF4-FFF2-40B4-BE49-F238E27FC236}">
              <a16:creationId xmlns:a16="http://schemas.microsoft.com/office/drawing/2014/main" id="{6EE680BF-078E-4949-9A79-CD305C4C32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23" name="Picture 22" descr="https://applications.labor.ny.gov/wpp/images/spacer.gif">
          <a:extLst>
            <a:ext uri="{FF2B5EF4-FFF2-40B4-BE49-F238E27FC236}">
              <a16:creationId xmlns:a16="http://schemas.microsoft.com/office/drawing/2014/main" id="{BF1E3A91-AAB1-4637-AE99-75A2F4B63B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24" name="Picture 23" descr="https://applications.labor.ny.gov/wpp/images/spacer.gif">
          <a:extLst>
            <a:ext uri="{FF2B5EF4-FFF2-40B4-BE49-F238E27FC236}">
              <a16:creationId xmlns:a16="http://schemas.microsoft.com/office/drawing/2014/main" id="{8813AB3D-8C37-4BD6-BD55-BF7CA109DA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25" name="Picture 24" descr="https://applications.labor.ny.gov/wpp/images/spacer.gif">
          <a:extLst>
            <a:ext uri="{FF2B5EF4-FFF2-40B4-BE49-F238E27FC236}">
              <a16:creationId xmlns:a16="http://schemas.microsoft.com/office/drawing/2014/main" id="{DEF9A45E-CABC-4DBB-AE71-019ABF0EF5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26" name="Picture 25" descr="https://applications.labor.ny.gov/wpp/images/spacer.gif">
          <a:extLst>
            <a:ext uri="{FF2B5EF4-FFF2-40B4-BE49-F238E27FC236}">
              <a16:creationId xmlns:a16="http://schemas.microsoft.com/office/drawing/2014/main" id="{57245FFE-A261-41D3-AFE4-09BE53B8B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27" name="Picture 26" descr="https://applications.labor.ny.gov/wpp/images/spacer.gif">
          <a:extLst>
            <a:ext uri="{FF2B5EF4-FFF2-40B4-BE49-F238E27FC236}">
              <a16:creationId xmlns:a16="http://schemas.microsoft.com/office/drawing/2014/main" id="{D673D58C-4CC7-47C3-BFB5-F062D6B572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28" name="Picture 27" descr="https://applications.labor.ny.gov/wpp/images/spacer.gif">
          <a:extLst>
            <a:ext uri="{FF2B5EF4-FFF2-40B4-BE49-F238E27FC236}">
              <a16:creationId xmlns:a16="http://schemas.microsoft.com/office/drawing/2014/main" id="{5E376561-B20A-48FE-B461-15E248B228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29" name="Picture 28" descr="https://applications.labor.ny.gov/wpp/images/spacer.gif">
          <a:extLst>
            <a:ext uri="{FF2B5EF4-FFF2-40B4-BE49-F238E27FC236}">
              <a16:creationId xmlns:a16="http://schemas.microsoft.com/office/drawing/2014/main" id="{6C9510FA-6407-4FF1-9604-B6A4B7457D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30" name="Picture 29" descr="https://applications.labor.ny.gov/wpp/images/spacer.gif">
          <a:extLst>
            <a:ext uri="{FF2B5EF4-FFF2-40B4-BE49-F238E27FC236}">
              <a16:creationId xmlns:a16="http://schemas.microsoft.com/office/drawing/2014/main" id="{BFEBE6AD-0201-4DF1-A10F-EC63088526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31" name="Picture 30" descr="https://applications.labor.ny.gov/wpp/images/spacer.gif">
          <a:extLst>
            <a:ext uri="{FF2B5EF4-FFF2-40B4-BE49-F238E27FC236}">
              <a16:creationId xmlns:a16="http://schemas.microsoft.com/office/drawing/2014/main" id="{D453E4AE-B2C7-4CE6-BAC8-1EC29050F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32" name="Picture 31" descr="https://applications.labor.ny.gov/wpp/images/spacer.gif">
          <a:extLst>
            <a:ext uri="{FF2B5EF4-FFF2-40B4-BE49-F238E27FC236}">
              <a16:creationId xmlns:a16="http://schemas.microsoft.com/office/drawing/2014/main" id="{AA7C9143-A7BF-4E78-9C9D-D9EF3A067A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33" name="Picture 32" descr="https://applications.labor.ny.gov/wpp/images/spacer.gif">
          <a:extLst>
            <a:ext uri="{FF2B5EF4-FFF2-40B4-BE49-F238E27FC236}">
              <a16:creationId xmlns:a16="http://schemas.microsoft.com/office/drawing/2014/main" id="{A87E66EB-4784-4420-A4C8-E4F01E0888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34" name="Picture 33" descr="https://applications.labor.ny.gov/wpp/images/spacer.gif">
          <a:extLst>
            <a:ext uri="{FF2B5EF4-FFF2-40B4-BE49-F238E27FC236}">
              <a16:creationId xmlns:a16="http://schemas.microsoft.com/office/drawing/2014/main" id="{3CEE75E4-A4F5-43FE-A641-57CAD40E4D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35" name="Picture 34" descr="https://applications.labor.ny.gov/wpp/images/spacer.gif">
          <a:extLst>
            <a:ext uri="{FF2B5EF4-FFF2-40B4-BE49-F238E27FC236}">
              <a16:creationId xmlns:a16="http://schemas.microsoft.com/office/drawing/2014/main" id="{B8AEBA62-A17D-40E5-B345-C2824B537D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36" name="Picture 35" descr="https://applications.labor.ny.gov/wpp/images/spacer.gif">
          <a:extLst>
            <a:ext uri="{FF2B5EF4-FFF2-40B4-BE49-F238E27FC236}">
              <a16:creationId xmlns:a16="http://schemas.microsoft.com/office/drawing/2014/main" id="{C6FA8E8D-ED75-404A-B1FB-21954569C3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37" name="Picture 36" descr="https://applications.labor.ny.gov/wpp/images/spacer.gif">
          <a:extLst>
            <a:ext uri="{FF2B5EF4-FFF2-40B4-BE49-F238E27FC236}">
              <a16:creationId xmlns:a16="http://schemas.microsoft.com/office/drawing/2014/main" id="{519DD30E-06E7-4F1C-97CF-8373F075F4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38" name="Picture 37" descr="https://applications.labor.ny.gov/wpp/images/spacer.gif">
          <a:extLst>
            <a:ext uri="{FF2B5EF4-FFF2-40B4-BE49-F238E27FC236}">
              <a16:creationId xmlns:a16="http://schemas.microsoft.com/office/drawing/2014/main" id="{08C8B401-6DBA-4BBA-B133-BC18482922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39" name="Picture 38" descr="https://applications.labor.ny.gov/wpp/images/spacer.gif">
          <a:extLst>
            <a:ext uri="{FF2B5EF4-FFF2-40B4-BE49-F238E27FC236}">
              <a16:creationId xmlns:a16="http://schemas.microsoft.com/office/drawing/2014/main" id="{9431C724-56A6-4AD7-88CD-4075E08EF0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40" name="Picture 39" descr="https://applications.labor.ny.gov/wpp/images/spacer.gif">
          <a:extLst>
            <a:ext uri="{FF2B5EF4-FFF2-40B4-BE49-F238E27FC236}">
              <a16:creationId xmlns:a16="http://schemas.microsoft.com/office/drawing/2014/main" id="{0DFC1313-6F16-4627-8061-002BA6CD0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41" name="Picture 40" descr="https://applications.labor.ny.gov/wpp/images/spacer.gif">
          <a:extLst>
            <a:ext uri="{FF2B5EF4-FFF2-40B4-BE49-F238E27FC236}">
              <a16:creationId xmlns:a16="http://schemas.microsoft.com/office/drawing/2014/main" id="{269E1B35-9698-4DC6-B57C-6757DDF8D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42" name="Picture 41" descr="https://applications.labor.ny.gov/wpp/images/spacer.gif">
          <a:extLst>
            <a:ext uri="{FF2B5EF4-FFF2-40B4-BE49-F238E27FC236}">
              <a16:creationId xmlns:a16="http://schemas.microsoft.com/office/drawing/2014/main" id="{3368C1CB-1F24-46D1-9D38-1E6698EF9B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43" name="Picture 42" descr="https://applications.labor.ny.gov/wpp/images/spacer.gif">
          <a:extLst>
            <a:ext uri="{FF2B5EF4-FFF2-40B4-BE49-F238E27FC236}">
              <a16:creationId xmlns:a16="http://schemas.microsoft.com/office/drawing/2014/main" id="{BDDCA9CA-A506-4E2E-AA05-AA5F2CFFDF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44" name="Picture 43" descr="https://applications.labor.ny.gov/wpp/images/spacer.gif">
          <a:extLst>
            <a:ext uri="{FF2B5EF4-FFF2-40B4-BE49-F238E27FC236}">
              <a16:creationId xmlns:a16="http://schemas.microsoft.com/office/drawing/2014/main" id="{D633DEE6-0D00-4A02-9D77-15CC87ADEC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45" name="Picture 44" descr="https://applications.labor.ny.gov/wpp/images/spacer.gif">
          <a:extLst>
            <a:ext uri="{FF2B5EF4-FFF2-40B4-BE49-F238E27FC236}">
              <a16:creationId xmlns:a16="http://schemas.microsoft.com/office/drawing/2014/main" id="{3119634F-3434-46FE-A2CB-D32F917AFD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46" name="Picture 45" descr="https://applications.labor.ny.gov/wpp/images/spacer.gif">
          <a:extLst>
            <a:ext uri="{FF2B5EF4-FFF2-40B4-BE49-F238E27FC236}">
              <a16:creationId xmlns:a16="http://schemas.microsoft.com/office/drawing/2014/main" id="{473E6576-9A62-4232-AB62-83118E4AF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47" name="Picture 46" descr="https://applications.labor.ny.gov/wpp/images/spacer.gif">
          <a:extLst>
            <a:ext uri="{FF2B5EF4-FFF2-40B4-BE49-F238E27FC236}">
              <a16:creationId xmlns:a16="http://schemas.microsoft.com/office/drawing/2014/main" id="{0D15A649-2E60-4F33-B743-00123DBE6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48" name="Picture 47" descr="https://applications.labor.ny.gov/wpp/images/spacer.gif">
          <a:extLst>
            <a:ext uri="{FF2B5EF4-FFF2-40B4-BE49-F238E27FC236}">
              <a16:creationId xmlns:a16="http://schemas.microsoft.com/office/drawing/2014/main" id="{FBB7672D-DE9C-465E-BCD2-FDB3114581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49" name="Picture 48" descr="https://applications.labor.ny.gov/wpp/images/spacer.gif">
          <a:extLst>
            <a:ext uri="{FF2B5EF4-FFF2-40B4-BE49-F238E27FC236}">
              <a16:creationId xmlns:a16="http://schemas.microsoft.com/office/drawing/2014/main" id="{54C2B342-A77B-4CA3-8629-4BA377E5D5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50" name="Picture 49" descr="https://applications.labor.ny.gov/wpp/images/spacer.gif">
          <a:extLst>
            <a:ext uri="{FF2B5EF4-FFF2-40B4-BE49-F238E27FC236}">
              <a16:creationId xmlns:a16="http://schemas.microsoft.com/office/drawing/2014/main" id="{40641F4B-D729-4307-99AE-B73AA0BA9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51" name="Picture 50" descr="https://applications.labor.ny.gov/wpp/images/spacer.gif">
          <a:extLst>
            <a:ext uri="{FF2B5EF4-FFF2-40B4-BE49-F238E27FC236}">
              <a16:creationId xmlns:a16="http://schemas.microsoft.com/office/drawing/2014/main" id="{9162221C-F0B0-4263-A255-6AECBD5703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52" name="Picture 51" descr="https://applications.labor.ny.gov/wpp/images/spacer.gif">
          <a:extLst>
            <a:ext uri="{FF2B5EF4-FFF2-40B4-BE49-F238E27FC236}">
              <a16:creationId xmlns:a16="http://schemas.microsoft.com/office/drawing/2014/main" id="{66DD3560-52CE-4E15-A4AC-73F23DA088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53" name="Picture 52" descr="https://applications.labor.ny.gov/wpp/images/spacer.gif">
          <a:extLst>
            <a:ext uri="{FF2B5EF4-FFF2-40B4-BE49-F238E27FC236}">
              <a16:creationId xmlns:a16="http://schemas.microsoft.com/office/drawing/2014/main" id="{19EEB87C-05E5-4CCA-9FA7-62B89DA894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54" name="Picture 53" descr="https://applications.labor.ny.gov/wpp/images/spacer.gif">
          <a:extLst>
            <a:ext uri="{FF2B5EF4-FFF2-40B4-BE49-F238E27FC236}">
              <a16:creationId xmlns:a16="http://schemas.microsoft.com/office/drawing/2014/main" id="{F8C993E1-59E6-4C0B-B2E5-8FB29EC72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55" name="Picture 54" descr="https://applications.labor.ny.gov/wpp/images/spacer.gif">
          <a:extLst>
            <a:ext uri="{FF2B5EF4-FFF2-40B4-BE49-F238E27FC236}">
              <a16:creationId xmlns:a16="http://schemas.microsoft.com/office/drawing/2014/main" id="{3C4A008B-1BB3-4285-93CE-FC297F812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56" name="Picture 55" descr="https://applications.labor.ny.gov/wpp/images/spacer.gif">
          <a:extLst>
            <a:ext uri="{FF2B5EF4-FFF2-40B4-BE49-F238E27FC236}">
              <a16:creationId xmlns:a16="http://schemas.microsoft.com/office/drawing/2014/main" id="{60C648C2-055E-4521-8D8F-03F6EC4E48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57" name="Picture 56" descr="https://applications.labor.ny.gov/wpp/images/spacer.gif">
          <a:extLst>
            <a:ext uri="{FF2B5EF4-FFF2-40B4-BE49-F238E27FC236}">
              <a16:creationId xmlns:a16="http://schemas.microsoft.com/office/drawing/2014/main" id="{5A042D57-FDC0-4F2D-8402-41440093CC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58" name="Picture 57" descr="https://applications.labor.ny.gov/wpp/images/spacer.gif">
          <a:extLst>
            <a:ext uri="{FF2B5EF4-FFF2-40B4-BE49-F238E27FC236}">
              <a16:creationId xmlns:a16="http://schemas.microsoft.com/office/drawing/2014/main" id="{DD778361-92A4-4900-A599-2977D73B3F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59" name="Picture 58" descr="https://applications.labor.ny.gov/wpp/images/spacer.gif">
          <a:extLst>
            <a:ext uri="{FF2B5EF4-FFF2-40B4-BE49-F238E27FC236}">
              <a16:creationId xmlns:a16="http://schemas.microsoft.com/office/drawing/2014/main" id="{050141F8-F1BE-47FF-ABBE-549D02899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60" name="Picture 59" descr="https://applications.labor.ny.gov/wpp/images/spacer.gif">
          <a:extLst>
            <a:ext uri="{FF2B5EF4-FFF2-40B4-BE49-F238E27FC236}">
              <a16:creationId xmlns:a16="http://schemas.microsoft.com/office/drawing/2014/main" id="{E941B32B-B326-4FD0-B778-7FB90518A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61" name="Picture 60" descr="https://applications.labor.ny.gov/wpp/images/spacer.gif">
          <a:extLst>
            <a:ext uri="{FF2B5EF4-FFF2-40B4-BE49-F238E27FC236}">
              <a16:creationId xmlns:a16="http://schemas.microsoft.com/office/drawing/2014/main" id="{68A6D753-F620-498F-A365-804883BDDB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62" name="Picture 61" descr="https://applications.labor.ny.gov/wpp/images/spacer.gif">
          <a:extLst>
            <a:ext uri="{FF2B5EF4-FFF2-40B4-BE49-F238E27FC236}">
              <a16:creationId xmlns:a16="http://schemas.microsoft.com/office/drawing/2014/main" id="{95B9C3A0-00F0-4920-81A8-1DE9E1D7DF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63" name="Picture 62" descr="https://applications.labor.ny.gov/wpp/images/spacer.gif">
          <a:extLst>
            <a:ext uri="{FF2B5EF4-FFF2-40B4-BE49-F238E27FC236}">
              <a16:creationId xmlns:a16="http://schemas.microsoft.com/office/drawing/2014/main" id="{458EA20E-AC23-4092-B732-F5DEB6302E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64" name="Picture 63" descr="https://applications.labor.ny.gov/wpp/images/spacer.gif">
          <a:extLst>
            <a:ext uri="{FF2B5EF4-FFF2-40B4-BE49-F238E27FC236}">
              <a16:creationId xmlns:a16="http://schemas.microsoft.com/office/drawing/2014/main" id="{AD7461A9-4740-4008-ACD5-D5941B770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65" name="Picture 64" descr="https://applications.labor.ny.gov/wpp/images/spacer.gif">
          <a:extLst>
            <a:ext uri="{FF2B5EF4-FFF2-40B4-BE49-F238E27FC236}">
              <a16:creationId xmlns:a16="http://schemas.microsoft.com/office/drawing/2014/main" id="{E375CDE7-0414-4C16-83DA-2E6A5A82AD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66" name="Picture 65" descr="https://applications.labor.ny.gov/wpp/images/spacer.gif">
          <a:extLst>
            <a:ext uri="{FF2B5EF4-FFF2-40B4-BE49-F238E27FC236}">
              <a16:creationId xmlns:a16="http://schemas.microsoft.com/office/drawing/2014/main" id="{5045A0E1-94E2-4CE3-9F7D-5B8820287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67" name="Picture 66" descr="https://applications.labor.ny.gov/wpp/images/spacer.gif">
          <a:extLst>
            <a:ext uri="{FF2B5EF4-FFF2-40B4-BE49-F238E27FC236}">
              <a16:creationId xmlns:a16="http://schemas.microsoft.com/office/drawing/2014/main" id="{BD0114EE-2AA2-47E2-A910-C9B51BEFF1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68" name="Picture 67" descr="https://applications.labor.ny.gov/wpp/images/spacer.gif">
          <a:extLst>
            <a:ext uri="{FF2B5EF4-FFF2-40B4-BE49-F238E27FC236}">
              <a16:creationId xmlns:a16="http://schemas.microsoft.com/office/drawing/2014/main" id="{503BDE56-AB18-4749-ACCD-6715E4C23B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69" name="Picture 68" descr="https://applications.labor.ny.gov/wpp/images/spacer.gif">
          <a:extLst>
            <a:ext uri="{FF2B5EF4-FFF2-40B4-BE49-F238E27FC236}">
              <a16:creationId xmlns:a16="http://schemas.microsoft.com/office/drawing/2014/main" id="{76E87FB3-1A4F-44D4-AE81-5584E13B0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70" name="Picture 69" descr="https://applications.labor.ny.gov/wpp/images/spacer.gif">
          <a:extLst>
            <a:ext uri="{FF2B5EF4-FFF2-40B4-BE49-F238E27FC236}">
              <a16:creationId xmlns:a16="http://schemas.microsoft.com/office/drawing/2014/main" id="{CC966C34-5169-460A-ABFC-1C08AA2DF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71" name="Picture 70" descr="https://applications.labor.ny.gov/wpp/images/spacer.gif">
          <a:extLst>
            <a:ext uri="{FF2B5EF4-FFF2-40B4-BE49-F238E27FC236}">
              <a16:creationId xmlns:a16="http://schemas.microsoft.com/office/drawing/2014/main" id="{8B682539-8EE8-4BFD-9255-BA856EA228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72" name="Picture 71" descr="https://applications.labor.ny.gov/wpp/images/spacer.gif">
          <a:extLst>
            <a:ext uri="{FF2B5EF4-FFF2-40B4-BE49-F238E27FC236}">
              <a16:creationId xmlns:a16="http://schemas.microsoft.com/office/drawing/2014/main" id="{E77430B4-FF89-436D-8534-062077F17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73" name="Picture 72" descr="https://applications.labor.ny.gov/wpp/images/spacer.gif">
          <a:extLst>
            <a:ext uri="{FF2B5EF4-FFF2-40B4-BE49-F238E27FC236}">
              <a16:creationId xmlns:a16="http://schemas.microsoft.com/office/drawing/2014/main" id="{7A5FB6B3-E4AF-4E5A-8F47-AE0A1B24EC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74" name="Picture 73" descr="https://applications.labor.ny.gov/wpp/images/spacer.gif">
          <a:extLst>
            <a:ext uri="{FF2B5EF4-FFF2-40B4-BE49-F238E27FC236}">
              <a16:creationId xmlns:a16="http://schemas.microsoft.com/office/drawing/2014/main" id="{1E9EA2C7-1E52-4DFA-A04C-CAA569C9F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75" name="Picture 74" descr="https://applications.labor.ny.gov/wpp/images/spacer.gif">
          <a:extLst>
            <a:ext uri="{FF2B5EF4-FFF2-40B4-BE49-F238E27FC236}">
              <a16:creationId xmlns:a16="http://schemas.microsoft.com/office/drawing/2014/main" id="{196F3CA8-8C37-459C-9B2F-F74D9BC072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0"/>
    <xdr:pic>
      <xdr:nvPicPr>
        <xdr:cNvPr id="76" name="Picture 75" descr="https://applications.labor.ny.gov/wpp/images/spacer.gif">
          <a:extLst>
            <a:ext uri="{FF2B5EF4-FFF2-40B4-BE49-F238E27FC236}">
              <a16:creationId xmlns:a16="http://schemas.microsoft.com/office/drawing/2014/main" id="{F00B1E26-A66E-4C88-B0C0-D3E21B48A4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11</xdr:row>
      <xdr:rowOff>0</xdr:rowOff>
    </xdr:from>
    <xdr:ext cx="12700" cy="12700"/>
    <xdr:pic>
      <xdr:nvPicPr>
        <xdr:cNvPr id="2" name="Picture 1" descr="https://applications.labor.ny.gov/wpp/images/spacer.gif">
          <a:extLst>
            <a:ext uri="{FF2B5EF4-FFF2-40B4-BE49-F238E27FC236}">
              <a16:creationId xmlns:a16="http://schemas.microsoft.com/office/drawing/2014/main" id="{8E0F2C08-E258-44DD-933A-9547CD458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 name="Picture 2" descr="https://applications.labor.ny.gov/wpp/images/spacer.gif">
          <a:extLst>
            <a:ext uri="{FF2B5EF4-FFF2-40B4-BE49-F238E27FC236}">
              <a16:creationId xmlns:a16="http://schemas.microsoft.com/office/drawing/2014/main" id="{D1FD0365-28B5-401E-8326-35834C817E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11</xdr:row>
      <xdr:rowOff>0</xdr:rowOff>
    </xdr:from>
    <xdr:ext cx="12700" cy="12700"/>
    <xdr:pic>
      <xdr:nvPicPr>
        <xdr:cNvPr id="4" name="Picture 3" descr="https://applications.labor.ny.gov/wpp/images/spacer.gif">
          <a:extLst>
            <a:ext uri="{FF2B5EF4-FFF2-40B4-BE49-F238E27FC236}">
              <a16:creationId xmlns:a16="http://schemas.microsoft.com/office/drawing/2014/main" id="{3E06EE3A-EF0A-4F13-8289-DF3C206F76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11</xdr:row>
      <xdr:rowOff>0</xdr:rowOff>
    </xdr:from>
    <xdr:ext cx="12700" cy="12700"/>
    <xdr:pic>
      <xdr:nvPicPr>
        <xdr:cNvPr id="5" name="Picture 4" descr="https://applications.labor.ny.gov/wpp/images/spacer.gif">
          <a:extLst>
            <a:ext uri="{FF2B5EF4-FFF2-40B4-BE49-F238E27FC236}">
              <a16:creationId xmlns:a16="http://schemas.microsoft.com/office/drawing/2014/main" id="{E43FE8DE-F753-460E-A9AA-DE4BBE2D73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11</xdr:row>
      <xdr:rowOff>0</xdr:rowOff>
    </xdr:from>
    <xdr:ext cx="12700" cy="12700"/>
    <xdr:pic>
      <xdr:nvPicPr>
        <xdr:cNvPr id="6" name="Picture 5" descr="https://applications.labor.ny.gov/wpp/images/spacer.gif">
          <a:extLst>
            <a:ext uri="{FF2B5EF4-FFF2-40B4-BE49-F238E27FC236}">
              <a16:creationId xmlns:a16="http://schemas.microsoft.com/office/drawing/2014/main" id="{16CDEDB3-95BC-41AB-AA93-B8FC010808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11</xdr:row>
      <xdr:rowOff>0</xdr:rowOff>
    </xdr:from>
    <xdr:ext cx="12700" cy="12700"/>
    <xdr:pic>
      <xdr:nvPicPr>
        <xdr:cNvPr id="7" name="Picture 6" descr="https://applications.labor.ny.gov/wpp/images/spacer.gif">
          <a:extLst>
            <a:ext uri="{FF2B5EF4-FFF2-40B4-BE49-F238E27FC236}">
              <a16:creationId xmlns:a16="http://schemas.microsoft.com/office/drawing/2014/main" id="{36699013-5F74-4CB5-AB0C-CF3A2D95F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11</xdr:row>
      <xdr:rowOff>0</xdr:rowOff>
    </xdr:from>
    <xdr:ext cx="12700" cy="12700"/>
    <xdr:pic>
      <xdr:nvPicPr>
        <xdr:cNvPr id="8" name="Picture 7" descr="https://applications.labor.ny.gov/wpp/images/spacer.gif">
          <a:extLst>
            <a:ext uri="{FF2B5EF4-FFF2-40B4-BE49-F238E27FC236}">
              <a16:creationId xmlns:a16="http://schemas.microsoft.com/office/drawing/2014/main" id="{BDBF1900-0DB3-462F-9BED-94CFBD677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11</xdr:row>
      <xdr:rowOff>0</xdr:rowOff>
    </xdr:from>
    <xdr:ext cx="12700" cy="12700"/>
    <xdr:pic>
      <xdr:nvPicPr>
        <xdr:cNvPr id="9" name="Picture 8" descr="https://applications.labor.ny.gov/wpp/images/spacer.gif">
          <a:extLst>
            <a:ext uri="{FF2B5EF4-FFF2-40B4-BE49-F238E27FC236}">
              <a16:creationId xmlns:a16="http://schemas.microsoft.com/office/drawing/2014/main" id="{2A051F14-6A18-4176-9E29-14762A2E10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11</xdr:row>
      <xdr:rowOff>0</xdr:rowOff>
    </xdr:from>
    <xdr:ext cx="12700" cy="12700"/>
    <xdr:pic>
      <xdr:nvPicPr>
        <xdr:cNvPr id="10" name="Picture 9" descr="https://applications.labor.ny.gov/wpp/images/spacer.gif">
          <a:extLst>
            <a:ext uri="{FF2B5EF4-FFF2-40B4-BE49-F238E27FC236}">
              <a16:creationId xmlns:a16="http://schemas.microsoft.com/office/drawing/2014/main" id="{9F881B12-B897-428C-9EAD-8C25633F94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11</xdr:row>
      <xdr:rowOff>0</xdr:rowOff>
    </xdr:from>
    <xdr:ext cx="12700" cy="12700"/>
    <xdr:pic>
      <xdr:nvPicPr>
        <xdr:cNvPr id="11" name="Picture 10" descr="https://applications.labor.ny.gov/wpp/images/spacer.gif">
          <a:extLst>
            <a:ext uri="{FF2B5EF4-FFF2-40B4-BE49-F238E27FC236}">
              <a16:creationId xmlns:a16="http://schemas.microsoft.com/office/drawing/2014/main" id="{77E94AAF-897C-4255-BD57-8F3E0B296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12" name="Picture 11" descr="https://applications.labor.ny.gov/wpp/images/spacer.gif">
          <a:extLst>
            <a:ext uri="{FF2B5EF4-FFF2-40B4-BE49-F238E27FC236}">
              <a16:creationId xmlns:a16="http://schemas.microsoft.com/office/drawing/2014/main" id="{C62E4D95-D19D-4385-B059-557E2ADEEB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11</xdr:row>
      <xdr:rowOff>0</xdr:rowOff>
    </xdr:from>
    <xdr:ext cx="12700" cy="12700"/>
    <xdr:pic>
      <xdr:nvPicPr>
        <xdr:cNvPr id="13" name="Picture 12" descr="https://applications.labor.ny.gov/wpp/images/spacer.gif">
          <a:extLst>
            <a:ext uri="{FF2B5EF4-FFF2-40B4-BE49-F238E27FC236}">
              <a16:creationId xmlns:a16="http://schemas.microsoft.com/office/drawing/2014/main" id="{4A3680AC-ECB8-4812-AED2-F96D561D8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11</xdr:row>
      <xdr:rowOff>0</xdr:rowOff>
    </xdr:from>
    <xdr:ext cx="12700" cy="12700"/>
    <xdr:pic>
      <xdr:nvPicPr>
        <xdr:cNvPr id="14" name="Picture 13" descr="https://applications.labor.ny.gov/wpp/images/spacer.gif">
          <a:extLst>
            <a:ext uri="{FF2B5EF4-FFF2-40B4-BE49-F238E27FC236}">
              <a16:creationId xmlns:a16="http://schemas.microsoft.com/office/drawing/2014/main" id="{DB62B7D4-332B-4FDB-BFB7-BC4F4329C3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15" name="Picture 14" descr="https://applications.labor.ny.gov/wpp/images/spacer.gif">
          <a:extLst>
            <a:ext uri="{FF2B5EF4-FFF2-40B4-BE49-F238E27FC236}">
              <a16:creationId xmlns:a16="http://schemas.microsoft.com/office/drawing/2014/main" id="{937AE4F4-B322-42AD-B93D-1561D8BF55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16" name="Picture 15" descr="https://applications.labor.ny.gov/wpp/images/spacer.gif">
          <a:extLst>
            <a:ext uri="{FF2B5EF4-FFF2-40B4-BE49-F238E27FC236}">
              <a16:creationId xmlns:a16="http://schemas.microsoft.com/office/drawing/2014/main" id="{B1A527C9-6A09-427E-A28D-C94E3995A3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17" name="Picture 16" descr="https://applications.labor.ny.gov/wpp/images/spacer.gif">
          <a:extLst>
            <a:ext uri="{FF2B5EF4-FFF2-40B4-BE49-F238E27FC236}">
              <a16:creationId xmlns:a16="http://schemas.microsoft.com/office/drawing/2014/main" id="{56676D62-A5ED-45AE-A956-42D1BDC5A0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18" name="Picture 17" descr="https://applications.labor.ny.gov/wpp/images/spacer.gif">
          <a:extLst>
            <a:ext uri="{FF2B5EF4-FFF2-40B4-BE49-F238E27FC236}">
              <a16:creationId xmlns:a16="http://schemas.microsoft.com/office/drawing/2014/main" id="{85E5D2EF-446F-4456-BC9B-BB7BE7299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19" name="Picture 18" descr="https://applications.labor.ny.gov/wpp/images/spacer.gif">
          <a:extLst>
            <a:ext uri="{FF2B5EF4-FFF2-40B4-BE49-F238E27FC236}">
              <a16:creationId xmlns:a16="http://schemas.microsoft.com/office/drawing/2014/main" id="{D8C463B3-CB19-4D24-866A-EE3E832A72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20" name="Picture 19" descr="https://applications.labor.ny.gov/wpp/images/spacer.gif">
          <a:extLst>
            <a:ext uri="{FF2B5EF4-FFF2-40B4-BE49-F238E27FC236}">
              <a16:creationId xmlns:a16="http://schemas.microsoft.com/office/drawing/2014/main" id="{5BF82671-B1FD-4F80-B858-F424DECBB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21" name="Picture 20" descr="https://applications.labor.ny.gov/wpp/images/spacer.gif">
          <a:extLst>
            <a:ext uri="{FF2B5EF4-FFF2-40B4-BE49-F238E27FC236}">
              <a16:creationId xmlns:a16="http://schemas.microsoft.com/office/drawing/2014/main" id="{03952EDA-7E55-46C5-BB29-DC49F5E86B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22" name="Picture 21" descr="https://applications.labor.ny.gov/wpp/images/spacer.gif">
          <a:extLst>
            <a:ext uri="{FF2B5EF4-FFF2-40B4-BE49-F238E27FC236}">
              <a16:creationId xmlns:a16="http://schemas.microsoft.com/office/drawing/2014/main" id="{BC840618-E905-4611-97A3-4DD202E64C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23" name="Picture 22" descr="https://applications.labor.ny.gov/wpp/images/spacer.gif">
          <a:extLst>
            <a:ext uri="{FF2B5EF4-FFF2-40B4-BE49-F238E27FC236}">
              <a16:creationId xmlns:a16="http://schemas.microsoft.com/office/drawing/2014/main" id="{70792600-DC2B-47DA-AC4A-2080F7B9E9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24" name="Picture 23" descr="https://applications.labor.ny.gov/wpp/images/spacer.gif">
          <a:extLst>
            <a:ext uri="{FF2B5EF4-FFF2-40B4-BE49-F238E27FC236}">
              <a16:creationId xmlns:a16="http://schemas.microsoft.com/office/drawing/2014/main" id="{148B6EC8-0F13-46FB-8149-F4343D4BF4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25" name="Picture 24" descr="https://applications.labor.ny.gov/wpp/images/spacer.gif">
          <a:extLst>
            <a:ext uri="{FF2B5EF4-FFF2-40B4-BE49-F238E27FC236}">
              <a16:creationId xmlns:a16="http://schemas.microsoft.com/office/drawing/2014/main" id="{3E1783CE-DD19-40BF-90D8-9A2E2979BF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26" name="Picture 25" descr="https://applications.labor.ny.gov/wpp/images/spacer.gif">
          <a:extLst>
            <a:ext uri="{FF2B5EF4-FFF2-40B4-BE49-F238E27FC236}">
              <a16:creationId xmlns:a16="http://schemas.microsoft.com/office/drawing/2014/main" id="{2FC98006-0E60-49EA-9512-363946A4E9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27" name="Picture 26" descr="https://applications.labor.ny.gov/wpp/images/spacer.gif">
          <a:extLst>
            <a:ext uri="{FF2B5EF4-FFF2-40B4-BE49-F238E27FC236}">
              <a16:creationId xmlns:a16="http://schemas.microsoft.com/office/drawing/2014/main" id="{3962561C-F450-4099-9A58-C4E008CA3A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28" name="Picture 27" descr="https://applications.labor.ny.gov/wpp/images/spacer.gif">
          <a:extLst>
            <a:ext uri="{FF2B5EF4-FFF2-40B4-BE49-F238E27FC236}">
              <a16:creationId xmlns:a16="http://schemas.microsoft.com/office/drawing/2014/main" id="{106EB392-FEFF-488B-98EB-EE671D5D46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29" name="Picture 28" descr="https://applications.labor.ny.gov/wpp/images/spacer.gif">
          <a:extLst>
            <a:ext uri="{FF2B5EF4-FFF2-40B4-BE49-F238E27FC236}">
              <a16:creationId xmlns:a16="http://schemas.microsoft.com/office/drawing/2014/main" id="{031A6FB6-4D2E-4BC0-A216-775C4CB80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0" name="Picture 29" descr="https://applications.labor.ny.gov/wpp/images/spacer.gif">
          <a:extLst>
            <a:ext uri="{FF2B5EF4-FFF2-40B4-BE49-F238E27FC236}">
              <a16:creationId xmlns:a16="http://schemas.microsoft.com/office/drawing/2014/main" id="{9A819AC2-D174-4C8D-BA96-B849522C26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1" name="Picture 30" descr="https://applications.labor.ny.gov/wpp/images/spacer.gif">
          <a:extLst>
            <a:ext uri="{FF2B5EF4-FFF2-40B4-BE49-F238E27FC236}">
              <a16:creationId xmlns:a16="http://schemas.microsoft.com/office/drawing/2014/main" id="{15630AD3-C43B-4C62-8F3B-A9FEEEB22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2" name="Picture 31" descr="https://applications.labor.ny.gov/wpp/images/spacer.gif">
          <a:extLst>
            <a:ext uri="{FF2B5EF4-FFF2-40B4-BE49-F238E27FC236}">
              <a16:creationId xmlns:a16="http://schemas.microsoft.com/office/drawing/2014/main" id="{AF61E27B-ED5A-4EC8-9468-F50D7E6E9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3" name="Picture 32" descr="https://applications.labor.ny.gov/wpp/images/spacer.gif">
          <a:extLst>
            <a:ext uri="{FF2B5EF4-FFF2-40B4-BE49-F238E27FC236}">
              <a16:creationId xmlns:a16="http://schemas.microsoft.com/office/drawing/2014/main" id="{30B0B3FE-F87C-4DCA-A375-635709BD4A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4" name="Picture 33" descr="https://applications.labor.ny.gov/wpp/images/spacer.gif">
          <a:extLst>
            <a:ext uri="{FF2B5EF4-FFF2-40B4-BE49-F238E27FC236}">
              <a16:creationId xmlns:a16="http://schemas.microsoft.com/office/drawing/2014/main" id="{205695B0-04E7-4E2A-87A5-C3182093FA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5" name="Picture 34" descr="https://applications.labor.ny.gov/wpp/images/spacer.gif">
          <a:extLst>
            <a:ext uri="{FF2B5EF4-FFF2-40B4-BE49-F238E27FC236}">
              <a16:creationId xmlns:a16="http://schemas.microsoft.com/office/drawing/2014/main" id="{E29B2D1B-897F-4AC2-96A2-6377540136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6" name="Picture 35" descr="https://applications.labor.ny.gov/wpp/images/spacer.gif">
          <a:extLst>
            <a:ext uri="{FF2B5EF4-FFF2-40B4-BE49-F238E27FC236}">
              <a16:creationId xmlns:a16="http://schemas.microsoft.com/office/drawing/2014/main" id="{ED3D7A23-1F4D-43C6-B496-197F9B195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7" name="Picture 36" descr="https://applications.labor.ny.gov/wpp/images/spacer.gif">
          <a:extLst>
            <a:ext uri="{FF2B5EF4-FFF2-40B4-BE49-F238E27FC236}">
              <a16:creationId xmlns:a16="http://schemas.microsoft.com/office/drawing/2014/main" id="{611318F7-BAF6-4341-8251-6D8B4F285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8" name="Picture 37" descr="https://applications.labor.ny.gov/wpp/images/spacer.gif">
          <a:extLst>
            <a:ext uri="{FF2B5EF4-FFF2-40B4-BE49-F238E27FC236}">
              <a16:creationId xmlns:a16="http://schemas.microsoft.com/office/drawing/2014/main" id="{3C3D3A38-1066-434F-896A-E592D99F59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9" name="Picture 38" descr="https://applications.labor.ny.gov/wpp/images/spacer.gif">
          <a:extLst>
            <a:ext uri="{FF2B5EF4-FFF2-40B4-BE49-F238E27FC236}">
              <a16:creationId xmlns:a16="http://schemas.microsoft.com/office/drawing/2014/main" id="{26F79D55-FF7D-4345-AF31-F13DA5C1CA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40" name="Picture 39" descr="https://applications.labor.ny.gov/wpp/images/spacer.gif">
          <a:extLst>
            <a:ext uri="{FF2B5EF4-FFF2-40B4-BE49-F238E27FC236}">
              <a16:creationId xmlns:a16="http://schemas.microsoft.com/office/drawing/2014/main" id="{4D13A82B-DBC4-43E8-96FA-E4C7A3AB39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41" name="Picture 40" descr="https://applications.labor.ny.gov/wpp/images/spacer.gif">
          <a:extLst>
            <a:ext uri="{FF2B5EF4-FFF2-40B4-BE49-F238E27FC236}">
              <a16:creationId xmlns:a16="http://schemas.microsoft.com/office/drawing/2014/main" id="{A0B55284-5116-4C23-9678-F70435F35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42" name="Picture 41" descr="https://applications.labor.ny.gov/wpp/images/spacer.gif">
          <a:extLst>
            <a:ext uri="{FF2B5EF4-FFF2-40B4-BE49-F238E27FC236}">
              <a16:creationId xmlns:a16="http://schemas.microsoft.com/office/drawing/2014/main" id="{439DC4D8-29DA-4BBC-B55D-88EA4ABE6A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43" name="Picture 42" descr="https://applications.labor.ny.gov/wpp/images/spacer.gif">
          <a:extLst>
            <a:ext uri="{FF2B5EF4-FFF2-40B4-BE49-F238E27FC236}">
              <a16:creationId xmlns:a16="http://schemas.microsoft.com/office/drawing/2014/main" id="{8FB73DA8-8F83-4664-96B0-EAAA4A69FC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44" name="Picture 43" descr="https://applications.labor.ny.gov/wpp/images/spacer.gif">
          <a:extLst>
            <a:ext uri="{FF2B5EF4-FFF2-40B4-BE49-F238E27FC236}">
              <a16:creationId xmlns:a16="http://schemas.microsoft.com/office/drawing/2014/main" id="{F7031D3B-CECB-4E61-AE88-A35700DF9F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45" name="Picture 44" descr="https://applications.labor.ny.gov/wpp/images/spacer.gif">
          <a:extLst>
            <a:ext uri="{FF2B5EF4-FFF2-40B4-BE49-F238E27FC236}">
              <a16:creationId xmlns:a16="http://schemas.microsoft.com/office/drawing/2014/main" id="{E31FFEFB-5682-4C6D-955D-FF473814F0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46" name="Picture 45" descr="https://applications.labor.ny.gov/wpp/images/spacer.gif">
          <a:extLst>
            <a:ext uri="{FF2B5EF4-FFF2-40B4-BE49-F238E27FC236}">
              <a16:creationId xmlns:a16="http://schemas.microsoft.com/office/drawing/2014/main" id="{1AAEE6A8-6149-435C-B836-83DDA2125D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47" name="Picture 46" descr="https://applications.labor.ny.gov/wpp/images/spacer.gif">
          <a:extLst>
            <a:ext uri="{FF2B5EF4-FFF2-40B4-BE49-F238E27FC236}">
              <a16:creationId xmlns:a16="http://schemas.microsoft.com/office/drawing/2014/main" id="{2D32F236-657C-47AB-85C2-C5AD2E79E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48" name="Picture 47" descr="https://applications.labor.ny.gov/wpp/images/spacer.gif">
          <a:extLst>
            <a:ext uri="{FF2B5EF4-FFF2-40B4-BE49-F238E27FC236}">
              <a16:creationId xmlns:a16="http://schemas.microsoft.com/office/drawing/2014/main" id="{01723641-F4E5-4159-9679-640116B18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49" name="Picture 48" descr="https://applications.labor.ny.gov/wpp/images/spacer.gif">
          <a:extLst>
            <a:ext uri="{FF2B5EF4-FFF2-40B4-BE49-F238E27FC236}">
              <a16:creationId xmlns:a16="http://schemas.microsoft.com/office/drawing/2014/main" id="{392FBE43-FDAB-4350-BA9D-CE7809ED0C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50" name="Picture 49" descr="https://applications.labor.ny.gov/wpp/images/spacer.gif">
          <a:extLst>
            <a:ext uri="{FF2B5EF4-FFF2-40B4-BE49-F238E27FC236}">
              <a16:creationId xmlns:a16="http://schemas.microsoft.com/office/drawing/2014/main" id="{71023974-48D3-453A-AB10-50A6EEF01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51" name="Picture 50" descr="https://applications.labor.ny.gov/wpp/images/spacer.gif">
          <a:extLst>
            <a:ext uri="{FF2B5EF4-FFF2-40B4-BE49-F238E27FC236}">
              <a16:creationId xmlns:a16="http://schemas.microsoft.com/office/drawing/2014/main" id="{A04EDE05-CA07-458E-A1FE-A1E666CDB8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52" name="Picture 51" descr="https://applications.labor.ny.gov/wpp/images/spacer.gif">
          <a:extLst>
            <a:ext uri="{FF2B5EF4-FFF2-40B4-BE49-F238E27FC236}">
              <a16:creationId xmlns:a16="http://schemas.microsoft.com/office/drawing/2014/main" id="{441916D0-653F-44B4-9A8F-E68ACA73A9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53" name="Picture 52" descr="https://applications.labor.ny.gov/wpp/images/spacer.gif">
          <a:extLst>
            <a:ext uri="{FF2B5EF4-FFF2-40B4-BE49-F238E27FC236}">
              <a16:creationId xmlns:a16="http://schemas.microsoft.com/office/drawing/2014/main" id="{53B06C4D-DA35-4132-810A-5DA668BFB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54" name="Picture 53" descr="https://applications.labor.ny.gov/wpp/images/spacer.gif">
          <a:extLst>
            <a:ext uri="{FF2B5EF4-FFF2-40B4-BE49-F238E27FC236}">
              <a16:creationId xmlns:a16="http://schemas.microsoft.com/office/drawing/2014/main" id="{7CDFDC74-31E0-4401-A240-833B6A999F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55" name="Picture 54" descr="https://applications.labor.ny.gov/wpp/images/spacer.gif">
          <a:extLst>
            <a:ext uri="{FF2B5EF4-FFF2-40B4-BE49-F238E27FC236}">
              <a16:creationId xmlns:a16="http://schemas.microsoft.com/office/drawing/2014/main" id="{B36FBD15-2672-4816-BFE2-79CAB50E21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56" name="Picture 55" descr="https://applications.labor.ny.gov/wpp/images/spacer.gif">
          <a:extLst>
            <a:ext uri="{FF2B5EF4-FFF2-40B4-BE49-F238E27FC236}">
              <a16:creationId xmlns:a16="http://schemas.microsoft.com/office/drawing/2014/main" id="{D9599FF6-8E6F-4168-BBAF-D973B74EBB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57" name="Picture 56" descr="https://applications.labor.ny.gov/wpp/images/spacer.gif">
          <a:extLst>
            <a:ext uri="{FF2B5EF4-FFF2-40B4-BE49-F238E27FC236}">
              <a16:creationId xmlns:a16="http://schemas.microsoft.com/office/drawing/2014/main" id="{D0A31619-9658-4C19-82F1-F07E35AD37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58" name="Picture 57" descr="https://applications.labor.ny.gov/wpp/images/spacer.gif">
          <a:extLst>
            <a:ext uri="{FF2B5EF4-FFF2-40B4-BE49-F238E27FC236}">
              <a16:creationId xmlns:a16="http://schemas.microsoft.com/office/drawing/2014/main" id="{0A4D85D8-28BA-4763-A444-D3D7A0B7B0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59" name="Picture 58" descr="https://applications.labor.ny.gov/wpp/images/spacer.gif">
          <a:extLst>
            <a:ext uri="{FF2B5EF4-FFF2-40B4-BE49-F238E27FC236}">
              <a16:creationId xmlns:a16="http://schemas.microsoft.com/office/drawing/2014/main" id="{B7BEB31B-17AB-4CA2-8AA5-D90970E02D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60" name="Picture 59" descr="https://applications.labor.ny.gov/wpp/images/spacer.gif">
          <a:extLst>
            <a:ext uri="{FF2B5EF4-FFF2-40B4-BE49-F238E27FC236}">
              <a16:creationId xmlns:a16="http://schemas.microsoft.com/office/drawing/2014/main" id="{753CFAA8-649C-477E-8E3E-F89F1EBDC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61" name="Picture 60" descr="https://applications.labor.ny.gov/wpp/images/spacer.gif">
          <a:extLst>
            <a:ext uri="{FF2B5EF4-FFF2-40B4-BE49-F238E27FC236}">
              <a16:creationId xmlns:a16="http://schemas.microsoft.com/office/drawing/2014/main" id="{2C4CDB9D-202D-450C-BD4F-CB2756D18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62" name="Picture 61" descr="https://applications.labor.ny.gov/wpp/images/spacer.gif">
          <a:extLst>
            <a:ext uri="{FF2B5EF4-FFF2-40B4-BE49-F238E27FC236}">
              <a16:creationId xmlns:a16="http://schemas.microsoft.com/office/drawing/2014/main" id="{BD982B2E-75CC-43C9-B988-A5B7FC944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63" name="Picture 62" descr="https://applications.labor.ny.gov/wpp/images/spacer.gif">
          <a:extLst>
            <a:ext uri="{FF2B5EF4-FFF2-40B4-BE49-F238E27FC236}">
              <a16:creationId xmlns:a16="http://schemas.microsoft.com/office/drawing/2014/main" id="{FB16F213-A149-409F-A188-06BC5C3F09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64" name="Picture 63" descr="https://applications.labor.ny.gov/wpp/images/spacer.gif">
          <a:extLst>
            <a:ext uri="{FF2B5EF4-FFF2-40B4-BE49-F238E27FC236}">
              <a16:creationId xmlns:a16="http://schemas.microsoft.com/office/drawing/2014/main" id="{52AAFCD7-2843-4C7A-89FE-9058E06A80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65" name="Picture 64" descr="https://applications.labor.ny.gov/wpp/images/spacer.gif">
          <a:extLst>
            <a:ext uri="{FF2B5EF4-FFF2-40B4-BE49-F238E27FC236}">
              <a16:creationId xmlns:a16="http://schemas.microsoft.com/office/drawing/2014/main" id="{77237D6D-64F2-4BDD-8E86-9A74C38749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66" name="Picture 65" descr="https://applications.labor.ny.gov/wpp/images/spacer.gif">
          <a:extLst>
            <a:ext uri="{FF2B5EF4-FFF2-40B4-BE49-F238E27FC236}">
              <a16:creationId xmlns:a16="http://schemas.microsoft.com/office/drawing/2014/main" id="{B3BF5D2E-15CE-470E-B26A-778009BF90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67" name="Picture 66" descr="https://applications.labor.ny.gov/wpp/images/spacer.gif">
          <a:extLst>
            <a:ext uri="{FF2B5EF4-FFF2-40B4-BE49-F238E27FC236}">
              <a16:creationId xmlns:a16="http://schemas.microsoft.com/office/drawing/2014/main" id="{1AE7E2FE-ACDD-430E-94F6-D635F8DC64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68" name="Picture 67" descr="https://applications.labor.ny.gov/wpp/images/spacer.gif">
          <a:extLst>
            <a:ext uri="{FF2B5EF4-FFF2-40B4-BE49-F238E27FC236}">
              <a16:creationId xmlns:a16="http://schemas.microsoft.com/office/drawing/2014/main" id="{D83B4793-729D-4FA3-A4D6-F6E03D92F7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69" name="Picture 68" descr="https://applications.labor.ny.gov/wpp/images/spacer.gif">
          <a:extLst>
            <a:ext uri="{FF2B5EF4-FFF2-40B4-BE49-F238E27FC236}">
              <a16:creationId xmlns:a16="http://schemas.microsoft.com/office/drawing/2014/main" id="{D5DCE310-0442-4505-9BC6-B358CBD91A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70" name="Picture 69" descr="https://applications.labor.ny.gov/wpp/images/spacer.gif">
          <a:extLst>
            <a:ext uri="{FF2B5EF4-FFF2-40B4-BE49-F238E27FC236}">
              <a16:creationId xmlns:a16="http://schemas.microsoft.com/office/drawing/2014/main" id="{7E223456-C825-4B8B-8113-BA687F2CCD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71" name="Picture 70" descr="https://applications.labor.ny.gov/wpp/images/spacer.gif">
          <a:extLst>
            <a:ext uri="{FF2B5EF4-FFF2-40B4-BE49-F238E27FC236}">
              <a16:creationId xmlns:a16="http://schemas.microsoft.com/office/drawing/2014/main" id="{9B7ED98D-7B18-49A8-B126-7A9C0A6CE4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72" name="Picture 71" descr="https://applications.labor.ny.gov/wpp/images/spacer.gif">
          <a:extLst>
            <a:ext uri="{FF2B5EF4-FFF2-40B4-BE49-F238E27FC236}">
              <a16:creationId xmlns:a16="http://schemas.microsoft.com/office/drawing/2014/main" id="{14DAB415-64E5-4E8D-9875-F556D021ED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73" name="Picture 72" descr="https://applications.labor.ny.gov/wpp/images/spacer.gif">
          <a:extLst>
            <a:ext uri="{FF2B5EF4-FFF2-40B4-BE49-F238E27FC236}">
              <a16:creationId xmlns:a16="http://schemas.microsoft.com/office/drawing/2014/main" id="{8EEE6E95-CA27-4405-A2C5-BD06ECF7FF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74" name="Picture 73" descr="https://applications.labor.ny.gov/wpp/images/spacer.gif">
          <a:extLst>
            <a:ext uri="{FF2B5EF4-FFF2-40B4-BE49-F238E27FC236}">
              <a16:creationId xmlns:a16="http://schemas.microsoft.com/office/drawing/2014/main" id="{0E8DB06A-EBCF-4145-AA80-E560A90D1B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75" name="Picture 74" descr="https://applications.labor.ny.gov/wpp/images/spacer.gif">
          <a:extLst>
            <a:ext uri="{FF2B5EF4-FFF2-40B4-BE49-F238E27FC236}">
              <a16:creationId xmlns:a16="http://schemas.microsoft.com/office/drawing/2014/main" id="{B675ED12-DD48-41BE-A079-86FE5470A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76" name="Picture 75" descr="https://applications.labor.ny.gov/wpp/images/spacer.gif">
          <a:extLst>
            <a:ext uri="{FF2B5EF4-FFF2-40B4-BE49-F238E27FC236}">
              <a16:creationId xmlns:a16="http://schemas.microsoft.com/office/drawing/2014/main" id="{39E581F0-B7A0-409D-A4F2-2F29B90DF1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811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17</xdr:row>
      <xdr:rowOff>0</xdr:rowOff>
    </xdr:from>
    <xdr:ext cx="12700" cy="12700"/>
    <xdr:pic>
      <xdr:nvPicPr>
        <xdr:cNvPr id="2" name="Picture 1" descr="https://applications.labor.ny.gov/wpp/images/spacer.gif">
          <a:extLst>
            <a:ext uri="{FF2B5EF4-FFF2-40B4-BE49-F238E27FC236}">
              <a16:creationId xmlns:a16="http://schemas.microsoft.com/office/drawing/2014/main" id="{6707EEF3-2AA8-49AB-AA61-01D343BC61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3" name="Picture 2" descr="https://applications.labor.ny.gov/wpp/images/spacer.gif">
          <a:extLst>
            <a:ext uri="{FF2B5EF4-FFF2-40B4-BE49-F238E27FC236}">
              <a16:creationId xmlns:a16="http://schemas.microsoft.com/office/drawing/2014/main" id="{693D5610-3767-443C-AC53-2A3BC037FA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12700" cy="12700"/>
    <xdr:pic>
      <xdr:nvPicPr>
        <xdr:cNvPr id="4" name="Picture 3" descr="https://applications.labor.ny.gov/wpp/images/spacer.gif">
          <a:extLst>
            <a:ext uri="{FF2B5EF4-FFF2-40B4-BE49-F238E27FC236}">
              <a16:creationId xmlns:a16="http://schemas.microsoft.com/office/drawing/2014/main" id="{6529808F-A8FB-44B1-91BC-BB36B9568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12700" cy="12700"/>
    <xdr:pic>
      <xdr:nvPicPr>
        <xdr:cNvPr id="5" name="Picture 4" descr="https://applications.labor.ny.gov/wpp/images/spacer.gif">
          <a:extLst>
            <a:ext uri="{FF2B5EF4-FFF2-40B4-BE49-F238E27FC236}">
              <a16:creationId xmlns:a16="http://schemas.microsoft.com/office/drawing/2014/main" id="{01E984BA-65B3-47BB-85E7-334E820973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12700" cy="12700"/>
    <xdr:pic>
      <xdr:nvPicPr>
        <xdr:cNvPr id="6" name="Picture 5" descr="https://applications.labor.ny.gov/wpp/images/spacer.gif">
          <a:extLst>
            <a:ext uri="{FF2B5EF4-FFF2-40B4-BE49-F238E27FC236}">
              <a16:creationId xmlns:a16="http://schemas.microsoft.com/office/drawing/2014/main" id="{8E7FBE3D-1E16-4DFA-9DCD-4D3007ADF8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17</xdr:row>
      <xdr:rowOff>0</xdr:rowOff>
    </xdr:from>
    <xdr:ext cx="12700" cy="12700"/>
    <xdr:pic>
      <xdr:nvPicPr>
        <xdr:cNvPr id="7" name="Picture 6" descr="https://applications.labor.ny.gov/wpp/images/spacer.gif">
          <a:extLst>
            <a:ext uri="{FF2B5EF4-FFF2-40B4-BE49-F238E27FC236}">
              <a16:creationId xmlns:a16="http://schemas.microsoft.com/office/drawing/2014/main" id="{5455A6B7-8209-4CE8-826A-454414E492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17</xdr:row>
      <xdr:rowOff>0</xdr:rowOff>
    </xdr:from>
    <xdr:ext cx="12700" cy="12700"/>
    <xdr:pic>
      <xdr:nvPicPr>
        <xdr:cNvPr id="8" name="Picture 7" descr="https://applications.labor.ny.gov/wpp/images/spacer.gif">
          <a:extLst>
            <a:ext uri="{FF2B5EF4-FFF2-40B4-BE49-F238E27FC236}">
              <a16:creationId xmlns:a16="http://schemas.microsoft.com/office/drawing/2014/main" id="{081EA2A6-8BEA-4451-94CD-4D234848E6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17</xdr:row>
      <xdr:rowOff>0</xdr:rowOff>
    </xdr:from>
    <xdr:ext cx="12700" cy="12700"/>
    <xdr:pic>
      <xdr:nvPicPr>
        <xdr:cNvPr id="9" name="Picture 8" descr="https://applications.labor.ny.gov/wpp/images/spacer.gif">
          <a:extLst>
            <a:ext uri="{FF2B5EF4-FFF2-40B4-BE49-F238E27FC236}">
              <a16:creationId xmlns:a16="http://schemas.microsoft.com/office/drawing/2014/main" id="{8649204A-8CAC-42A5-8450-6EB713E129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17</xdr:row>
      <xdr:rowOff>0</xdr:rowOff>
    </xdr:from>
    <xdr:ext cx="12700" cy="12700"/>
    <xdr:pic>
      <xdr:nvPicPr>
        <xdr:cNvPr id="10" name="Picture 9" descr="https://applications.labor.ny.gov/wpp/images/spacer.gif">
          <a:extLst>
            <a:ext uri="{FF2B5EF4-FFF2-40B4-BE49-F238E27FC236}">
              <a16:creationId xmlns:a16="http://schemas.microsoft.com/office/drawing/2014/main" id="{515819F1-18F1-4FB5-84D7-36E8E41334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17</xdr:row>
      <xdr:rowOff>0</xdr:rowOff>
    </xdr:from>
    <xdr:ext cx="12700" cy="12700"/>
    <xdr:pic>
      <xdr:nvPicPr>
        <xdr:cNvPr id="11" name="Picture 10" descr="https://applications.labor.ny.gov/wpp/images/spacer.gif">
          <a:extLst>
            <a:ext uri="{FF2B5EF4-FFF2-40B4-BE49-F238E27FC236}">
              <a16:creationId xmlns:a16="http://schemas.microsoft.com/office/drawing/2014/main" id="{2A437549-0DE6-4252-A53C-C36EF248E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12" name="Picture 11" descr="https://applications.labor.ny.gov/wpp/images/spacer.gif">
          <a:extLst>
            <a:ext uri="{FF2B5EF4-FFF2-40B4-BE49-F238E27FC236}">
              <a16:creationId xmlns:a16="http://schemas.microsoft.com/office/drawing/2014/main" id="{77B01613-C205-4981-AB84-BD3455E0E8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17</xdr:row>
      <xdr:rowOff>0</xdr:rowOff>
    </xdr:from>
    <xdr:ext cx="12700" cy="12700"/>
    <xdr:pic>
      <xdr:nvPicPr>
        <xdr:cNvPr id="13" name="Picture 12" descr="https://applications.labor.ny.gov/wpp/images/spacer.gif">
          <a:extLst>
            <a:ext uri="{FF2B5EF4-FFF2-40B4-BE49-F238E27FC236}">
              <a16:creationId xmlns:a16="http://schemas.microsoft.com/office/drawing/2014/main" id="{FCF7DCD0-F47E-409A-BBE5-BCB0F18608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xdr:row>
      <xdr:rowOff>0</xdr:rowOff>
    </xdr:from>
    <xdr:ext cx="12700" cy="12700"/>
    <xdr:pic>
      <xdr:nvPicPr>
        <xdr:cNvPr id="14" name="Picture 13" descr="https://applications.labor.ny.gov/wpp/images/spacer.gif">
          <a:extLst>
            <a:ext uri="{FF2B5EF4-FFF2-40B4-BE49-F238E27FC236}">
              <a16:creationId xmlns:a16="http://schemas.microsoft.com/office/drawing/2014/main" id="{474DDE7C-B5F2-4378-82E9-38DCCE0DDD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17</xdr:row>
      <xdr:rowOff>0</xdr:rowOff>
    </xdr:from>
    <xdr:ext cx="12700" cy="12700"/>
    <xdr:pic>
      <xdr:nvPicPr>
        <xdr:cNvPr id="15" name="Picture 14" descr="https://applications.labor.ny.gov/wpp/images/spacer.gif">
          <a:extLst>
            <a:ext uri="{FF2B5EF4-FFF2-40B4-BE49-F238E27FC236}">
              <a16:creationId xmlns:a16="http://schemas.microsoft.com/office/drawing/2014/main" id="{B33C02C1-9A65-48E8-9D9C-CEAB61FF7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xdr:row>
      <xdr:rowOff>0</xdr:rowOff>
    </xdr:from>
    <xdr:ext cx="12700" cy="12700"/>
    <xdr:pic>
      <xdr:nvPicPr>
        <xdr:cNvPr id="16" name="Picture 15" descr="https://applications.labor.ny.gov/wpp/images/spacer.gif">
          <a:extLst>
            <a:ext uri="{FF2B5EF4-FFF2-40B4-BE49-F238E27FC236}">
              <a16:creationId xmlns:a16="http://schemas.microsoft.com/office/drawing/2014/main" id="{CE3D4C36-87B9-4EED-8E41-645E37C32D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17</xdr:row>
      <xdr:rowOff>0</xdr:rowOff>
    </xdr:from>
    <xdr:ext cx="12700" cy="12700"/>
    <xdr:pic>
      <xdr:nvPicPr>
        <xdr:cNvPr id="17" name="Picture 16" descr="https://applications.labor.ny.gov/wpp/images/spacer.gif">
          <a:extLst>
            <a:ext uri="{FF2B5EF4-FFF2-40B4-BE49-F238E27FC236}">
              <a16:creationId xmlns:a16="http://schemas.microsoft.com/office/drawing/2014/main" id="{54E15C36-120A-4066-A7D0-18132600A6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18" name="Picture 17" descr="https://applications.labor.ny.gov/wpp/images/spacer.gif">
          <a:extLst>
            <a:ext uri="{FF2B5EF4-FFF2-40B4-BE49-F238E27FC236}">
              <a16:creationId xmlns:a16="http://schemas.microsoft.com/office/drawing/2014/main" id="{BD5508EE-83B1-4E34-A81B-F55D97D56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19" name="Picture 18" descr="https://applications.labor.ny.gov/wpp/images/spacer.gif">
          <a:extLst>
            <a:ext uri="{FF2B5EF4-FFF2-40B4-BE49-F238E27FC236}">
              <a16:creationId xmlns:a16="http://schemas.microsoft.com/office/drawing/2014/main" id="{513787C7-35EC-4BB5-8E30-A50508048E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20" name="Picture 19" descr="https://applications.labor.ny.gov/wpp/images/spacer.gif">
          <a:extLst>
            <a:ext uri="{FF2B5EF4-FFF2-40B4-BE49-F238E27FC236}">
              <a16:creationId xmlns:a16="http://schemas.microsoft.com/office/drawing/2014/main" id="{E4A63D67-C19A-41AA-BE6C-80A0342DC0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21" name="Picture 20" descr="https://applications.labor.ny.gov/wpp/images/spacer.gif">
          <a:extLst>
            <a:ext uri="{FF2B5EF4-FFF2-40B4-BE49-F238E27FC236}">
              <a16:creationId xmlns:a16="http://schemas.microsoft.com/office/drawing/2014/main" id="{1090C848-4E6F-4644-AF5E-382FCB14FB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22" name="Picture 21" descr="https://applications.labor.ny.gov/wpp/images/spacer.gif">
          <a:extLst>
            <a:ext uri="{FF2B5EF4-FFF2-40B4-BE49-F238E27FC236}">
              <a16:creationId xmlns:a16="http://schemas.microsoft.com/office/drawing/2014/main" id="{E6921B6E-72DE-49D0-83F7-909209878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23" name="Picture 22" descr="https://applications.labor.ny.gov/wpp/images/spacer.gif">
          <a:extLst>
            <a:ext uri="{FF2B5EF4-FFF2-40B4-BE49-F238E27FC236}">
              <a16:creationId xmlns:a16="http://schemas.microsoft.com/office/drawing/2014/main" id="{A0BF1751-BDA4-4BD4-9ACD-15A1292E0F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24" name="Picture 23" descr="https://applications.labor.ny.gov/wpp/images/spacer.gif">
          <a:extLst>
            <a:ext uri="{FF2B5EF4-FFF2-40B4-BE49-F238E27FC236}">
              <a16:creationId xmlns:a16="http://schemas.microsoft.com/office/drawing/2014/main" id="{24FFEB1F-2F3F-4EB4-8B0C-AF9DEF432A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25" name="Picture 24" descr="https://applications.labor.ny.gov/wpp/images/spacer.gif">
          <a:extLst>
            <a:ext uri="{FF2B5EF4-FFF2-40B4-BE49-F238E27FC236}">
              <a16:creationId xmlns:a16="http://schemas.microsoft.com/office/drawing/2014/main" id="{042696B5-0048-4086-AF79-05FC007A20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26" name="Picture 25" descr="https://applications.labor.ny.gov/wpp/images/spacer.gif">
          <a:extLst>
            <a:ext uri="{FF2B5EF4-FFF2-40B4-BE49-F238E27FC236}">
              <a16:creationId xmlns:a16="http://schemas.microsoft.com/office/drawing/2014/main" id="{3EACB095-1DA7-49BC-B49F-F39A1F381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27" name="Picture 26" descr="https://applications.labor.ny.gov/wpp/images/spacer.gif">
          <a:extLst>
            <a:ext uri="{FF2B5EF4-FFF2-40B4-BE49-F238E27FC236}">
              <a16:creationId xmlns:a16="http://schemas.microsoft.com/office/drawing/2014/main" id="{1BE01C30-0C8C-4624-9B18-72C4A272BF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28" name="Picture 27" descr="https://applications.labor.ny.gov/wpp/images/spacer.gif">
          <a:extLst>
            <a:ext uri="{FF2B5EF4-FFF2-40B4-BE49-F238E27FC236}">
              <a16:creationId xmlns:a16="http://schemas.microsoft.com/office/drawing/2014/main" id="{3A5DB3DD-A497-48D0-A26F-5B8CF8B20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29" name="Picture 28" descr="https://applications.labor.ny.gov/wpp/images/spacer.gif">
          <a:extLst>
            <a:ext uri="{FF2B5EF4-FFF2-40B4-BE49-F238E27FC236}">
              <a16:creationId xmlns:a16="http://schemas.microsoft.com/office/drawing/2014/main" id="{D23F4FD6-BCB4-4A82-BF87-DEB71E5A94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30" name="Picture 29" descr="https://applications.labor.ny.gov/wpp/images/spacer.gif">
          <a:extLst>
            <a:ext uri="{FF2B5EF4-FFF2-40B4-BE49-F238E27FC236}">
              <a16:creationId xmlns:a16="http://schemas.microsoft.com/office/drawing/2014/main" id="{5543131C-DE4E-40C4-8084-41790D37C0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31" name="Picture 30" descr="https://applications.labor.ny.gov/wpp/images/spacer.gif">
          <a:extLst>
            <a:ext uri="{FF2B5EF4-FFF2-40B4-BE49-F238E27FC236}">
              <a16:creationId xmlns:a16="http://schemas.microsoft.com/office/drawing/2014/main" id="{5F5B8725-9D43-41FA-AD57-29DAE22A1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32" name="Picture 31" descr="https://applications.labor.ny.gov/wpp/images/spacer.gif">
          <a:extLst>
            <a:ext uri="{FF2B5EF4-FFF2-40B4-BE49-F238E27FC236}">
              <a16:creationId xmlns:a16="http://schemas.microsoft.com/office/drawing/2014/main" id="{8563AF27-E785-46A5-B9C7-BFDDBB5F2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33" name="Picture 32" descr="https://applications.labor.ny.gov/wpp/images/spacer.gif">
          <a:extLst>
            <a:ext uri="{FF2B5EF4-FFF2-40B4-BE49-F238E27FC236}">
              <a16:creationId xmlns:a16="http://schemas.microsoft.com/office/drawing/2014/main" id="{B98EC032-CADF-4024-BE0C-7B37A18CBA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34" name="Picture 33" descr="https://applications.labor.ny.gov/wpp/images/spacer.gif">
          <a:extLst>
            <a:ext uri="{FF2B5EF4-FFF2-40B4-BE49-F238E27FC236}">
              <a16:creationId xmlns:a16="http://schemas.microsoft.com/office/drawing/2014/main" id="{8A479748-C86C-4BFC-9EA2-305B0AD986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35" name="Picture 34" descr="https://applications.labor.ny.gov/wpp/images/spacer.gif">
          <a:extLst>
            <a:ext uri="{FF2B5EF4-FFF2-40B4-BE49-F238E27FC236}">
              <a16:creationId xmlns:a16="http://schemas.microsoft.com/office/drawing/2014/main" id="{4F60F629-429E-43E0-BE39-E21E22B44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36" name="Picture 35" descr="https://applications.labor.ny.gov/wpp/images/spacer.gif">
          <a:extLst>
            <a:ext uri="{FF2B5EF4-FFF2-40B4-BE49-F238E27FC236}">
              <a16:creationId xmlns:a16="http://schemas.microsoft.com/office/drawing/2014/main" id="{FFBACE1F-4C5D-4A65-968E-66836126AE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37" name="Picture 36" descr="https://applications.labor.ny.gov/wpp/images/spacer.gif">
          <a:extLst>
            <a:ext uri="{FF2B5EF4-FFF2-40B4-BE49-F238E27FC236}">
              <a16:creationId xmlns:a16="http://schemas.microsoft.com/office/drawing/2014/main" id="{4A1F16BD-3414-48B4-AE18-932D8A0878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38" name="Picture 37" descr="https://applications.labor.ny.gov/wpp/images/spacer.gif">
          <a:extLst>
            <a:ext uri="{FF2B5EF4-FFF2-40B4-BE49-F238E27FC236}">
              <a16:creationId xmlns:a16="http://schemas.microsoft.com/office/drawing/2014/main" id="{D31D7785-C93B-460D-8B16-F2C2575CF2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39" name="Picture 38" descr="https://applications.labor.ny.gov/wpp/images/spacer.gif">
          <a:extLst>
            <a:ext uri="{FF2B5EF4-FFF2-40B4-BE49-F238E27FC236}">
              <a16:creationId xmlns:a16="http://schemas.microsoft.com/office/drawing/2014/main" id="{5A774ED4-B5C4-48B5-A983-AC2653582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40" name="Picture 39" descr="https://applications.labor.ny.gov/wpp/images/spacer.gif">
          <a:extLst>
            <a:ext uri="{FF2B5EF4-FFF2-40B4-BE49-F238E27FC236}">
              <a16:creationId xmlns:a16="http://schemas.microsoft.com/office/drawing/2014/main" id="{65A872FC-9B6B-42C1-90B7-4F1A799F26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41" name="Picture 40" descr="https://applications.labor.ny.gov/wpp/images/spacer.gif">
          <a:extLst>
            <a:ext uri="{FF2B5EF4-FFF2-40B4-BE49-F238E27FC236}">
              <a16:creationId xmlns:a16="http://schemas.microsoft.com/office/drawing/2014/main" id="{DCC9C29D-888C-4FD0-BD5E-04101E115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42" name="Picture 41" descr="https://applications.labor.ny.gov/wpp/images/spacer.gif">
          <a:extLst>
            <a:ext uri="{FF2B5EF4-FFF2-40B4-BE49-F238E27FC236}">
              <a16:creationId xmlns:a16="http://schemas.microsoft.com/office/drawing/2014/main" id="{6C87C3B1-0385-4866-ADE8-815F0C6C1C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43" name="Picture 42" descr="https://applications.labor.ny.gov/wpp/images/spacer.gif">
          <a:extLst>
            <a:ext uri="{FF2B5EF4-FFF2-40B4-BE49-F238E27FC236}">
              <a16:creationId xmlns:a16="http://schemas.microsoft.com/office/drawing/2014/main" id="{9656E700-B546-4B6F-8FA2-25AF0AD6A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44" name="Picture 43" descr="https://applications.labor.ny.gov/wpp/images/spacer.gif">
          <a:extLst>
            <a:ext uri="{FF2B5EF4-FFF2-40B4-BE49-F238E27FC236}">
              <a16:creationId xmlns:a16="http://schemas.microsoft.com/office/drawing/2014/main" id="{B59E246D-EAA3-4E7B-93D1-C8E85AB0A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45" name="Picture 44" descr="https://applications.labor.ny.gov/wpp/images/spacer.gif">
          <a:extLst>
            <a:ext uri="{FF2B5EF4-FFF2-40B4-BE49-F238E27FC236}">
              <a16:creationId xmlns:a16="http://schemas.microsoft.com/office/drawing/2014/main" id="{8F4EF752-128E-4083-AA7A-BC6C7EE5C5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46" name="Picture 45" descr="https://applications.labor.ny.gov/wpp/images/spacer.gif">
          <a:extLst>
            <a:ext uri="{FF2B5EF4-FFF2-40B4-BE49-F238E27FC236}">
              <a16:creationId xmlns:a16="http://schemas.microsoft.com/office/drawing/2014/main" id="{96F17433-4011-49F6-9734-7784934A88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47" name="Picture 46" descr="https://applications.labor.ny.gov/wpp/images/spacer.gif">
          <a:extLst>
            <a:ext uri="{FF2B5EF4-FFF2-40B4-BE49-F238E27FC236}">
              <a16:creationId xmlns:a16="http://schemas.microsoft.com/office/drawing/2014/main" id="{5CDF192A-FA1D-4FCE-A0CB-FC3047331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48" name="Picture 47" descr="https://applications.labor.ny.gov/wpp/images/spacer.gif">
          <a:extLst>
            <a:ext uri="{FF2B5EF4-FFF2-40B4-BE49-F238E27FC236}">
              <a16:creationId xmlns:a16="http://schemas.microsoft.com/office/drawing/2014/main" id="{B00FB810-6072-464D-85F2-3CF1334EC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49" name="Picture 48" descr="https://applications.labor.ny.gov/wpp/images/spacer.gif">
          <a:extLst>
            <a:ext uri="{FF2B5EF4-FFF2-40B4-BE49-F238E27FC236}">
              <a16:creationId xmlns:a16="http://schemas.microsoft.com/office/drawing/2014/main" id="{FCCC2710-4113-41B7-BED9-45ACC7DA7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50" name="Picture 49" descr="https://applications.labor.ny.gov/wpp/images/spacer.gif">
          <a:extLst>
            <a:ext uri="{FF2B5EF4-FFF2-40B4-BE49-F238E27FC236}">
              <a16:creationId xmlns:a16="http://schemas.microsoft.com/office/drawing/2014/main" id="{5E4841FC-5AF9-4C29-BA41-846C58F049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51" name="Picture 50" descr="https://applications.labor.ny.gov/wpp/images/spacer.gif">
          <a:extLst>
            <a:ext uri="{FF2B5EF4-FFF2-40B4-BE49-F238E27FC236}">
              <a16:creationId xmlns:a16="http://schemas.microsoft.com/office/drawing/2014/main" id="{95C678EC-18FB-4B2D-A086-66B391795C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52" name="Picture 51" descr="https://applications.labor.ny.gov/wpp/images/spacer.gif">
          <a:extLst>
            <a:ext uri="{FF2B5EF4-FFF2-40B4-BE49-F238E27FC236}">
              <a16:creationId xmlns:a16="http://schemas.microsoft.com/office/drawing/2014/main" id="{93FD312C-E7E7-46BB-B329-955E7D13AA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53" name="Picture 52" descr="https://applications.labor.ny.gov/wpp/images/spacer.gif">
          <a:extLst>
            <a:ext uri="{FF2B5EF4-FFF2-40B4-BE49-F238E27FC236}">
              <a16:creationId xmlns:a16="http://schemas.microsoft.com/office/drawing/2014/main" id="{0BB0C8F9-B446-4FFB-AA1B-2955C8858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54" name="Picture 53" descr="https://applications.labor.ny.gov/wpp/images/spacer.gif">
          <a:extLst>
            <a:ext uri="{FF2B5EF4-FFF2-40B4-BE49-F238E27FC236}">
              <a16:creationId xmlns:a16="http://schemas.microsoft.com/office/drawing/2014/main" id="{22F1CF6F-640A-4882-876E-DD35B2F2EA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55" name="Picture 54" descr="https://applications.labor.ny.gov/wpp/images/spacer.gif">
          <a:extLst>
            <a:ext uri="{FF2B5EF4-FFF2-40B4-BE49-F238E27FC236}">
              <a16:creationId xmlns:a16="http://schemas.microsoft.com/office/drawing/2014/main" id="{A883E01E-214E-44C9-8541-B4FD67205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56" name="Picture 55" descr="https://applications.labor.ny.gov/wpp/images/spacer.gif">
          <a:extLst>
            <a:ext uri="{FF2B5EF4-FFF2-40B4-BE49-F238E27FC236}">
              <a16:creationId xmlns:a16="http://schemas.microsoft.com/office/drawing/2014/main" id="{4D0AEF0F-12CC-4C96-9BCD-FA2DF1EE35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57" name="Picture 56" descr="https://applications.labor.ny.gov/wpp/images/spacer.gif">
          <a:extLst>
            <a:ext uri="{FF2B5EF4-FFF2-40B4-BE49-F238E27FC236}">
              <a16:creationId xmlns:a16="http://schemas.microsoft.com/office/drawing/2014/main" id="{A89119FC-2674-4666-A491-5E0837CC98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58" name="Picture 57" descr="https://applications.labor.ny.gov/wpp/images/spacer.gif">
          <a:extLst>
            <a:ext uri="{FF2B5EF4-FFF2-40B4-BE49-F238E27FC236}">
              <a16:creationId xmlns:a16="http://schemas.microsoft.com/office/drawing/2014/main" id="{C546BDD6-E056-473C-8838-1E528D5A9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59" name="Picture 58" descr="https://applications.labor.ny.gov/wpp/images/spacer.gif">
          <a:extLst>
            <a:ext uri="{FF2B5EF4-FFF2-40B4-BE49-F238E27FC236}">
              <a16:creationId xmlns:a16="http://schemas.microsoft.com/office/drawing/2014/main" id="{5A63C494-8517-499F-B47B-451A730953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60" name="Picture 59" descr="https://applications.labor.ny.gov/wpp/images/spacer.gif">
          <a:extLst>
            <a:ext uri="{FF2B5EF4-FFF2-40B4-BE49-F238E27FC236}">
              <a16:creationId xmlns:a16="http://schemas.microsoft.com/office/drawing/2014/main" id="{0621ADAE-1054-4B48-B578-7DF4DC011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61" name="Picture 60" descr="https://applications.labor.ny.gov/wpp/images/spacer.gif">
          <a:extLst>
            <a:ext uri="{FF2B5EF4-FFF2-40B4-BE49-F238E27FC236}">
              <a16:creationId xmlns:a16="http://schemas.microsoft.com/office/drawing/2014/main" id="{88881E14-E70F-47A6-9BFC-1C892762E3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62" name="Picture 61" descr="https://applications.labor.ny.gov/wpp/images/spacer.gif">
          <a:extLst>
            <a:ext uri="{FF2B5EF4-FFF2-40B4-BE49-F238E27FC236}">
              <a16:creationId xmlns:a16="http://schemas.microsoft.com/office/drawing/2014/main" id="{78843C21-2450-474A-ABC1-2DFE3D2D23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63" name="Picture 62" descr="https://applications.labor.ny.gov/wpp/images/spacer.gif">
          <a:extLst>
            <a:ext uri="{FF2B5EF4-FFF2-40B4-BE49-F238E27FC236}">
              <a16:creationId xmlns:a16="http://schemas.microsoft.com/office/drawing/2014/main" id="{54D5FE3D-E5B6-48E3-80C9-F551AC0622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64" name="Picture 63" descr="https://applications.labor.ny.gov/wpp/images/spacer.gif">
          <a:extLst>
            <a:ext uri="{FF2B5EF4-FFF2-40B4-BE49-F238E27FC236}">
              <a16:creationId xmlns:a16="http://schemas.microsoft.com/office/drawing/2014/main" id="{D2CC8436-F4CC-4138-BADC-FE0DE224B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65" name="Picture 64" descr="https://applications.labor.ny.gov/wpp/images/spacer.gif">
          <a:extLst>
            <a:ext uri="{FF2B5EF4-FFF2-40B4-BE49-F238E27FC236}">
              <a16:creationId xmlns:a16="http://schemas.microsoft.com/office/drawing/2014/main" id="{CD01C5C3-0F0E-4B41-A60C-13F0F42F9D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66" name="Picture 65" descr="https://applications.labor.ny.gov/wpp/images/spacer.gif">
          <a:extLst>
            <a:ext uri="{FF2B5EF4-FFF2-40B4-BE49-F238E27FC236}">
              <a16:creationId xmlns:a16="http://schemas.microsoft.com/office/drawing/2014/main" id="{3FE6A2C8-5F49-4312-A231-0EA71BC0E2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67" name="Picture 66" descr="https://applications.labor.ny.gov/wpp/images/spacer.gif">
          <a:extLst>
            <a:ext uri="{FF2B5EF4-FFF2-40B4-BE49-F238E27FC236}">
              <a16:creationId xmlns:a16="http://schemas.microsoft.com/office/drawing/2014/main" id="{F9C3D93B-35F9-4A24-9EB3-C3B1EC1905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68" name="Picture 67" descr="https://applications.labor.ny.gov/wpp/images/spacer.gif">
          <a:extLst>
            <a:ext uri="{FF2B5EF4-FFF2-40B4-BE49-F238E27FC236}">
              <a16:creationId xmlns:a16="http://schemas.microsoft.com/office/drawing/2014/main" id="{A3CF330D-F7C1-4728-AA37-AC8F2190C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69" name="Picture 68" descr="https://applications.labor.ny.gov/wpp/images/spacer.gif">
          <a:extLst>
            <a:ext uri="{FF2B5EF4-FFF2-40B4-BE49-F238E27FC236}">
              <a16:creationId xmlns:a16="http://schemas.microsoft.com/office/drawing/2014/main" id="{534EBA68-E43C-4E00-9C90-635815B46E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70" name="Picture 69" descr="https://applications.labor.ny.gov/wpp/images/spacer.gif">
          <a:extLst>
            <a:ext uri="{FF2B5EF4-FFF2-40B4-BE49-F238E27FC236}">
              <a16:creationId xmlns:a16="http://schemas.microsoft.com/office/drawing/2014/main" id="{A382F05B-51F6-4C21-8F76-F3275ED252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71" name="Picture 70" descr="https://applications.labor.ny.gov/wpp/images/spacer.gif">
          <a:extLst>
            <a:ext uri="{FF2B5EF4-FFF2-40B4-BE49-F238E27FC236}">
              <a16:creationId xmlns:a16="http://schemas.microsoft.com/office/drawing/2014/main" id="{12844452-D11B-4949-983A-EBD88ECB98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72" name="Picture 71" descr="https://applications.labor.ny.gov/wpp/images/spacer.gif">
          <a:extLst>
            <a:ext uri="{FF2B5EF4-FFF2-40B4-BE49-F238E27FC236}">
              <a16:creationId xmlns:a16="http://schemas.microsoft.com/office/drawing/2014/main" id="{5FC7E685-DBCE-49E7-B735-C1497E84F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73" name="Picture 72" descr="https://applications.labor.ny.gov/wpp/images/spacer.gif">
          <a:extLst>
            <a:ext uri="{FF2B5EF4-FFF2-40B4-BE49-F238E27FC236}">
              <a16:creationId xmlns:a16="http://schemas.microsoft.com/office/drawing/2014/main" id="{E105A2F0-5D67-4940-9AFD-99EC2821C8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74" name="Picture 73" descr="https://applications.labor.ny.gov/wpp/images/spacer.gif">
          <a:extLst>
            <a:ext uri="{FF2B5EF4-FFF2-40B4-BE49-F238E27FC236}">
              <a16:creationId xmlns:a16="http://schemas.microsoft.com/office/drawing/2014/main" id="{D69B0BBF-D19D-49B4-B489-1EC96EE90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75" name="Picture 74" descr="https://applications.labor.ny.gov/wpp/images/spacer.gif">
          <a:extLst>
            <a:ext uri="{FF2B5EF4-FFF2-40B4-BE49-F238E27FC236}">
              <a16:creationId xmlns:a16="http://schemas.microsoft.com/office/drawing/2014/main" id="{4B131488-B0A4-4133-AFA5-1ACBE057CA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76" name="Picture 75" descr="https://applications.labor.ny.gov/wpp/images/spacer.gif">
          <a:extLst>
            <a:ext uri="{FF2B5EF4-FFF2-40B4-BE49-F238E27FC236}">
              <a16:creationId xmlns:a16="http://schemas.microsoft.com/office/drawing/2014/main" id="{26243DF9-8DB9-42CA-81DB-6BA5874C2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77" name="Picture 76" descr="https://applications.labor.ny.gov/wpp/images/spacer.gif">
          <a:extLst>
            <a:ext uri="{FF2B5EF4-FFF2-40B4-BE49-F238E27FC236}">
              <a16:creationId xmlns:a16="http://schemas.microsoft.com/office/drawing/2014/main" id="{80DDAB8A-1096-4F74-99F9-286807F271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78" name="Picture 77" descr="https://applications.labor.ny.gov/wpp/images/spacer.gif">
          <a:extLst>
            <a:ext uri="{FF2B5EF4-FFF2-40B4-BE49-F238E27FC236}">
              <a16:creationId xmlns:a16="http://schemas.microsoft.com/office/drawing/2014/main" id="{8343A655-2D8E-43B1-B726-3BE91F2FA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2700" cy="12700"/>
    <xdr:pic>
      <xdr:nvPicPr>
        <xdr:cNvPr id="79" name="Picture 78" descr="https://applications.labor.ny.gov/wpp/images/spacer.gif">
          <a:extLst>
            <a:ext uri="{FF2B5EF4-FFF2-40B4-BE49-F238E27FC236}">
              <a16:creationId xmlns:a16="http://schemas.microsoft.com/office/drawing/2014/main" id="{5C59E259-F7FE-4DAA-ADD9-F271D7FD61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527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24</xdr:row>
      <xdr:rowOff>0</xdr:rowOff>
    </xdr:from>
    <xdr:ext cx="12700" cy="0"/>
    <xdr:pic>
      <xdr:nvPicPr>
        <xdr:cNvPr id="2" name="Picture 1" descr="https://applications.labor.ny.gov/wpp/images/spacer.gif">
          <a:extLst>
            <a:ext uri="{FF2B5EF4-FFF2-40B4-BE49-F238E27FC236}">
              <a16:creationId xmlns:a16="http://schemas.microsoft.com/office/drawing/2014/main" id="{4712C838-C944-4AEE-B491-179BE5E42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3" name="Picture 2" descr="https://applications.labor.ny.gov/wpp/images/spacer.gif">
          <a:extLst>
            <a:ext uri="{FF2B5EF4-FFF2-40B4-BE49-F238E27FC236}">
              <a16:creationId xmlns:a16="http://schemas.microsoft.com/office/drawing/2014/main" id="{1D4B74EE-06BC-4E93-AB92-3181C4F0F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24</xdr:row>
      <xdr:rowOff>0</xdr:rowOff>
    </xdr:from>
    <xdr:ext cx="12700" cy="0"/>
    <xdr:pic>
      <xdr:nvPicPr>
        <xdr:cNvPr id="4" name="Picture 3" descr="https://applications.labor.ny.gov/wpp/images/spacer.gif">
          <a:extLst>
            <a:ext uri="{FF2B5EF4-FFF2-40B4-BE49-F238E27FC236}">
              <a16:creationId xmlns:a16="http://schemas.microsoft.com/office/drawing/2014/main" id="{2230BEDA-D7D1-4127-8367-FECDEA397C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24</xdr:row>
      <xdr:rowOff>0</xdr:rowOff>
    </xdr:from>
    <xdr:ext cx="12700" cy="0"/>
    <xdr:pic>
      <xdr:nvPicPr>
        <xdr:cNvPr id="5" name="Picture 4" descr="https://applications.labor.ny.gov/wpp/images/spacer.gif">
          <a:extLst>
            <a:ext uri="{FF2B5EF4-FFF2-40B4-BE49-F238E27FC236}">
              <a16:creationId xmlns:a16="http://schemas.microsoft.com/office/drawing/2014/main" id="{1872DBFB-79AF-4848-895D-3B9608EC0A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24</xdr:row>
      <xdr:rowOff>0</xdr:rowOff>
    </xdr:from>
    <xdr:ext cx="12700" cy="0"/>
    <xdr:pic>
      <xdr:nvPicPr>
        <xdr:cNvPr id="6" name="Picture 5" descr="https://applications.labor.ny.gov/wpp/images/spacer.gif">
          <a:extLst>
            <a:ext uri="{FF2B5EF4-FFF2-40B4-BE49-F238E27FC236}">
              <a16:creationId xmlns:a16="http://schemas.microsoft.com/office/drawing/2014/main" id="{340416C6-16A0-4A46-AA3D-511B0149F4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24</xdr:row>
      <xdr:rowOff>0</xdr:rowOff>
    </xdr:from>
    <xdr:ext cx="12700" cy="0"/>
    <xdr:pic>
      <xdr:nvPicPr>
        <xdr:cNvPr id="7" name="Picture 6" descr="https://applications.labor.ny.gov/wpp/images/spacer.gif">
          <a:extLst>
            <a:ext uri="{FF2B5EF4-FFF2-40B4-BE49-F238E27FC236}">
              <a16:creationId xmlns:a16="http://schemas.microsoft.com/office/drawing/2014/main" id="{48EBBE8C-11AF-4B3C-A523-9259C46CA4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24</xdr:row>
      <xdr:rowOff>0</xdr:rowOff>
    </xdr:from>
    <xdr:ext cx="12700" cy="0"/>
    <xdr:pic>
      <xdr:nvPicPr>
        <xdr:cNvPr id="8" name="Picture 7" descr="https://applications.labor.ny.gov/wpp/images/spacer.gif">
          <a:extLst>
            <a:ext uri="{FF2B5EF4-FFF2-40B4-BE49-F238E27FC236}">
              <a16:creationId xmlns:a16="http://schemas.microsoft.com/office/drawing/2014/main" id="{80A983D6-EDCE-4732-90D1-5A03F7F94A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24</xdr:row>
      <xdr:rowOff>0</xdr:rowOff>
    </xdr:from>
    <xdr:ext cx="12700" cy="0"/>
    <xdr:pic>
      <xdr:nvPicPr>
        <xdr:cNvPr id="9" name="Picture 8" descr="https://applications.labor.ny.gov/wpp/images/spacer.gif">
          <a:extLst>
            <a:ext uri="{FF2B5EF4-FFF2-40B4-BE49-F238E27FC236}">
              <a16:creationId xmlns:a16="http://schemas.microsoft.com/office/drawing/2014/main" id="{CF9D8043-0072-4E46-8C4C-EE7A325194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24</xdr:row>
      <xdr:rowOff>0</xdr:rowOff>
    </xdr:from>
    <xdr:ext cx="12700" cy="0"/>
    <xdr:pic>
      <xdr:nvPicPr>
        <xdr:cNvPr id="10" name="Picture 9" descr="https://applications.labor.ny.gov/wpp/images/spacer.gif">
          <a:extLst>
            <a:ext uri="{FF2B5EF4-FFF2-40B4-BE49-F238E27FC236}">
              <a16:creationId xmlns:a16="http://schemas.microsoft.com/office/drawing/2014/main" id="{FE1ED8F6-ED3E-4ECA-B4A1-1331F3EDD5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24</xdr:row>
      <xdr:rowOff>0</xdr:rowOff>
    </xdr:from>
    <xdr:ext cx="12700" cy="0"/>
    <xdr:pic>
      <xdr:nvPicPr>
        <xdr:cNvPr id="11" name="Picture 10" descr="https://applications.labor.ny.gov/wpp/images/spacer.gif">
          <a:extLst>
            <a:ext uri="{FF2B5EF4-FFF2-40B4-BE49-F238E27FC236}">
              <a16:creationId xmlns:a16="http://schemas.microsoft.com/office/drawing/2014/main" id="{31203390-6DB9-475F-B6E3-AF734686D1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12" name="Picture 11" descr="https://applications.labor.ny.gov/wpp/images/spacer.gif">
          <a:extLst>
            <a:ext uri="{FF2B5EF4-FFF2-40B4-BE49-F238E27FC236}">
              <a16:creationId xmlns:a16="http://schemas.microsoft.com/office/drawing/2014/main" id="{EE3B0122-67B7-4E92-B7B6-673B049154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12700" cy="12700"/>
    <xdr:pic>
      <xdr:nvPicPr>
        <xdr:cNvPr id="13" name="Picture 12" descr="https://applications.labor.ny.gov/wpp/images/spacer.gif">
          <a:extLst>
            <a:ext uri="{FF2B5EF4-FFF2-40B4-BE49-F238E27FC236}">
              <a16:creationId xmlns:a16="http://schemas.microsoft.com/office/drawing/2014/main" id="{4F9B229E-E8A8-4894-8468-400DBEE36D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3886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24</xdr:row>
      <xdr:rowOff>0</xdr:rowOff>
    </xdr:from>
    <xdr:ext cx="12700" cy="12700"/>
    <xdr:pic>
      <xdr:nvPicPr>
        <xdr:cNvPr id="14" name="Picture 13" descr="https://applications.labor.ny.gov/wpp/images/spacer.gif">
          <a:extLst>
            <a:ext uri="{FF2B5EF4-FFF2-40B4-BE49-F238E27FC236}">
              <a16:creationId xmlns:a16="http://schemas.microsoft.com/office/drawing/2014/main" id="{89FF1FB3-2E1E-4E3F-95E1-3CB234D0D9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3886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15" name="Picture 14" descr="https://applications.labor.ny.gov/wpp/images/spacer.gif">
          <a:extLst>
            <a:ext uri="{FF2B5EF4-FFF2-40B4-BE49-F238E27FC236}">
              <a16:creationId xmlns:a16="http://schemas.microsoft.com/office/drawing/2014/main" id="{DEE821C5-8BD5-4E72-A53F-B9C8D5317D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16" name="Picture 15" descr="https://applications.labor.ny.gov/wpp/images/spacer.gif">
          <a:extLst>
            <a:ext uri="{FF2B5EF4-FFF2-40B4-BE49-F238E27FC236}">
              <a16:creationId xmlns:a16="http://schemas.microsoft.com/office/drawing/2014/main" id="{4175D389-6D32-41FD-90C6-265D9A5402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17" name="Picture 16" descr="https://applications.labor.ny.gov/wpp/images/spacer.gif">
          <a:extLst>
            <a:ext uri="{FF2B5EF4-FFF2-40B4-BE49-F238E27FC236}">
              <a16:creationId xmlns:a16="http://schemas.microsoft.com/office/drawing/2014/main" id="{1556B056-FF37-41C8-B660-3778EC4C3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18" name="Picture 17" descr="https://applications.labor.ny.gov/wpp/images/spacer.gif">
          <a:extLst>
            <a:ext uri="{FF2B5EF4-FFF2-40B4-BE49-F238E27FC236}">
              <a16:creationId xmlns:a16="http://schemas.microsoft.com/office/drawing/2014/main" id="{4054EB6E-57E0-4B6F-9032-55704216F9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19" name="Picture 18" descr="https://applications.labor.ny.gov/wpp/images/spacer.gif">
          <a:extLst>
            <a:ext uri="{FF2B5EF4-FFF2-40B4-BE49-F238E27FC236}">
              <a16:creationId xmlns:a16="http://schemas.microsoft.com/office/drawing/2014/main" id="{EC68C9D8-F207-499C-AC35-077DC3938D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20" name="Picture 19" descr="https://applications.labor.ny.gov/wpp/images/spacer.gif">
          <a:extLst>
            <a:ext uri="{FF2B5EF4-FFF2-40B4-BE49-F238E27FC236}">
              <a16:creationId xmlns:a16="http://schemas.microsoft.com/office/drawing/2014/main" id="{DA9BFF67-9846-451C-A9AF-1807FBC3D3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12700"/>
    <xdr:pic>
      <xdr:nvPicPr>
        <xdr:cNvPr id="21" name="Picture 20" descr="https://applications.labor.ny.gov/wpp/images/spacer.gif">
          <a:extLst>
            <a:ext uri="{FF2B5EF4-FFF2-40B4-BE49-F238E27FC236}">
              <a16:creationId xmlns:a16="http://schemas.microsoft.com/office/drawing/2014/main" id="{C575A53C-CB20-4C9B-9BEB-F976506A82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22" name="Picture 21" descr="https://applications.labor.ny.gov/wpp/images/spacer.gif">
          <a:extLst>
            <a:ext uri="{FF2B5EF4-FFF2-40B4-BE49-F238E27FC236}">
              <a16:creationId xmlns:a16="http://schemas.microsoft.com/office/drawing/2014/main" id="{C5956338-62A0-411C-8A1F-391A1DCE7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23" name="Picture 22" descr="https://applications.labor.ny.gov/wpp/images/spacer.gif">
          <a:extLst>
            <a:ext uri="{FF2B5EF4-FFF2-40B4-BE49-F238E27FC236}">
              <a16:creationId xmlns:a16="http://schemas.microsoft.com/office/drawing/2014/main" id="{C3CA90D2-72B9-4BDA-A196-F74612FA9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24" name="Picture 23" descr="https://applications.labor.ny.gov/wpp/images/spacer.gif">
          <a:extLst>
            <a:ext uri="{FF2B5EF4-FFF2-40B4-BE49-F238E27FC236}">
              <a16:creationId xmlns:a16="http://schemas.microsoft.com/office/drawing/2014/main" id="{00E0A452-996E-435F-AA4B-3BBA71D551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25" name="Picture 24" descr="https://applications.labor.ny.gov/wpp/images/spacer.gif">
          <a:extLst>
            <a:ext uri="{FF2B5EF4-FFF2-40B4-BE49-F238E27FC236}">
              <a16:creationId xmlns:a16="http://schemas.microsoft.com/office/drawing/2014/main" id="{913BB849-DD30-4F29-8C55-FCCF6803E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26" name="Picture 25" descr="https://applications.labor.ny.gov/wpp/images/spacer.gif">
          <a:extLst>
            <a:ext uri="{FF2B5EF4-FFF2-40B4-BE49-F238E27FC236}">
              <a16:creationId xmlns:a16="http://schemas.microsoft.com/office/drawing/2014/main" id="{0F813597-10E5-48EA-9BB7-031783759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27" name="Picture 26" descr="https://applications.labor.ny.gov/wpp/images/spacer.gif">
          <a:extLst>
            <a:ext uri="{FF2B5EF4-FFF2-40B4-BE49-F238E27FC236}">
              <a16:creationId xmlns:a16="http://schemas.microsoft.com/office/drawing/2014/main" id="{89D52580-6AB7-404C-A4B1-7B6F296FDD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28" name="Picture 27" descr="https://applications.labor.ny.gov/wpp/images/spacer.gif">
          <a:extLst>
            <a:ext uri="{FF2B5EF4-FFF2-40B4-BE49-F238E27FC236}">
              <a16:creationId xmlns:a16="http://schemas.microsoft.com/office/drawing/2014/main" id="{1E0C788D-DE2B-4865-943F-D89935D6AD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29" name="Picture 28" descr="https://applications.labor.ny.gov/wpp/images/spacer.gif">
          <a:extLst>
            <a:ext uri="{FF2B5EF4-FFF2-40B4-BE49-F238E27FC236}">
              <a16:creationId xmlns:a16="http://schemas.microsoft.com/office/drawing/2014/main" id="{4C2FD0CF-FBFF-4381-B264-D90C2E62F9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30" name="Picture 29" descr="https://applications.labor.ny.gov/wpp/images/spacer.gif">
          <a:extLst>
            <a:ext uri="{FF2B5EF4-FFF2-40B4-BE49-F238E27FC236}">
              <a16:creationId xmlns:a16="http://schemas.microsoft.com/office/drawing/2014/main" id="{24C57722-1F93-4466-B1E6-69E05431DA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31" name="Picture 30" descr="https://applications.labor.ny.gov/wpp/images/spacer.gif">
          <a:extLst>
            <a:ext uri="{FF2B5EF4-FFF2-40B4-BE49-F238E27FC236}">
              <a16:creationId xmlns:a16="http://schemas.microsoft.com/office/drawing/2014/main" id="{60FEAF35-1F05-479F-BE45-A37E5A7226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32" name="Picture 31" descr="https://applications.labor.ny.gov/wpp/images/spacer.gif">
          <a:extLst>
            <a:ext uri="{FF2B5EF4-FFF2-40B4-BE49-F238E27FC236}">
              <a16:creationId xmlns:a16="http://schemas.microsoft.com/office/drawing/2014/main" id="{3B1D9750-6532-4AD1-A725-4B7DDB854F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33" name="Picture 32" descr="https://applications.labor.ny.gov/wpp/images/spacer.gif">
          <a:extLst>
            <a:ext uri="{FF2B5EF4-FFF2-40B4-BE49-F238E27FC236}">
              <a16:creationId xmlns:a16="http://schemas.microsoft.com/office/drawing/2014/main" id="{9A1318E0-9B14-4BCF-9958-04E224EA1E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34" name="Picture 33" descr="https://applications.labor.ny.gov/wpp/images/spacer.gif">
          <a:extLst>
            <a:ext uri="{FF2B5EF4-FFF2-40B4-BE49-F238E27FC236}">
              <a16:creationId xmlns:a16="http://schemas.microsoft.com/office/drawing/2014/main" id="{18FFE10D-DE82-4851-96BC-65C5F87DB4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12700"/>
    <xdr:pic>
      <xdr:nvPicPr>
        <xdr:cNvPr id="35" name="Picture 34" descr="https://applications.labor.ny.gov/wpp/images/spacer.gif">
          <a:extLst>
            <a:ext uri="{FF2B5EF4-FFF2-40B4-BE49-F238E27FC236}">
              <a16:creationId xmlns:a16="http://schemas.microsoft.com/office/drawing/2014/main" id="{2B4203EB-468B-4A0A-90AC-D9584AFA65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36" name="Picture 35" descr="https://applications.labor.ny.gov/wpp/images/spacer.gif">
          <a:extLst>
            <a:ext uri="{FF2B5EF4-FFF2-40B4-BE49-F238E27FC236}">
              <a16:creationId xmlns:a16="http://schemas.microsoft.com/office/drawing/2014/main" id="{67EDA989-E1FB-47F6-ADE9-48499DDA99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37" name="Picture 36" descr="https://applications.labor.ny.gov/wpp/images/spacer.gif">
          <a:extLst>
            <a:ext uri="{FF2B5EF4-FFF2-40B4-BE49-F238E27FC236}">
              <a16:creationId xmlns:a16="http://schemas.microsoft.com/office/drawing/2014/main" id="{D62A0095-402F-41A0-AB8E-3F441CCE1E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38" name="Picture 37" descr="https://applications.labor.ny.gov/wpp/images/spacer.gif">
          <a:extLst>
            <a:ext uri="{FF2B5EF4-FFF2-40B4-BE49-F238E27FC236}">
              <a16:creationId xmlns:a16="http://schemas.microsoft.com/office/drawing/2014/main" id="{3BD581FB-CB60-4C3E-A494-F20B6BC86F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12700"/>
    <xdr:pic>
      <xdr:nvPicPr>
        <xdr:cNvPr id="39" name="Picture 38" descr="https://applications.labor.ny.gov/wpp/images/spacer.gif">
          <a:extLst>
            <a:ext uri="{FF2B5EF4-FFF2-40B4-BE49-F238E27FC236}">
              <a16:creationId xmlns:a16="http://schemas.microsoft.com/office/drawing/2014/main" id="{119E3DF6-1DC6-43BD-8294-D351F4D4A5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40" name="Picture 39" descr="https://applications.labor.ny.gov/wpp/images/spacer.gif">
          <a:extLst>
            <a:ext uri="{FF2B5EF4-FFF2-40B4-BE49-F238E27FC236}">
              <a16:creationId xmlns:a16="http://schemas.microsoft.com/office/drawing/2014/main" id="{A747BCAC-C786-4869-A2D3-4E0E47DFF8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41" name="Picture 40" descr="https://applications.labor.ny.gov/wpp/images/spacer.gif">
          <a:extLst>
            <a:ext uri="{FF2B5EF4-FFF2-40B4-BE49-F238E27FC236}">
              <a16:creationId xmlns:a16="http://schemas.microsoft.com/office/drawing/2014/main" id="{139F12A2-DF3C-4F37-A136-C20FF3C36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42" name="Picture 41" descr="https://applications.labor.ny.gov/wpp/images/spacer.gif">
          <a:extLst>
            <a:ext uri="{FF2B5EF4-FFF2-40B4-BE49-F238E27FC236}">
              <a16:creationId xmlns:a16="http://schemas.microsoft.com/office/drawing/2014/main" id="{EBFF3571-21E0-4838-9803-55B4DD6DB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43" name="Picture 42" descr="https://applications.labor.ny.gov/wpp/images/spacer.gif">
          <a:extLst>
            <a:ext uri="{FF2B5EF4-FFF2-40B4-BE49-F238E27FC236}">
              <a16:creationId xmlns:a16="http://schemas.microsoft.com/office/drawing/2014/main" id="{2C2DC813-4B2D-4DE9-A90D-CF57A5AEF6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44" name="Picture 43" descr="https://applications.labor.ny.gov/wpp/images/spacer.gif">
          <a:extLst>
            <a:ext uri="{FF2B5EF4-FFF2-40B4-BE49-F238E27FC236}">
              <a16:creationId xmlns:a16="http://schemas.microsoft.com/office/drawing/2014/main" id="{0F5876E4-5103-4238-BA0F-F68ADE3F9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45" name="Picture 44" descr="https://applications.labor.ny.gov/wpp/images/spacer.gif">
          <a:extLst>
            <a:ext uri="{FF2B5EF4-FFF2-40B4-BE49-F238E27FC236}">
              <a16:creationId xmlns:a16="http://schemas.microsoft.com/office/drawing/2014/main" id="{25339DCD-9078-4328-8258-B381A4CFBF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46" name="Picture 45" descr="https://applications.labor.ny.gov/wpp/images/spacer.gif">
          <a:extLst>
            <a:ext uri="{FF2B5EF4-FFF2-40B4-BE49-F238E27FC236}">
              <a16:creationId xmlns:a16="http://schemas.microsoft.com/office/drawing/2014/main" id="{FCCA0C68-6459-41B6-9FA2-1A048DD451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47" name="Picture 46" descr="https://applications.labor.ny.gov/wpp/images/spacer.gif">
          <a:extLst>
            <a:ext uri="{FF2B5EF4-FFF2-40B4-BE49-F238E27FC236}">
              <a16:creationId xmlns:a16="http://schemas.microsoft.com/office/drawing/2014/main" id="{45505F70-B3B1-4369-9B93-272655FCEF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48" name="Picture 47" descr="https://applications.labor.ny.gov/wpp/images/spacer.gif">
          <a:extLst>
            <a:ext uri="{FF2B5EF4-FFF2-40B4-BE49-F238E27FC236}">
              <a16:creationId xmlns:a16="http://schemas.microsoft.com/office/drawing/2014/main" id="{E9693316-DB5A-4F76-B3B8-16338DDF0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49" name="Picture 48" descr="https://applications.labor.ny.gov/wpp/images/spacer.gif">
          <a:extLst>
            <a:ext uri="{FF2B5EF4-FFF2-40B4-BE49-F238E27FC236}">
              <a16:creationId xmlns:a16="http://schemas.microsoft.com/office/drawing/2014/main" id="{8CFC2FD6-B4D6-4D98-8A4E-9099BB7668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50" name="Picture 49" descr="https://applications.labor.ny.gov/wpp/images/spacer.gif">
          <a:extLst>
            <a:ext uri="{FF2B5EF4-FFF2-40B4-BE49-F238E27FC236}">
              <a16:creationId xmlns:a16="http://schemas.microsoft.com/office/drawing/2014/main" id="{7691E1CB-14F5-44EB-8FDB-202E197EF7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51" name="Picture 50" descr="https://applications.labor.ny.gov/wpp/images/spacer.gif">
          <a:extLst>
            <a:ext uri="{FF2B5EF4-FFF2-40B4-BE49-F238E27FC236}">
              <a16:creationId xmlns:a16="http://schemas.microsoft.com/office/drawing/2014/main" id="{62829531-FC19-4253-971B-72066250F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52" name="Picture 51" descr="https://applications.labor.ny.gov/wpp/images/spacer.gif">
          <a:extLst>
            <a:ext uri="{FF2B5EF4-FFF2-40B4-BE49-F238E27FC236}">
              <a16:creationId xmlns:a16="http://schemas.microsoft.com/office/drawing/2014/main" id="{0C855ABF-7954-4B48-86E7-109032C589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12700"/>
    <xdr:pic>
      <xdr:nvPicPr>
        <xdr:cNvPr id="53" name="Picture 52" descr="https://applications.labor.ny.gov/wpp/images/spacer.gif">
          <a:extLst>
            <a:ext uri="{FF2B5EF4-FFF2-40B4-BE49-F238E27FC236}">
              <a16:creationId xmlns:a16="http://schemas.microsoft.com/office/drawing/2014/main" id="{7B176151-BB70-42E0-A50A-E226F95D8A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54" name="Picture 53" descr="https://applications.labor.ny.gov/wpp/images/spacer.gif">
          <a:extLst>
            <a:ext uri="{FF2B5EF4-FFF2-40B4-BE49-F238E27FC236}">
              <a16:creationId xmlns:a16="http://schemas.microsoft.com/office/drawing/2014/main" id="{354141D5-E027-4005-B80D-56972D4BD9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55" name="Picture 54" descr="https://applications.labor.ny.gov/wpp/images/spacer.gif">
          <a:extLst>
            <a:ext uri="{FF2B5EF4-FFF2-40B4-BE49-F238E27FC236}">
              <a16:creationId xmlns:a16="http://schemas.microsoft.com/office/drawing/2014/main" id="{5A442326-A469-407B-A5C1-42BA954D96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56" name="Picture 55" descr="https://applications.labor.ny.gov/wpp/images/spacer.gif">
          <a:extLst>
            <a:ext uri="{FF2B5EF4-FFF2-40B4-BE49-F238E27FC236}">
              <a16:creationId xmlns:a16="http://schemas.microsoft.com/office/drawing/2014/main" id="{859A895A-2DC1-41B0-8A44-2181E70CB4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12700"/>
    <xdr:pic>
      <xdr:nvPicPr>
        <xdr:cNvPr id="57" name="Picture 56" descr="https://applications.labor.ny.gov/wpp/images/spacer.gif">
          <a:extLst>
            <a:ext uri="{FF2B5EF4-FFF2-40B4-BE49-F238E27FC236}">
              <a16:creationId xmlns:a16="http://schemas.microsoft.com/office/drawing/2014/main" id="{86B3F92D-D37A-4FAE-9521-E2CCD03CF7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58" name="Picture 57" descr="https://applications.labor.ny.gov/wpp/images/spacer.gif">
          <a:extLst>
            <a:ext uri="{FF2B5EF4-FFF2-40B4-BE49-F238E27FC236}">
              <a16:creationId xmlns:a16="http://schemas.microsoft.com/office/drawing/2014/main" id="{015925DE-E8FA-4A2C-B0A0-C23E8750A3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59" name="Picture 58" descr="https://applications.labor.ny.gov/wpp/images/spacer.gif">
          <a:extLst>
            <a:ext uri="{FF2B5EF4-FFF2-40B4-BE49-F238E27FC236}">
              <a16:creationId xmlns:a16="http://schemas.microsoft.com/office/drawing/2014/main" id="{B5B3D689-3B89-411F-84EE-4719E6029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60" name="Picture 59" descr="https://applications.labor.ny.gov/wpp/images/spacer.gif">
          <a:extLst>
            <a:ext uri="{FF2B5EF4-FFF2-40B4-BE49-F238E27FC236}">
              <a16:creationId xmlns:a16="http://schemas.microsoft.com/office/drawing/2014/main" id="{BE0EF0DB-2C4E-467D-B3AE-F27EA9A86F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61" name="Picture 60" descr="https://applications.labor.ny.gov/wpp/images/spacer.gif">
          <a:extLst>
            <a:ext uri="{FF2B5EF4-FFF2-40B4-BE49-F238E27FC236}">
              <a16:creationId xmlns:a16="http://schemas.microsoft.com/office/drawing/2014/main" id="{EABF49DD-339C-48B4-A987-11A9117B36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62" name="Picture 61" descr="https://applications.labor.ny.gov/wpp/images/spacer.gif">
          <a:extLst>
            <a:ext uri="{FF2B5EF4-FFF2-40B4-BE49-F238E27FC236}">
              <a16:creationId xmlns:a16="http://schemas.microsoft.com/office/drawing/2014/main" id="{242564FA-18CC-469D-AD96-529E107FA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63" name="Picture 62" descr="https://applications.labor.ny.gov/wpp/images/spacer.gif">
          <a:extLst>
            <a:ext uri="{FF2B5EF4-FFF2-40B4-BE49-F238E27FC236}">
              <a16:creationId xmlns:a16="http://schemas.microsoft.com/office/drawing/2014/main" id="{F03776D9-3A45-4F75-8826-36C1DF6557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64" name="Picture 63" descr="https://applications.labor.ny.gov/wpp/images/spacer.gif">
          <a:extLst>
            <a:ext uri="{FF2B5EF4-FFF2-40B4-BE49-F238E27FC236}">
              <a16:creationId xmlns:a16="http://schemas.microsoft.com/office/drawing/2014/main" id="{120089B7-7899-4F56-B24A-026BBAED34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65" name="Picture 64" descr="https://applications.labor.ny.gov/wpp/images/spacer.gif">
          <a:extLst>
            <a:ext uri="{FF2B5EF4-FFF2-40B4-BE49-F238E27FC236}">
              <a16:creationId xmlns:a16="http://schemas.microsoft.com/office/drawing/2014/main" id="{115CB039-C0AE-4934-8E56-C8C286B181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12700"/>
    <xdr:pic>
      <xdr:nvPicPr>
        <xdr:cNvPr id="66" name="Picture 65" descr="https://applications.labor.ny.gov/wpp/images/spacer.gif">
          <a:extLst>
            <a:ext uri="{FF2B5EF4-FFF2-40B4-BE49-F238E27FC236}">
              <a16:creationId xmlns:a16="http://schemas.microsoft.com/office/drawing/2014/main" id="{D19476E3-77E4-4E19-B4D4-98AF9D27DE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67" name="Picture 66" descr="https://applications.labor.ny.gov/wpp/images/spacer.gif">
          <a:extLst>
            <a:ext uri="{FF2B5EF4-FFF2-40B4-BE49-F238E27FC236}">
              <a16:creationId xmlns:a16="http://schemas.microsoft.com/office/drawing/2014/main" id="{E3FD27E6-97EB-42D3-8DB2-9BB45AA474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68" name="Picture 67" descr="https://applications.labor.ny.gov/wpp/images/spacer.gif">
          <a:extLst>
            <a:ext uri="{FF2B5EF4-FFF2-40B4-BE49-F238E27FC236}">
              <a16:creationId xmlns:a16="http://schemas.microsoft.com/office/drawing/2014/main" id="{7CC13A97-824C-4C68-9743-CCE413D41D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69" name="Picture 68" descr="https://applications.labor.ny.gov/wpp/images/spacer.gif">
          <a:extLst>
            <a:ext uri="{FF2B5EF4-FFF2-40B4-BE49-F238E27FC236}">
              <a16:creationId xmlns:a16="http://schemas.microsoft.com/office/drawing/2014/main" id="{E2580DF6-D392-4A2A-8740-22FAD5BFD3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12700"/>
    <xdr:pic>
      <xdr:nvPicPr>
        <xdr:cNvPr id="70" name="Picture 69" descr="https://applications.labor.ny.gov/wpp/images/spacer.gif">
          <a:extLst>
            <a:ext uri="{FF2B5EF4-FFF2-40B4-BE49-F238E27FC236}">
              <a16:creationId xmlns:a16="http://schemas.microsoft.com/office/drawing/2014/main" id="{0BCF97DC-557B-44E4-9B1F-B9C917FB46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71" name="Picture 70" descr="https://applications.labor.ny.gov/wpp/images/spacer.gif">
          <a:extLst>
            <a:ext uri="{FF2B5EF4-FFF2-40B4-BE49-F238E27FC236}">
              <a16:creationId xmlns:a16="http://schemas.microsoft.com/office/drawing/2014/main" id="{CCB33CDB-00B6-4ADA-8765-B2F50E7A22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72" name="Picture 71" descr="https://applications.labor.ny.gov/wpp/images/spacer.gif">
          <a:extLst>
            <a:ext uri="{FF2B5EF4-FFF2-40B4-BE49-F238E27FC236}">
              <a16:creationId xmlns:a16="http://schemas.microsoft.com/office/drawing/2014/main" id="{42383997-2BCB-40DE-BA36-2A0F373929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12700" cy="0"/>
    <xdr:pic>
      <xdr:nvPicPr>
        <xdr:cNvPr id="73" name="Picture 72" descr="https://applications.labor.ny.gov/wpp/images/spacer.gif">
          <a:extLst>
            <a:ext uri="{FF2B5EF4-FFF2-40B4-BE49-F238E27FC236}">
              <a16:creationId xmlns:a16="http://schemas.microsoft.com/office/drawing/2014/main" id="{CF99AC9B-5C52-4EF3-90A9-0861BA9E7C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862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20</xdr:row>
      <xdr:rowOff>0</xdr:rowOff>
    </xdr:from>
    <xdr:ext cx="12700" cy="0"/>
    <xdr:pic>
      <xdr:nvPicPr>
        <xdr:cNvPr id="2" name="Picture 1" descr="https://applications.labor.ny.gov/wpp/images/spacer.gif">
          <a:extLst>
            <a:ext uri="{FF2B5EF4-FFF2-40B4-BE49-F238E27FC236}">
              <a16:creationId xmlns:a16="http://schemas.microsoft.com/office/drawing/2014/main" id="{22BE1C5E-2D48-4694-85BF-B868B0E67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3" name="Picture 2" descr="https://applications.labor.ny.gov/wpp/images/spacer.gif">
          <a:extLst>
            <a:ext uri="{FF2B5EF4-FFF2-40B4-BE49-F238E27FC236}">
              <a16:creationId xmlns:a16="http://schemas.microsoft.com/office/drawing/2014/main" id="{65B87E37-5ACB-4476-93E7-34D042B59F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20</xdr:row>
      <xdr:rowOff>0</xdr:rowOff>
    </xdr:from>
    <xdr:ext cx="12700" cy="0"/>
    <xdr:pic>
      <xdr:nvPicPr>
        <xdr:cNvPr id="4" name="Picture 3" descr="https://applications.labor.ny.gov/wpp/images/spacer.gif">
          <a:extLst>
            <a:ext uri="{FF2B5EF4-FFF2-40B4-BE49-F238E27FC236}">
              <a16:creationId xmlns:a16="http://schemas.microsoft.com/office/drawing/2014/main" id="{FB98EF8A-3B52-4861-9A57-BA15F64325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20</xdr:row>
      <xdr:rowOff>0</xdr:rowOff>
    </xdr:from>
    <xdr:ext cx="12700" cy="0"/>
    <xdr:pic>
      <xdr:nvPicPr>
        <xdr:cNvPr id="5" name="Picture 4" descr="https://applications.labor.ny.gov/wpp/images/spacer.gif">
          <a:extLst>
            <a:ext uri="{FF2B5EF4-FFF2-40B4-BE49-F238E27FC236}">
              <a16:creationId xmlns:a16="http://schemas.microsoft.com/office/drawing/2014/main" id="{0AEC054F-D543-40A0-A826-EE017E7FD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xdr:row>
      <xdr:rowOff>0</xdr:rowOff>
    </xdr:from>
    <xdr:ext cx="12700" cy="0"/>
    <xdr:pic>
      <xdr:nvPicPr>
        <xdr:cNvPr id="6" name="Picture 5" descr="https://applications.labor.ny.gov/wpp/images/spacer.gif">
          <a:extLst>
            <a:ext uri="{FF2B5EF4-FFF2-40B4-BE49-F238E27FC236}">
              <a16:creationId xmlns:a16="http://schemas.microsoft.com/office/drawing/2014/main" id="{743F0A5E-515D-4E16-A7E4-127F709A1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20</xdr:row>
      <xdr:rowOff>0</xdr:rowOff>
    </xdr:from>
    <xdr:ext cx="12700" cy="0"/>
    <xdr:pic>
      <xdr:nvPicPr>
        <xdr:cNvPr id="7" name="Picture 6" descr="https://applications.labor.ny.gov/wpp/images/spacer.gif">
          <a:extLst>
            <a:ext uri="{FF2B5EF4-FFF2-40B4-BE49-F238E27FC236}">
              <a16:creationId xmlns:a16="http://schemas.microsoft.com/office/drawing/2014/main" id="{101D703C-1804-4567-ABA6-286A0BE1D2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20</xdr:row>
      <xdr:rowOff>0</xdr:rowOff>
    </xdr:from>
    <xdr:ext cx="12700" cy="0"/>
    <xdr:pic>
      <xdr:nvPicPr>
        <xdr:cNvPr id="8" name="Picture 7" descr="https://applications.labor.ny.gov/wpp/images/spacer.gif">
          <a:extLst>
            <a:ext uri="{FF2B5EF4-FFF2-40B4-BE49-F238E27FC236}">
              <a16:creationId xmlns:a16="http://schemas.microsoft.com/office/drawing/2014/main" id="{1CBEEC9B-ECD8-4221-A98D-36A647D988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20</xdr:row>
      <xdr:rowOff>0</xdr:rowOff>
    </xdr:from>
    <xdr:ext cx="12700" cy="0"/>
    <xdr:pic>
      <xdr:nvPicPr>
        <xdr:cNvPr id="9" name="Picture 8" descr="https://applications.labor.ny.gov/wpp/images/spacer.gif">
          <a:extLst>
            <a:ext uri="{FF2B5EF4-FFF2-40B4-BE49-F238E27FC236}">
              <a16:creationId xmlns:a16="http://schemas.microsoft.com/office/drawing/2014/main" id="{4874C40E-1AEE-470C-99D7-A3A957FF27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20</xdr:row>
      <xdr:rowOff>0</xdr:rowOff>
    </xdr:from>
    <xdr:ext cx="12700" cy="0"/>
    <xdr:pic>
      <xdr:nvPicPr>
        <xdr:cNvPr id="10" name="Picture 9" descr="https://applications.labor.ny.gov/wpp/images/spacer.gif">
          <a:extLst>
            <a:ext uri="{FF2B5EF4-FFF2-40B4-BE49-F238E27FC236}">
              <a16:creationId xmlns:a16="http://schemas.microsoft.com/office/drawing/2014/main" id="{F6B9BD4A-3FF8-4030-A79E-EDBEE1C175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20</xdr:row>
      <xdr:rowOff>0</xdr:rowOff>
    </xdr:from>
    <xdr:ext cx="12700" cy="0"/>
    <xdr:pic>
      <xdr:nvPicPr>
        <xdr:cNvPr id="11" name="Picture 10" descr="https://applications.labor.ny.gov/wpp/images/spacer.gif">
          <a:extLst>
            <a:ext uri="{FF2B5EF4-FFF2-40B4-BE49-F238E27FC236}">
              <a16:creationId xmlns:a16="http://schemas.microsoft.com/office/drawing/2014/main" id="{E62264D3-3458-4790-A4E9-2D0080265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20</xdr:row>
      <xdr:rowOff>0</xdr:rowOff>
    </xdr:from>
    <xdr:ext cx="12700" cy="12700"/>
    <xdr:pic>
      <xdr:nvPicPr>
        <xdr:cNvPr id="12" name="Picture 11" descr="https://applications.labor.ny.gov/wpp/images/spacer.gif">
          <a:extLst>
            <a:ext uri="{FF2B5EF4-FFF2-40B4-BE49-F238E27FC236}">
              <a16:creationId xmlns:a16="http://schemas.microsoft.com/office/drawing/2014/main" id="{394F8C32-5B84-41DB-8841-8C9BFD572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3238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20</xdr:row>
      <xdr:rowOff>0</xdr:rowOff>
    </xdr:from>
    <xdr:ext cx="12700" cy="12700"/>
    <xdr:pic>
      <xdr:nvPicPr>
        <xdr:cNvPr id="13" name="Picture 12" descr="https://applications.labor.ny.gov/wpp/images/spacer.gif">
          <a:extLst>
            <a:ext uri="{FF2B5EF4-FFF2-40B4-BE49-F238E27FC236}">
              <a16:creationId xmlns:a16="http://schemas.microsoft.com/office/drawing/2014/main" id="{3FB490AE-9EFD-46BA-BF2E-3524B83858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3238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14" name="Picture 13" descr="https://applications.labor.ny.gov/wpp/images/spacer.gif">
          <a:extLst>
            <a:ext uri="{FF2B5EF4-FFF2-40B4-BE49-F238E27FC236}">
              <a16:creationId xmlns:a16="http://schemas.microsoft.com/office/drawing/2014/main" id="{56A52686-B01F-4D93-A610-787CF56AB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15" name="Picture 14" descr="https://applications.labor.ny.gov/wpp/images/spacer.gif">
          <a:extLst>
            <a:ext uri="{FF2B5EF4-FFF2-40B4-BE49-F238E27FC236}">
              <a16:creationId xmlns:a16="http://schemas.microsoft.com/office/drawing/2014/main" id="{1FB78AE8-56DF-4189-B32D-1F23855971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16" name="Picture 15" descr="https://applications.labor.ny.gov/wpp/images/spacer.gif">
          <a:extLst>
            <a:ext uri="{FF2B5EF4-FFF2-40B4-BE49-F238E27FC236}">
              <a16:creationId xmlns:a16="http://schemas.microsoft.com/office/drawing/2014/main" id="{C718E08F-0F53-403D-BBB2-ECC6C3C856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17" name="Picture 16" descr="https://applications.labor.ny.gov/wpp/images/spacer.gif">
          <a:extLst>
            <a:ext uri="{FF2B5EF4-FFF2-40B4-BE49-F238E27FC236}">
              <a16:creationId xmlns:a16="http://schemas.microsoft.com/office/drawing/2014/main" id="{85E4EA7A-719F-427A-851B-DF6AFB26B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18" name="Picture 17" descr="https://applications.labor.ny.gov/wpp/images/spacer.gif">
          <a:extLst>
            <a:ext uri="{FF2B5EF4-FFF2-40B4-BE49-F238E27FC236}">
              <a16:creationId xmlns:a16="http://schemas.microsoft.com/office/drawing/2014/main" id="{5AECD615-6CC3-44D4-884A-B265CEFE18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19" name="Picture 18" descr="https://applications.labor.ny.gov/wpp/images/spacer.gif">
          <a:extLst>
            <a:ext uri="{FF2B5EF4-FFF2-40B4-BE49-F238E27FC236}">
              <a16:creationId xmlns:a16="http://schemas.microsoft.com/office/drawing/2014/main" id="{F47A1C19-D452-4906-827C-6ADB95C96B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20" name="Picture 19" descr="https://applications.labor.ny.gov/wpp/images/spacer.gif">
          <a:extLst>
            <a:ext uri="{FF2B5EF4-FFF2-40B4-BE49-F238E27FC236}">
              <a16:creationId xmlns:a16="http://schemas.microsoft.com/office/drawing/2014/main" id="{88BF87A5-2A5C-41F2-BFA7-9B0BFB137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21" name="Picture 20" descr="https://applications.labor.ny.gov/wpp/images/spacer.gif">
          <a:extLst>
            <a:ext uri="{FF2B5EF4-FFF2-40B4-BE49-F238E27FC236}">
              <a16:creationId xmlns:a16="http://schemas.microsoft.com/office/drawing/2014/main" id="{48CE036C-CA46-43E1-A487-04CFD8631C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22" name="Picture 21" descr="https://applications.labor.ny.gov/wpp/images/spacer.gif">
          <a:extLst>
            <a:ext uri="{FF2B5EF4-FFF2-40B4-BE49-F238E27FC236}">
              <a16:creationId xmlns:a16="http://schemas.microsoft.com/office/drawing/2014/main" id="{9B5E781E-C5C0-4C06-9868-B7C086B3DB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12700"/>
    <xdr:pic>
      <xdr:nvPicPr>
        <xdr:cNvPr id="23" name="Picture 22" descr="https://applications.labor.ny.gov/wpp/images/spacer.gif">
          <a:extLst>
            <a:ext uri="{FF2B5EF4-FFF2-40B4-BE49-F238E27FC236}">
              <a16:creationId xmlns:a16="http://schemas.microsoft.com/office/drawing/2014/main" id="{9CE64E5D-B46D-4687-9B28-47C4961B3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24" name="Picture 23" descr="https://applications.labor.ny.gov/wpp/images/spacer.gif">
          <a:extLst>
            <a:ext uri="{FF2B5EF4-FFF2-40B4-BE49-F238E27FC236}">
              <a16:creationId xmlns:a16="http://schemas.microsoft.com/office/drawing/2014/main" id="{6D38B584-F4CB-41CA-AFA1-7D066F1D8A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25" name="Picture 24" descr="https://applications.labor.ny.gov/wpp/images/spacer.gif">
          <a:extLst>
            <a:ext uri="{FF2B5EF4-FFF2-40B4-BE49-F238E27FC236}">
              <a16:creationId xmlns:a16="http://schemas.microsoft.com/office/drawing/2014/main" id="{319FEB14-2307-4686-8A4A-83669E52DC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26" name="Picture 25" descr="https://applications.labor.ny.gov/wpp/images/spacer.gif">
          <a:extLst>
            <a:ext uri="{FF2B5EF4-FFF2-40B4-BE49-F238E27FC236}">
              <a16:creationId xmlns:a16="http://schemas.microsoft.com/office/drawing/2014/main" id="{6442BAFE-BE0F-454F-A7E3-0A68118D8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27" name="Picture 26" descr="https://applications.labor.ny.gov/wpp/images/spacer.gif">
          <a:extLst>
            <a:ext uri="{FF2B5EF4-FFF2-40B4-BE49-F238E27FC236}">
              <a16:creationId xmlns:a16="http://schemas.microsoft.com/office/drawing/2014/main" id="{3548104E-502B-45EC-896C-501895C690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28" name="Picture 27" descr="https://applications.labor.ny.gov/wpp/images/spacer.gif">
          <a:extLst>
            <a:ext uri="{FF2B5EF4-FFF2-40B4-BE49-F238E27FC236}">
              <a16:creationId xmlns:a16="http://schemas.microsoft.com/office/drawing/2014/main" id="{0B330495-F448-4180-B3D9-DCEA8FA1E0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29" name="Picture 28" descr="https://applications.labor.ny.gov/wpp/images/spacer.gif">
          <a:extLst>
            <a:ext uri="{FF2B5EF4-FFF2-40B4-BE49-F238E27FC236}">
              <a16:creationId xmlns:a16="http://schemas.microsoft.com/office/drawing/2014/main" id="{78163C6C-CEAC-4FAD-B033-448EFD43A8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30" name="Picture 29" descr="https://applications.labor.ny.gov/wpp/images/spacer.gif">
          <a:extLst>
            <a:ext uri="{FF2B5EF4-FFF2-40B4-BE49-F238E27FC236}">
              <a16:creationId xmlns:a16="http://schemas.microsoft.com/office/drawing/2014/main" id="{75BCE4B7-588A-4D1A-86CD-A895EE83F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31" name="Picture 30" descr="https://applications.labor.ny.gov/wpp/images/spacer.gif">
          <a:extLst>
            <a:ext uri="{FF2B5EF4-FFF2-40B4-BE49-F238E27FC236}">
              <a16:creationId xmlns:a16="http://schemas.microsoft.com/office/drawing/2014/main" id="{DC29177D-4C35-4A93-8AE0-1FD133A629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32" name="Picture 31" descr="https://applications.labor.ny.gov/wpp/images/spacer.gif">
          <a:extLst>
            <a:ext uri="{FF2B5EF4-FFF2-40B4-BE49-F238E27FC236}">
              <a16:creationId xmlns:a16="http://schemas.microsoft.com/office/drawing/2014/main" id="{330B5C0B-4A81-4638-B850-3C49300FE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33" name="Picture 32" descr="https://applications.labor.ny.gov/wpp/images/spacer.gif">
          <a:extLst>
            <a:ext uri="{FF2B5EF4-FFF2-40B4-BE49-F238E27FC236}">
              <a16:creationId xmlns:a16="http://schemas.microsoft.com/office/drawing/2014/main" id="{AA9D4123-17E7-403D-B6B7-E52659902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34" name="Picture 33" descr="https://applications.labor.ny.gov/wpp/images/spacer.gif">
          <a:extLst>
            <a:ext uri="{FF2B5EF4-FFF2-40B4-BE49-F238E27FC236}">
              <a16:creationId xmlns:a16="http://schemas.microsoft.com/office/drawing/2014/main" id="{52C76341-F674-40EC-A4BB-305848E7D5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35" name="Picture 34" descr="https://applications.labor.ny.gov/wpp/images/spacer.gif">
          <a:extLst>
            <a:ext uri="{FF2B5EF4-FFF2-40B4-BE49-F238E27FC236}">
              <a16:creationId xmlns:a16="http://schemas.microsoft.com/office/drawing/2014/main" id="{1054E506-80BD-44C2-AE99-715152FD8A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36" name="Picture 35" descr="https://applications.labor.ny.gov/wpp/images/spacer.gif">
          <a:extLst>
            <a:ext uri="{FF2B5EF4-FFF2-40B4-BE49-F238E27FC236}">
              <a16:creationId xmlns:a16="http://schemas.microsoft.com/office/drawing/2014/main" id="{C822C730-7A28-459B-8D0B-4A9A53E1AD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12700"/>
    <xdr:pic>
      <xdr:nvPicPr>
        <xdr:cNvPr id="37" name="Picture 36" descr="https://applications.labor.ny.gov/wpp/images/spacer.gif">
          <a:extLst>
            <a:ext uri="{FF2B5EF4-FFF2-40B4-BE49-F238E27FC236}">
              <a16:creationId xmlns:a16="http://schemas.microsoft.com/office/drawing/2014/main" id="{66F0266E-FAB2-4E76-8DD1-5432EE603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38" name="Picture 37" descr="https://applications.labor.ny.gov/wpp/images/spacer.gif">
          <a:extLst>
            <a:ext uri="{FF2B5EF4-FFF2-40B4-BE49-F238E27FC236}">
              <a16:creationId xmlns:a16="http://schemas.microsoft.com/office/drawing/2014/main" id="{B81DDF1A-695C-4ED0-8AB0-141AE89D46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39" name="Picture 38" descr="https://applications.labor.ny.gov/wpp/images/spacer.gif">
          <a:extLst>
            <a:ext uri="{FF2B5EF4-FFF2-40B4-BE49-F238E27FC236}">
              <a16:creationId xmlns:a16="http://schemas.microsoft.com/office/drawing/2014/main" id="{28B3AE8B-D49D-4400-B64F-37E406331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40" name="Picture 39" descr="https://applications.labor.ny.gov/wpp/images/spacer.gif">
          <a:extLst>
            <a:ext uri="{FF2B5EF4-FFF2-40B4-BE49-F238E27FC236}">
              <a16:creationId xmlns:a16="http://schemas.microsoft.com/office/drawing/2014/main" id="{D8F02B6E-5B92-478F-9C1E-E546B32D25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12700"/>
    <xdr:pic>
      <xdr:nvPicPr>
        <xdr:cNvPr id="41" name="Picture 40" descr="https://applications.labor.ny.gov/wpp/images/spacer.gif">
          <a:extLst>
            <a:ext uri="{FF2B5EF4-FFF2-40B4-BE49-F238E27FC236}">
              <a16:creationId xmlns:a16="http://schemas.microsoft.com/office/drawing/2014/main" id="{A84FFAE0-6FC3-408E-8058-6B7D2361D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42" name="Picture 41" descr="https://applications.labor.ny.gov/wpp/images/spacer.gif">
          <a:extLst>
            <a:ext uri="{FF2B5EF4-FFF2-40B4-BE49-F238E27FC236}">
              <a16:creationId xmlns:a16="http://schemas.microsoft.com/office/drawing/2014/main" id="{A0BFAE57-C1DE-4F36-84AD-BDFD211E8B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43" name="Picture 42" descr="https://applications.labor.ny.gov/wpp/images/spacer.gif">
          <a:extLst>
            <a:ext uri="{FF2B5EF4-FFF2-40B4-BE49-F238E27FC236}">
              <a16:creationId xmlns:a16="http://schemas.microsoft.com/office/drawing/2014/main" id="{0EACEFE2-8A23-42C5-A5E3-DE803E236C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44" name="Picture 43" descr="https://applications.labor.ny.gov/wpp/images/spacer.gif">
          <a:extLst>
            <a:ext uri="{FF2B5EF4-FFF2-40B4-BE49-F238E27FC236}">
              <a16:creationId xmlns:a16="http://schemas.microsoft.com/office/drawing/2014/main" id="{E766F28C-A930-4A02-A280-6A1E40488E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45" name="Picture 44" descr="https://applications.labor.ny.gov/wpp/images/spacer.gif">
          <a:extLst>
            <a:ext uri="{FF2B5EF4-FFF2-40B4-BE49-F238E27FC236}">
              <a16:creationId xmlns:a16="http://schemas.microsoft.com/office/drawing/2014/main" id="{F0F5C1CB-A200-4125-96C6-895A5D1642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46" name="Picture 45" descr="https://applications.labor.ny.gov/wpp/images/spacer.gif">
          <a:extLst>
            <a:ext uri="{FF2B5EF4-FFF2-40B4-BE49-F238E27FC236}">
              <a16:creationId xmlns:a16="http://schemas.microsoft.com/office/drawing/2014/main" id="{7E1B992D-B065-497D-AED3-7C9D27E7F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47" name="Picture 46" descr="https://applications.labor.ny.gov/wpp/images/spacer.gif">
          <a:extLst>
            <a:ext uri="{FF2B5EF4-FFF2-40B4-BE49-F238E27FC236}">
              <a16:creationId xmlns:a16="http://schemas.microsoft.com/office/drawing/2014/main" id="{5D9E785E-F1AB-41C7-B933-9667391BC9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48" name="Picture 47" descr="https://applications.labor.ny.gov/wpp/images/spacer.gif">
          <a:extLst>
            <a:ext uri="{FF2B5EF4-FFF2-40B4-BE49-F238E27FC236}">
              <a16:creationId xmlns:a16="http://schemas.microsoft.com/office/drawing/2014/main" id="{30D224C1-D1C7-49BB-A25D-B84A9AC987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49" name="Picture 48" descr="https://applications.labor.ny.gov/wpp/images/spacer.gif">
          <a:extLst>
            <a:ext uri="{FF2B5EF4-FFF2-40B4-BE49-F238E27FC236}">
              <a16:creationId xmlns:a16="http://schemas.microsoft.com/office/drawing/2014/main" id="{B86E16E3-EF80-4687-869C-0BFABED718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50" name="Picture 49" descr="https://applications.labor.ny.gov/wpp/images/spacer.gif">
          <a:extLst>
            <a:ext uri="{FF2B5EF4-FFF2-40B4-BE49-F238E27FC236}">
              <a16:creationId xmlns:a16="http://schemas.microsoft.com/office/drawing/2014/main" id="{2A1A3BF8-4928-40E3-9BF7-32C95BCF2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51" name="Picture 50" descr="https://applications.labor.ny.gov/wpp/images/spacer.gif">
          <a:extLst>
            <a:ext uri="{FF2B5EF4-FFF2-40B4-BE49-F238E27FC236}">
              <a16:creationId xmlns:a16="http://schemas.microsoft.com/office/drawing/2014/main" id="{1FEAABCB-040F-44CD-AE3C-3E50853177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52" name="Picture 51" descr="https://applications.labor.ny.gov/wpp/images/spacer.gif">
          <a:extLst>
            <a:ext uri="{FF2B5EF4-FFF2-40B4-BE49-F238E27FC236}">
              <a16:creationId xmlns:a16="http://schemas.microsoft.com/office/drawing/2014/main" id="{89570F82-E6F7-4BE5-89AE-58F7A15DE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53" name="Picture 52" descr="https://applications.labor.ny.gov/wpp/images/spacer.gif">
          <a:extLst>
            <a:ext uri="{FF2B5EF4-FFF2-40B4-BE49-F238E27FC236}">
              <a16:creationId xmlns:a16="http://schemas.microsoft.com/office/drawing/2014/main" id="{593E8FFC-8DAC-4B5F-8C25-0109B5F97D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54" name="Picture 53" descr="https://applications.labor.ny.gov/wpp/images/spacer.gif">
          <a:extLst>
            <a:ext uri="{FF2B5EF4-FFF2-40B4-BE49-F238E27FC236}">
              <a16:creationId xmlns:a16="http://schemas.microsoft.com/office/drawing/2014/main" id="{C372F90A-F323-40B7-AA65-9781884A3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12700"/>
    <xdr:pic>
      <xdr:nvPicPr>
        <xdr:cNvPr id="55" name="Picture 54" descr="https://applications.labor.ny.gov/wpp/images/spacer.gif">
          <a:extLst>
            <a:ext uri="{FF2B5EF4-FFF2-40B4-BE49-F238E27FC236}">
              <a16:creationId xmlns:a16="http://schemas.microsoft.com/office/drawing/2014/main" id="{4ABC3E46-8CD9-46B1-A100-A1412618A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56" name="Picture 55" descr="https://applications.labor.ny.gov/wpp/images/spacer.gif">
          <a:extLst>
            <a:ext uri="{FF2B5EF4-FFF2-40B4-BE49-F238E27FC236}">
              <a16:creationId xmlns:a16="http://schemas.microsoft.com/office/drawing/2014/main" id="{42DD738C-686C-4930-AD30-67DEFEE452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57" name="Picture 56" descr="https://applications.labor.ny.gov/wpp/images/spacer.gif">
          <a:extLst>
            <a:ext uri="{FF2B5EF4-FFF2-40B4-BE49-F238E27FC236}">
              <a16:creationId xmlns:a16="http://schemas.microsoft.com/office/drawing/2014/main" id="{AE013472-506D-433D-AF32-EBD93A1A7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58" name="Picture 57" descr="https://applications.labor.ny.gov/wpp/images/spacer.gif">
          <a:extLst>
            <a:ext uri="{FF2B5EF4-FFF2-40B4-BE49-F238E27FC236}">
              <a16:creationId xmlns:a16="http://schemas.microsoft.com/office/drawing/2014/main" id="{1AAD3070-8BBA-4FBC-B9CC-52F28EF4D8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12700"/>
    <xdr:pic>
      <xdr:nvPicPr>
        <xdr:cNvPr id="59" name="Picture 58" descr="https://applications.labor.ny.gov/wpp/images/spacer.gif">
          <a:extLst>
            <a:ext uri="{FF2B5EF4-FFF2-40B4-BE49-F238E27FC236}">
              <a16:creationId xmlns:a16="http://schemas.microsoft.com/office/drawing/2014/main" id="{65439588-88D5-48C8-B205-CEC4D23153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60" name="Picture 59" descr="https://applications.labor.ny.gov/wpp/images/spacer.gif">
          <a:extLst>
            <a:ext uri="{FF2B5EF4-FFF2-40B4-BE49-F238E27FC236}">
              <a16:creationId xmlns:a16="http://schemas.microsoft.com/office/drawing/2014/main" id="{3A73B34A-B1BF-4F09-9ECA-3612288EF4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61" name="Picture 60" descr="https://applications.labor.ny.gov/wpp/images/spacer.gif">
          <a:extLst>
            <a:ext uri="{FF2B5EF4-FFF2-40B4-BE49-F238E27FC236}">
              <a16:creationId xmlns:a16="http://schemas.microsoft.com/office/drawing/2014/main" id="{93E28E4D-EA47-4ED0-AC0E-91563CC456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62" name="Picture 61" descr="https://applications.labor.ny.gov/wpp/images/spacer.gif">
          <a:extLst>
            <a:ext uri="{FF2B5EF4-FFF2-40B4-BE49-F238E27FC236}">
              <a16:creationId xmlns:a16="http://schemas.microsoft.com/office/drawing/2014/main" id="{8A3DE45D-CDC7-437F-94F5-2CC80BDF38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63" name="Picture 62" descr="https://applications.labor.ny.gov/wpp/images/spacer.gif">
          <a:extLst>
            <a:ext uri="{FF2B5EF4-FFF2-40B4-BE49-F238E27FC236}">
              <a16:creationId xmlns:a16="http://schemas.microsoft.com/office/drawing/2014/main" id="{E5E729DC-7D0B-47AD-A844-C1243C714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64" name="Picture 63" descr="https://applications.labor.ny.gov/wpp/images/spacer.gif">
          <a:extLst>
            <a:ext uri="{FF2B5EF4-FFF2-40B4-BE49-F238E27FC236}">
              <a16:creationId xmlns:a16="http://schemas.microsoft.com/office/drawing/2014/main" id="{F802730F-B3B7-4F7B-9998-1836AA306D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65" name="Picture 64" descr="https://applications.labor.ny.gov/wpp/images/spacer.gif">
          <a:extLst>
            <a:ext uri="{FF2B5EF4-FFF2-40B4-BE49-F238E27FC236}">
              <a16:creationId xmlns:a16="http://schemas.microsoft.com/office/drawing/2014/main" id="{FA942423-E3BC-4BDD-91C6-8A9D576514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66" name="Picture 65" descr="https://applications.labor.ny.gov/wpp/images/spacer.gif">
          <a:extLst>
            <a:ext uri="{FF2B5EF4-FFF2-40B4-BE49-F238E27FC236}">
              <a16:creationId xmlns:a16="http://schemas.microsoft.com/office/drawing/2014/main" id="{FC68CE40-A21F-45F6-A6D5-6ADDE5CC1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67" name="Picture 66" descr="https://applications.labor.ny.gov/wpp/images/spacer.gif">
          <a:extLst>
            <a:ext uri="{FF2B5EF4-FFF2-40B4-BE49-F238E27FC236}">
              <a16:creationId xmlns:a16="http://schemas.microsoft.com/office/drawing/2014/main" id="{A916A4C9-98C7-4647-A458-3ECCCCBA6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12700"/>
    <xdr:pic>
      <xdr:nvPicPr>
        <xdr:cNvPr id="68" name="Picture 67" descr="https://applications.labor.ny.gov/wpp/images/spacer.gif">
          <a:extLst>
            <a:ext uri="{FF2B5EF4-FFF2-40B4-BE49-F238E27FC236}">
              <a16:creationId xmlns:a16="http://schemas.microsoft.com/office/drawing/2014/main" id="{404AB32A-F824-4228-816E-4D13ECB761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69" name="Picture 68" descr="https://applications.labor.ny.gov/wpp/images/spacer.gif">
          <a:extLst>
            <a:ext uri="{FF2B5EF4-FFF2-40B4-BE49-F238E27FC236}">
              <a16:creationId xmlns:a16="http://schemas.microsoft.com/office/drawing/2014/main" id="{BCE10178-3ADB-4FD8-BA54-DF9220FA1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70" name="Picture 69" descr="https://applications.labor.ny.gov/wpp/images/spacer.gif">
          <a:extLst>
            <a:ext uri="{FF2B5EF4-FFF2-40B4-BE49-F238E27FC236}">
              <a16:creationId xmlns:a16="http://schemas.microsoft.com/office/drawing/2014/main" id="{12F309CB-5039-4D51-8E98-41650DF47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71" name="Picture 70" descr="https://applications.labor.ny.gov/wpp/images/spacer.gif">
          <a:extLst>
            <a:ext uri="{FF2B5EF4-FFF2-40B4-BE49-F238E27FC236}">
              <a16:creationId xmlns:a16="http://schemas.microsoft.com/office/drawing/2014/main" id="{E959147D-B92B-443E-9088-BAE99B04A2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12700"/>
    <xdr:pic>
      <xdr:nvPicPr>
        <xdr:cNvPr id="72" name="Picture 71" descr="https://applications.labor.ny.gov/wpp/images/spacer.gif">
          <a:extLst>
            <a:ext uri="{FF2B5EF4-FFF2-40B4-BE49-F238E27FC236}">
              <a16:creationId xmlns:a16="http://schemas.microsoft.com/office/drawing/2014/main" id="{BD8A9184-6913-4EF8-A36F-2357CB86DC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73" name="Picture 72" descr="https://applications.labor.ny.gov/wpp/images/spacer.gif">
          <a:extLst>
            <a:ext uri="{FF2B5EF4-FFF2-40B4-BE49-F238E27FC236}">
              <a16:creationId xmlns:a16="http://schemas.microsoft.com/office/drawing/2014/main" id="{AD05550E-6E4E-4D94-8444-BD6C7CBB6C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74" name="Picture 73" descr="https://applications.labor.ny.gov/wpp/images/spacer.gif">
          <a:extLst>
            <a:ext uri="{FF2B5EF4-FFF2-40B4-BE49-F238E27FC236}">
              <a16:creationId xmlns:a16="http://schemas.microsoft.com/office/drawing/2014/main" id="{484BEEDA-6A15-4110-AA0B-3CD60B4AEE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12700" cy="0"/>
    <xdr:pic>
      <xdr:nvPicPr>
        <xdr:cNvPr id="75" name="Picture 74" descr="https://applications.labor.ny.gov/wpp/images/spacer.gif">
          <a:extLst>
            <a:ext uri="{FF2B5EF4-FFF2-40B4-BE49-F238E27FC236}">
              <a16:creationId xmlns:a16="http://schemas.microsoft.com/office/drawing/2014/main" id="{7CF43B54-36ED-4381-857C-09E44FA41E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0"/>
          <a:ext cx="127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10"/>
  <sheetViews>
    <sheetView topLeftCell="A7" zoomScale="70" zoomScaleNormal="70" workbookViewId="0">
      <selection activeCell="N33" sqref="N33"/>
    </sheetView>
  </sheetViews>
  <sheetFormatPr defaultColWidth="9.28515625" defaultRowHeight="12.75"/>
  <cols>
    <col min="1" max="1" width="9.28515625" style="1"/>
    <col min="2" max="2" width="52.7109375" style="1" customWidth="1"/>
    <col min="3" max="4" width="9.28515625" style="1"/>
    <col min="5" max="5" width="10.5703125" style="1" customWidth="1"/>
    <col min="6" max="6" width="9.28515625" style="1" customWidth="1"/>
    <col min="7" max="10" width="9.28515625" style="1"/>
    <col min="11" max="11" width="12.42578125" style="1" customWidth="1"/>
    <col min="12" max="16384" width="9.28515625" style="1"/>
  </cols>
  <sheetData>
    <row r="1" spans="1:11" ht="18">
      <c r="A1" s="111" t="s">
        <v>67</v>
      </c>
      <c r="B1" s="111"/>
      <c r="C1" s="111"/>
      <c r="D1" s="111"/>
      <c r="E1" s="111"/>
      <c r="F1" s="111"/>
      <c r="G1" s="111"/>
      <c r="H1" s="111"/>
      <c r="I1" s="111"/>
    </row>
    <row r="2" spans="1:11" ht="15">
      <c r="A2" s="112" t="s">
        <v>66</v>
      </c>
      <c r="B2" s="112"/>
      <c r="C2" s="112"/>
      <c r="D2" s="112"/>
      <c r="E2" s="112"/>
      <c r="F2" s="112"/>
      <c r="G2" s="112"/>
      <c r="H2" s="112"/>
      <c r="I2" s="112"/>
    </row>
    <row r="3" spans="1:11">
      <c r="C3" s="7"/>
      <c r="D3" s="6"/>
      <c r="E3" s="6"/>
      <c r="F3" s="6"/>
    </row>
    <row r="4" spans="1:11" ht="27" customHeight="1">
      <c r="B4" s="116" t="s">
        <v>50</v>
      </c>
      <c r="C4" s="117"/>
      <c r="D4" s="117"/>
      <c r="E4" s="117"/>
      <c r="F4" s="117"/>
      <c r="G4" s="117"/>
      <c r="H4" s="117"/>
      <c r="I4" s="117"/>
      <c r="J4" s="117"/>
      <c r="K4" s="117"/>
    </row>
    <row r="5" spans="1:11" ht="15.75">
      <c r="B5" s="11" t="s">
        <v>0</v>
      </c>
      <c r="C5" s="113" t="s">
        <v>6</v>
      </c>
      <c r="D5" s="114"/>
      <c r="E5" s="115"/>
    </row>
    <row r="6" spans="1:11" ht="15.75">
      <c r="B6" s="22" t="s">
        <v>18</v>
      </c>
      <c r="C6" s="113" t="s">
        <v>19</v>
      </c>
      <c r="D6" s="114"/>
      <c r="E6" s="115"/>
    </row>
    <row r="7" spans="1:11" ht="15.75">
      <c r="B7" s="18"/>
      <c r="C7" s="19" t="s">
        <v>20</v>
      </c>
      <c r="D7" s="23" t="s">
        <v>21</v>
      </c>
    </row>
    <row r="8" spans="1:11" ht="15.75">
      <c r="B8" s="18"/>
      <c r="C8" s="19"/>
      <c r="D8" s="23"/>
    </row>
    <row r="9" spans="1:11" ht="15.75">
      <c r="B9" s="18" t="s">
        <v>8</v>
      </c>
      <c r="C9" s="120" t="s">
        <v>22</v>
      </c>
      <c r="D9" s="120"/>
      <c r="E9" s="120"/>
      <c r="F9" s="120"/>
      <c r="G9" s="120"/>
      <c r="H9" s="120"/>
      <c r="I9" s="120"/>
      <c r="J9" s="120"/>
      <c r="K9" s="120"/>
    </row>
    <row r="10" spans="1:11" ht="15.75">
      <c r="B10" s="18"/>
      <c r="C10" s="20" t="s">
        <v>9</v>
      </c>
      <c r="D10" s="15" t="s">
        <v>10</v>
      </c>
      <c r="E10" s="15" t="s">
        <v>11</v>
      </c>
      <c r="F10" s="15" t="s">
        <v>12</v>
      </c>
      <c r="G10" s="21" t="s">
        <v>13</v>
      </c>
      <c r="H10" s="21" t="s">
        <v>14</v>
      </c>
      <c r="I10" s="21" t="s">
        <v>15</v>
      </c>
      <c r="J10" s="21" t="s">
        <v>16</v>
      </c>
      <c r="K10" s="21" t="s">
        <v>17</v>
      </c>
    </row>
    <row r="11" spans="1:11" ht="15.75">
      <c r="B11" s="18"/>
      <c r="C11" s="20"/>
      <c r="D11" s="15"/>
      <c r="E11" s="15"/>
      <c r="F11" s="15"/>
      <c r="G11" s="21"/>
      <c r="H11" s="21"/>
      <c r="I11" s="21"/>
      <c r="J11" s="21"/>
      <c r="K11" s="21"/>
    </row>
    <row r="12" spans="1:11">
      <c r="B12" s="5"/>
    </row>
    <row r="13" spans="1:11" ht="246" customHeight="1">
      <c r="B13" s="124" t="s">
        <v>175</v>
      </c>
      <c r="C13" s="125"/>
      <c r="D13" s="125"/>
      <c r="E13" s="125"/>
      <c r="F13" s="125"/>
      <c r="G13" s="125"/>
      <c r="H13" s="125"/>
      <c r="I13" s="125"/>
      <c r="J13" s="125"/>
      <c r="K13" s="125"/>
    </row>
    <row r="14" spans="1:11" ht="17.649999999999999" customHeight="1"/>
    <row r="15" spans="1:11" ht="47.25" customHeight="1">
      <c r="B15" s="121" t="s">
        <v>154</v>
      </c>
      <c r="C15" s="122"/>
      <c r="D15" s="122"/>
      <c r="E15" s="122"/>
      <c r="F15" s="122"/>
      <c r="G15" s="122"/>
      <c r="H15" s="122"/>
      <c r="I15" s="122"/>
      <c r="J15" s="122"/>
      <c r="K15" s="122"/>
    </row>
    <row r="16" spans="1:11" ht="17.649999999999999" customHeight="1" thickBot="1"/>
    <row r="17" spans="2:11" ht="34.5" customHeight="1" thickBot="1">
      <c r="B17" s="126" t="s">
        <v>141</v>
      </c>
      <c r="C17" s="127"/>
      <c r="D17" s="127"/>
      <c r="E17" s="127"/>
      <c r="F17" s="127"/>
      <c r="G17" s="127"/>
      <c r="H17" s="127"/>
      <c r="I17" s="127"/>
      <c r="J17" s="127"/>
      <c r="K17" s="128"/>
    </row>
    <row r="18" spans="2:11" ht="15.75">
      <c r="B18" s="3"/>
    </row>
    <row r="19" spans="2:11" ht="110.25" customHeight="1">
      <c r="B19" s="123" t="s">
        <v>148</v>
      </c>
      <c r="C19" s="119"/>
      <c r="D19" s="119"/>
      <c r="E19" s="119"/>
      <c r="F19" s="119"/>
      <c r="G19" s="119"/>
      <c r="H19" s="119"/>
      <c r="I19" s="119"/>
      <c r="J19" s="119"/>
      <c r="K19" s="119"/>
    </row>
    <row r="20" spans="2:11" ht="15.75">
      <c r="B20" s="3"/>
    </row>
    <row r="21" spans="2:11" ht="51.75" customHeight="1">
      <c r="B21" s="123" t="s">
        <v>149</v>
      </c>
      <c r="C21" s="119"/>
      <c r="D21" s="119"/>
      <c r="E21" s="119"/>
      <c r="F21" s="119"/>
      <c r="G21" s="119"/>
      <c r="H21" s="119"/>
      <c r="I21" s="119"/>
      <c r="J21" s="119"/>
      <c r="K21" s="119"/>
    </row>
    <row r="23" spans="2:11" ht="50.25" customHeight="1">
      <c r="B23" s="118" t="s">
        <v>172</v>
      </c>
      <c r="C23" s="119"/>
      <c r="D23" s="119"/>
      <c r="E23" s="119"/>
      <c r="F23" s="119"/>
      <c r="G23" s="119"/>
      <c r="H23" s="119"/>
      <c r="I23" s="119"/>
      <c r="J23" s="119"/>
      <c r="K23" s="119"/>
    </row>
    <row r="24" spans="2:11" ht="15.75">
      <c r="B24" s="2"/>
    </row>
    <row r="25" spans="2:11" ht="48.75" customHeight="1">
      <c r="B25" s="118" t="s">
        <v>147</v>
      </c>
      <c r="C25" s="119"/>
      <c r="D25" s="119"/>
      <c r="E25" s="119"/>
      <c r="F25" s="119"/>
      <c r="G25" s="119"/>
      <c r="H25" s="119"/>
      <c r="I25" s="119"/>
      <c r="J25" s="119"/>
      <c r="K25" s="119"/>
    </row>
    <row r="26" spans="2:11" ht="15.75" customHeight="1"/>
    <row r="27" spans="2:11" ht="33" customHeight="1">
      <c r="B27" s="99" t="s">
        <v>152</v>
      </c>
      <c r="C27" s="100"/>
      <c r="D27" s="100"/>
      <c r="E27" s="100"/>
      <c r="F27" s="100"/>
      <c r="G27" s="100"/>
      <c r="H27" s="100"/>
      <c r="I27" s="100"/>
      <c r="J27" s="100"/>
      <c r="K27" s="100"/>
    </row>
    <row r="29" spans="2:11" ht="71.25" customHeight="1">
      <c r="B29" s="99" t="s">
        <v>157</v>
      </c>
      <c r="C29" s="100"/>
      <c r="D29" s="100"/>
      <c r="E29" s="100"/>
      <c r="F29" s="100"/>
      <c r="G29" s="100"/>
      <c r="H29" s="100"/>
      <c r="I29" s="100"/>
      <c r="J29" s="100"/>
      <c r="K29" s="100"/>
    </row>
    <row r="30" spans="2:11" ht="15.75">
      <c r="B30" s="2"/>
    </row>
    <row r="31" spans="2:11" ht="87.75" customHeight="1">
      <c r="B31" s="99" t="s">
        <v>150</v>
      </c>
      <c r="C31" s="99"/>
      <c r="D31" s="99"/>
      <c r="E31" s="99"/>
      <c r="F31" s="99"/>
      <c r="G31" s="99"/>
      <c r="H31" s="99"/>
      <c r="I31" s="99"/>
      <c r="J31" s="99"/>
      <c r="K31" s="99"/>
    </row>
    <row r="32" spans="2:11" ht="15.75">
      <c r="B32" s="2"/>
    </row>
    <row r="33" spans="2:11" ht="50.25" customHeight="1">
      <c r="B33" s="99" t="s">
        <v>168</v>
      </c>
      <c r="C33" s="101"/>
      <c r="D33" s="101"/>
      <c r="E33" s="101"/>
      <c r="F33" s="101"/>
      <c r="G33" s="101"/>
      <c r="H33" s="101"/>
      <c r="I33" s="101"/>
      <c r="J33" s="101"/>
      <c r="K33" s="101"/>
    </row>
    <row r="34" spans="2:11" ht="15.75">
      <c r="B34" s="2"/>
    </row>
    <row r="35" spans="2:11" ht="22.5" customHeight="1">
      <c r="B35" s="99" t="s">
        <v>151</v>
      </c>
      <c r="C35" s="100"/>
      <c r="D35" s="100"/>
      <c r="E35" s="100"/>
      <c r="F35" s="100"/>
      <c r="G35" s="100"/>
      <c r="H35" s="100"/>
      <c r="I35" s="100"/>
      <c r="J35" s="100"/>
      <c r="K35" s="100"/>
    </row>
    <row r="36" spans="2:11" ht="15.75" customHeight="1"/>
    <row r="37" spans="2:11" ht="211.5" customHeight="1">
      <c r="B37" s="97" t="s">
        <v>176</v>
      </c>
      <c r="C37" s="98"/>
      <c r="D37" s="98"/>
      <c r="E37" s="98"/>
      <c r="F37" s="98"/>
      <c r="G37" s="98"/>
      <c r="H37" s="98"/>
      <c r="I37" s="98"/>
      <c r="J37" s="98"/>
      <c r="K37" s="98"/>
    </row>
    <row r="38" spans="2:11" ht="15.75">
      <c r="B38" s="25"/>
    </row>
    <row r="39" spans="2:11" ht="91.5" customHeight="1" thickBot="1">
      <c r="B39" s="132" t="s">
        <v>145</v>
      </c>
      <c r="C39" s="133"/>
      <c r="D39" s="133"/>
      <c r="E39" s="133"/>
      <c r="F39" s="133"/>
      <c r="G39" s="133"/>
      <c r="H39" s="133"/>
      <c r="I39" s="133"/>
      <c r="J39" s="133"/>
      <c r="K39" s="134"/>
    </row>
    <row r="40" spans="2:11" ht="14.25">
      <c r="B40" s="24"/>
      <c r="C40" s="24"/>
      <c r="D40" s="24"/>
      <c r="E40" s="24"/>
      <c r="F40" s="24"/>
      <c r="G40" s="24"/>
      <c r="H40" s="24"/>
      <c r="I40" s="24"/>
      <c r="J40" s="24"/>
      <c r="K40" s="24"/>
    </row>
    <row r="41" spans="2:11" ht="76.5" customHeight="1">
      <c r="B41" s="135" t="s">
        <v>142</v>
      </c>
      <c r="C41" s="136"/>
      <c r="D41" s="136"/>
      <c r="E41" s="136"/>
      <c r="F41" s="136"/>
      <c r="G41" s="136"/>
      <c r="H41" s="136"/>
      <c r="I41" s="136"/>
      <c r="J41" s="136"/>
      <c r="K41" s="137"/>
    </row>
    <row r="42" spans="2:11" ht="14.25">
      <c r="B42" s="24"/>
      <c r="C42" s="24"/>
      <c r="D42" s="24"/>
      <c r="E42" s="24"/>
      <c r="F42" s="24"/>
      <c r="G42" s="24"/>
      <c r="H42" s="24"/>
      <c r="I42" s="24"/>
      <c r="J42" s="24"/>
      <c r="K42" s="24"/>
    </row>
    <row r="43" spans="2:11" ht="19.5" customHeight="1">
      <c r="B43" s="135" t="s">
        <v>128</v>
      </c>
      <c r="C43" s="136"/>
      <c r="D43" s="136"/>
      <c r="E43" s="136"/>
      <c r="F43" s="136"/>
      <c r="G43" s="136"/>
      <c r="H43" s="136"/>
      <c r="I43" s="136"/>
      <c r="J43" s="136"/>
      <c r="K43" s="137"/>
    </row>
    <row r="44" spans="2:11" ht="15.75">
      <c r="B44" s="2"/>
    </row>
    <row r="45" spans="2:11" ht="40.5" customHeight="1">
      <c r="B45" s="102" t="s">
        <v>173</v>
      </c>
      <c r="C45" s="103"/>
      <c r="D45" s="103"/>
      <c r="E45" s="103"/>
      <c r="F45" s="103"/>
      <c r="G45" s="103"/>
      <c r="H45" s="103"/>
      <c r="I45" s="103"/>
      <c r="J45" s="103"/>
      <c r="K45" s="104"/>
    </row>
    <row r="46" spans="2:11" ht="15.75">
      <c r="B46" s="2"/>
    </row>
    <row r="47" spans="2:11" ht="21.75" customHeight="1">
      <c r="B47" s="108" t="s">
        <v>125</v>
      </c>
      <c r="C47" s="109"/>
      <c r="D47" s="109"/>
      <c r="E47" s="109"/>
      <c r="F47" s="109"/>
      <c r="G47" s="109"/>
      <c r="H47" s="109"/>
      <c r="I47" s="109"/>
      <c r="J47" s="109"/>
      <c r="K47" s="110"/>
    </row>
    <row r="48" spans="2:11" ht="15.75">
      <c r="B48" s="2"/>
    </row>
    <row r="49" spans="1:11" ht="17.25" customHeight="1">
      <c r="B49" s="102" t="s">
        <v>126</v>
      </c>
      <c r="C49" s="103"/>
      <c r="D49" s="103"/>
      <c r="E49" s="103"/>
      <c r="F49" s="103"/>
      <c r="G49" s="103"/>
      <c r="H49" s="103"/>
      <c r="I49" s="103"/>
      <c r="J49" s="103"/>
      <c r="K49" s="104"/>
    </row>
    <row r="50" spans="1:11" ht="15.75">
      <c r="B50" s="2"/>
    </row>
    <row r="51" spans="1:11" ht="72" customHeight="1">
      <c r="B51" s="102" t="s">
        <v>146</v>
      </c>
      <c r="C51" s="109"/>
      <c r="D51" s="109"/>
      <c r="E51" s="109"/>
      <c r="F51" s="109"/>
      <c r="G51" s="109"/>
      <c r="H51" s="109"/>
      <c r="I51" s="109"/>
      <c r="J51" s="109"/>
      <c r="K51" s="110"/>
    </row>
    <row r="52" spans="1:11" ht="15.75">
      <c r="B52" s="2"/>
    </row>
    <row r="53" spans="1:11" ht="64.5" customHeight="1">
      <c r="B53" s="102" t="s">
        <v>169</v>
      </c>
      <c r="C53" s="103"/>
      <c r="D53" s="103"/>
      <c r="E53" s="103"/>
      <c r="F53" s="103"/>
      <c r="G53" s="103"/>
      <c r="H53" s="103"/>
      <c r="I53" s="103"/>
      <c r="J53" s="103"/>
      <c r="K53" s="104"/>
    </row>
    <row r="54" spans="1:11" ht="15.75">
      <c r="B54" s="2"/>
    </row>
    <row r="55" spans="1:11" ht="128.25" customHeight="1">
      <c r="B55" s="102" t="s">
        <v>130</v>
      </c>
      <c r="C55" s="103"/>
      <c r="D55" s="103"/>
      <c r="E55" s="103"/>
      <c r="F55" s="103"/>
      <c r="G55" s="103"/>
      <c r="H55" s="103"/>
      <c r="I55" s="103"/>
      <c r="J55" s="103"/>
      <c r="K55" s="104"/>
    </row>
    <row r="56" spans="1:11" ht="15.75">
      <c r="B56" s="2"/>
    </row>
    <row r="57" spans="1:11" ht="46.5" customHeight="1">
      <c r="B57" s="102" t="s">
        <v>127</v>
      </c>
      <c r="C57" s="103"/>
      <c r="D57" s="103"/>
      <c r="E57" s="103"/>
      <c r="F57" s="103"/>
      <c r="G57" s="103"/>
      <c r="H57" s="103"/>
      <c r="I57" s="103"/>
      <c r="J57" s="103"/>
      <c r="K57" s="104"/>
    </row>
    <row r="58" spans="1:11" ht="16.5" thickBot="1">
      <c r="B58" s="2"/>
    </row>
    <row r="59" spans="1:11" ht="54.75" customHeight="1" thickBot="1">
      <c r="B59" s="129" t="s">
        <v>177</v>
      </c>
      <c r="C59" s="130"/>
      <c r="D59" s="130"/>
      <c r="E59" s="130"/>
      <c r="F59" s="130"/>
      <c r="G59" s="130"/>
      <c r="H59" s="130"/>
      <c r="I59" s="130"/>
      <c r="J59" s="130"/>
      <c r="K59" s="131"/>
    </row>
    <row r="60" spans="1:11" ht="15.75">
      <c r="B60" s="12"/>
      <c r="C60" s="14"/>
      <c r="D60" s="14"/>
      <c r="E60" s="14"/>
      <c r="F60" s="14"/>
      <c r="G60" s="14"/>
      <c r="H60" s="14"/>
      <c r="I60" s="14"/>
      <c r="J60" s="14"/>
      <c r="K60" s="14"/>
    </row>
    <row r="61" spans="1:11" ht="33" customHeight="1">
      <c r="A61" s="12" t="s">
        <v>4</v>
      </c>
      <c r="B61" s="90" t="s">
        <v>170</v>
      </c>
      <c r="C61" s="90"/>
      <c r="D61" s="90"/>
      <c r="E61" s="90"/>
      <c r="F61" s="90"/>
      <c r="G61" s="90"/>
      <c r="H61" s="90"/>
      <c r="I61" s="90"/>
      <c r="J61" s="90"/>
      <c r="K61" s="90"/>
    </row>
    <row r="62" spans="1:11" ht="216" customHeight="1">
      <c r="A62" s="12"/>
      <c r="B62" s="90"/>
      <c r="C62" s="90"/>
      <c r="D62" s="90"/>
      <c r="E62" s="90"/>
      <c r="F62" s="90"/>
      <c r="G62" s="90"/>
      <c r="H62" s="90"/>
      <c r="I62" s="90"/>
      <c r="J62" s="90"/>
      <c r="K62" s="90"/>
    </row>
    <row r="63" spans="1:11" ht="15.75">
      <c r="A63" s="12"/>
      <c r="B63" s="17"/>
      <c r="C63" s="17"/>
      <c r="D63" s="17"/>
      <c r="E63" s="17"/>
      <c r="F63" s="17"/>
      <c r="G63" s="17"/>
      <c r="H63" s="17"/>
      <c r="I63" s="17"/>
      <c r="J63" s="17"/>
      <c r="K63" s="17"/>
    </row>
    <row r="64" spans="1:11" ht="174" customHeight="1">
      <c r="A64" s="12"/>
      <c r="B64" s="77" t="s">
        <v>124</v>
      </c>
      <c r="C64" s="78"/>
      <c r="D64" s="78"/>
      <c r="E64" s="78"/>
      <c r="F64" s="78"/>
      <c r="G64" s="78"/>
      <c r="H64" s="78"/>
      <c r="I64" s="78"/>
      <c r="J64" s="78"/>
      <c r="K64" s="79"/>
    </row>
    <row r="65" spans="1:13" ht="15.75">
      <c r="A65" s="12"/>
      <c r="B65" s="17"/>
      <c r="C65" s="17"/>
      <c r="D65" s="17"/>
      <c r="E65" s="17"/>
      <c r="F65" s="17"/>
      <c r="G65" s="17"/>
      <c r="H65" s="17"/>
      <c r="I65" s="17"/>
      <c r="J65" s="17"/>
      <c r="K65" s="17"/>
    </row>
    <row r="66" spans="1:13" ht="403.15" customHeight="1">
      <c r="A66" s="12"/>
      <c r="B66" s="90" t="s">
        <v>61</v>
      </c>
      <c r="C66" s="90"/>
      <c r="D66" s="90"/>
      <c r="E66" s="90"/>
      <c r="F66" s="90"/>
      <c r="G66" s="90"/>
      <c r="H66" s="90"/>
      <c r="I66" s="90"/>
      <c r="J66" s="90"/>
      <c r="K66" s="90"/>
    </row>
    <row r="67" spans="1:13" ht="15.75">
      <c r="A67" s="12"/>
      <c r="B67" s="17"/>
      <c r="C67" s="17"/>
      <c r="D67" s="17"/>
      <c r="E67" s="17"/>
      <c r="F67" s="17"/>
      <c r="G67" s="17"/>
      <c r="H67" s="17"/>
      <c r="I67" s="17"/>
      <c r="J67" s="17"/>
      <c r="K67" s="17"/>
    </row>
    <row r="68" spans="1:13" ht="205.9" customHeight="1">
      <c r="A68" s="12"/>
      <c r="B68" s="77" t="s">
        <v>178</v>
      </c>
      <c r="C68" s="78"/>
      <c r="D68" s="78"/>
      <c r="E68" s="78"/>
      <c r="F68" s="78"/>
      <c r="G68" s="78"/>
      <c r="H68" s="78"/>
      <c r="I68" s="78"/>
      <c r="J68" s="78"/>
      <c r="K68" s="79"/>
    </row>
    <row r="69" spans="1:13" ht="15.75">
      <c r="A69" s="12"/>
      <c r="B69" s="17"/>
      <c r="C69" s="17"/>
      <c r="D69" s="17"/>
      <c r="E69" s="17"/>
      <c r="F69" s="17"/>
      <c r="G69" s="17"/>
      <c r="H69" s="17"/>
      <c r="I69" s="17"/>
      <c r="J69" s="17"/>
      <c r="K69" s="17"/>
    </row>
    <row r="70" spans="1:13" ht="408.75" customHeight="1">
      <c r="A70" s="12"/>
      <c r="B70" s="85" t="s">
        <v>159</v>
      </c>
      <c r="C70" s="85"/>
      <c r="D70" s="85"/>
      <c r="E70" s="85"/>
      <c r="F70" s="85"/>
      <c r="G70" s="85"/>
      <c r="H70" s="85"/>
      <c r="I70" s="85"/>
      <c r="J70" s="85"/>
      <c r="K70" s="85"/>
    </row>
    <row r="71" spans="1:13" ht="15.75">
      <c r="A71" s="12"/>
      <c r="B71" s="17"/>
      <c r="C71" s="17"/>
      <c r="D71" s="17"/>
      <c r="E71" s="17"/>
      <c r="F71" s="17"/>
      <c r="G71" s="17"/>
      <c r="H71" s="17"/>
      <c r="I71" s="17"/>
      <c r="J71" s="17"/>
      <c r="K71" s="17"/>
    </row>
    <row r="72" spans="1:13" ht="145.5" customHeight="1">
      <c r="A72" s="12"/>
      <c r="B72" s="90" t="s">
        <v>133</v>
      </c>
      <c r="C72" s="90"/>
      <c r="D72" s="90"/>
      <c r="E72" s="90"/>
      <c r="F72" s="90"/>
      <c r="G72" s="90"/>
      <c r="H72" s="90"/>
      <c r="I72" s="90"/>
      <c r="J72" s="90"/>
      <c r="K72" s="90"/>
    </row>
    <row r="73" spans="1:13" ht="15.75">
      <c r="A73" s="12"/>
      <c r="B73" s="17"/>
      <c r="C73" s="17"/>
      <c r="D73" s="17"/>
      <c r="E73" s="17"/>
      <c r="F73" s="17"/>
      <c r="G73" s="17"/>
      <c r="H73" s="17"/>
      <c r="I73" s="17"/>
      <c r="J73" s="17"/>
      <c r="K73" s="17"/>
    </row>
    <row r="74" spans="1:13" ht="45.75" customHeight="1">
      <c r="B74" s="89" t="s">
        <v>129</v>
      </c>
      <c r="C74" s="89"/>
      <c r="D74" s="89"/>
      <c r="E74" s="89"/>
      <c r="F74" s="89"/>
      <c r="G74" s="89"/>
      <c r="H74" s="89"/>
      <c r="I74" s="89"/>
      <c r="J74" s="89"/>
      <c r="K74" s="89"/>
      <c r="L74" s="16"/>
      <c r="M74" s="16"/>
    </row>
    <row r="75" spans="1:13" ht="15.75">
      <c r="B75" s="3"/>
    </row>
    <row r="76" spans="1:13" ht="96.75" customHeight="1">
      <c r="A76" s="12"/>
      <c r="B76" s="90" t="s">
        <v>139</v>
      </c>
      <c r="C76" s="90"/>
      <c r="D76" s="90"/>
      <c r="E76" s="90"/>
      <c r="F76" s="90"/>
      <c r="G76" s="90"/>
      <c r="H76" s="90"/>
      <c r="I76" s="90"/>
      <c r="J76" s="90"/>
      <c r="K76" s="90"/>
    </row>
    <row r="77" spans="1:13" ht="15.75">
      <c r="B77" s="3"/>
    </row>
    <row r="78" spans="1:13" ht="15.75">
      <c r="B78" s="89" t="s">
        <v>123</v>
      </c>
      <c r="C78" s="89"/>
      <c r="D78" s="89"/>
      <c r="E78" s="89"/>
      <c r="F78" s="89"/>
      <c r="G78" s="89"/>
      <c r="H78" s="89"/>
      <c r="I78" s="89"/>
      <c r="J78" s="89"/>
      <c r="K78" s="89"/>
      <c r="L78" s="16"/>
      <c r="M78" s="16"/>
    </row>
    <row r="79" spans="1:13" ht="15.75">
      <c r="B79" s="3"/>
    </row>
    <row r="80" spans="1:13" ht="56.25" customHeight="1">
      <c r="A80" s="12"/>
      <c r="B80" s="77" t="s">
        <v>153</v>
      </c>
      <c r="C80" s="78"/>
      <c r="D80" s="78"/>
      <c r="E80" s="78"/>
      <c r="F80" s="78"/>
      <c r="G80" s="78"/>
      <c r="H80" s="78"/>
      <c r="I80" s="78"/>
      <c r="J80" s="78"/>
      <c r="K80" s="79"/>
    </row>
    <row r="81" spans="1:13" ht="15.75">
      <c r="B81" s="3"/>
    </row>
    <row r="82" spans="1:13" ht="84.75" customHeight="1">
      <c r="B82" s="89" t="s">
        <v>140</v>
      </c>
      <c r="C82" s="89"/>
      <c r="D82" s="89"/>
      <c r="E82" s="89"/>
      <c r="F82" s="89"/>
      <c r="G82" s="89"/>
      <c r="H82" s="89"/>
      <c r="I82" s="89"/>
      <c r="J82" s="89"/>
      <c r="K82" s="89"/>
      <c r="L82" s="16"/>
      <c r="M82" s="16"/>
    </row>
    <row r="83" spans="1:13" ht="16.5" thickBot="1">
      <c r="A83" s="12"/>
      <c r="B83" s="17"/>
      <c r="C83" s="17"/>
      <c r="D83" s="17"/>
      <c r="E83" s="17"/>
      <c r="F83" s="17"/>
      <c r="G83" s="17"/>
      <c r="H83" s="17"/>
      <c r="I83" s="17"/>
      <c r="J83" s="17"/>
      <c r="K83" s="17"/>
    </row>
    <row r="84" spans="1:13" ht="16.5" thickBot="1">
      <c r="A84" s="12"/>
      <c r="B84" s="86" t="s">
        <v>174</v>
      </c>
      <c r="C84" s="87"/>
      <c r="D84" s="87"/>
      <c r="E84" s="87"/>
      <c r="F84" s="87"/>
      <c r="G84" s="87"/>
      <c r="H84" s="87"/>
      <c r="I84" s="87"/>
      <c r="J84" s="87"/>
      <c r="K84" s="88"/>
    </row>
    <row r="85" spans="1:13" ht="16.5" thickBot="1">
      <c r="A85" s="12"/>
      <c r="B85" s="26"/>
      <c r="C85" s="27"/>
      <c r="D85" s="27"/>
      <c r="E85" s="27"/>
      <c r="F85" s="27"/>
      <c r="G85" s="27"/>
      <c r="H85" s="27"/>
      <c r="I85" s="27"/>
      <c r="J85" s="27"/>
      <c r="K85" s="28"/>
    </row>
    <row r="86" spans="1:13" ht="24.75" customHeight="1" thickBot="1">
      <c r="B86" s="105" t="s">
        <v>171</v>
      </c>
      <c r="C86" s="106"/>
      <c r="D86" s="106"/>
      <c r="E86" s="106"/>
      <c r="F86" s="106"/>
      <c r="G86" s="106"/>
      <c r="H86" s="106"/>
      <c r="I86" s="106"/>
      <c r="J86" s="106"/>
      <c r="K86" s="107"/>
    </row>
    <row r="87" spans="1:13" ht="13.5" thickBot="1"/>
    <row r="88" spans="1:13" ht="32.25" customHeight="1" thickBot="1">
      <c r="B88" s="86" t="s">
        <v>59</v>
      </c>
      <c r="C88" s="94"/>
      <c r="D88" s="94"/>
      <c r="E88" s="94"/>
      <c r="F88" s="94"/>
      <c r="G88" s="94"/>
      <c r="H88" s="94"/>
      <c r="I88" s="94"/>
      <c r="J88" s="94"/>
      <c r="K88" s="95"/>
    </row>
    <row r="89" spans="1:13" ht="15.75">
      <c r="B89" s="13"/>
      <c r="C89" s="13"/>
      <c r="D89" s="13"/>
      <c r="E89" s="13"/>
      <c r="F89" s="13"/>
      <c r="G89" s="13"/>
      <c r="H89" s="13"/>
      <c r="I89" s="13"/>
      <c r="J89" s="13"/>
      <c r="K89" s="13"/>
    </row>
    <row r="90" spans="1:13" ht="33" customHeight="1">
      <c r="B90" s="80" t="s">
        <v>60</v>
      </c>
      <c r="C90" s="80"/>
      <c r="D90" s="80"/>
      <c r="E90" s="80"/>
      <c r="F90" s="80"/>
      <c r="G90" s="80"/>
      <c r="H90" s="80"/>
      <c r="I90" s="80"/>
      <c r="J90" s="80"/>
      <c r="K90" s="80"/>
    </row>
    <row r="91" spans="1:13" ht="15.75">
      <c r="B91" s="2"/>
    </row>
    <row r="92" spans="1:13" ht="31.5" customHeight="1">
      <c r="B92" s="80" t="s">
        <v>49</v>
      </c>
      <c r="C92" s="80"/>
      <c r="D92" s="80"/>
      <c r="E92" s="80"/>
      <c r="F92" s="80"/>
      <c r="G92" s="80"/>
      <c r="H92" s="80"/>
      <c r="I92" s="80"/>
      <c r="J92" s="80"/>
      <c r="K92" s="80"/>
    </row>
    <row r="93" spans="1:13" ht="15.75">
      <c r="B93" s="8"/>
      <c r="C93" s="8"/>
      <c r="D93" s="8"/>
      <c r="E93" s="8"/>
      <c r="F93" s="8"/>
      <c r="G93" s="8"/>
      <c r="H93" s="8"/>
      <c r="I93" s="8"/>
      <c r="J93" s="8"/>
      <c r="K93" s="8"/>
    </row>
    <row r="94" spans="1:13" ht="50.25" customHeight="1">
      <c r="B94" s="80" t="s">
        <v>24</v>
      </c>
      <c r="C94" s="96"/>
      <c r="D94" s="96"/>
      <c r="E94" s="96"/>
      <c r="F94" s="96"/>
      <c r="G94" s="96"/>
      <c r="H94" s="96"/>
      <c r="I94" s="96"/>
      <c r="J94" s="96"/>
      <c r="K94" s="96"/>
    </row>
    <row r="95" spans="1:13" ht="15.75">
      <c r="B95" s="4"/>
      <c r="C95" s="4"/>
      <c r="D95" s="4"/>
      <c r="E95" s="4"/>
      <c r="F95" s="4"/>
      <c r="G95" s="4"/>
      <c r="H95" s="4"/>
      <c r="I95" s="4"/>
      <c r="J95" s="4"/>
      <c r="K95" s="4"/>
    </row>
    <row r="96" spans="1:13" ht="79.900000000000006" customHeight="1">
      <c r="B96" s="91" t="s">
        <v>179</v>
      </c>
      <c r="C96" s="92"/>
      <c r="D96" s="92"/>
      <c r="E96" s="92"/>
      <c r="F96" s="92"/>
      <c r="G96" s="92"/>
      <c r="H96" s="92"/>
      <c r="I96" s="92"/>
      <c r="J96" s="92"/>
      <c r="K96" s="93"/>
    </row>
    <row r="97" spans="2:11" ht="15.75">
      <c r="B97" s="9"/>
      <c r="C97" s="10"/>
      <c r="D97" s="10"/>
      <c r="E97" s="10"/>
      <c r="F97" s="10"/>
      <c r="G97" s="10"/>
      <c r="H97" s="10"/>
      <c r="I97" s="10"/>
      <c r="J97" s="10"/>
      <c r="K97" s="10"/>
    </row>
    <row r="98" spans="2:11" ht="66" customHeight="1">
      <c r="B98" s="91" t="s">
        <v>143</v>
      </c>
      <c r="C98" s="92"/>
      <c r="D98" s="92"/>
      <c r="E98" s="92"/>
      <c r="F98" s="92"/>
      <c r="G98" s="92"/>
      <c r="H98" s="92"/>
      <c r="I98" s="92"/>
      <c r="J98" s="92"/>
      <c r="K98" s="93"/>
    </row>
    <row r="99" spans="2:11" ht="15.75">
      <c r="B99" s="4"/>
      <c r="C99" s="14"/>
      <c r="D99" s="14"/>
      <c r="E99" s="14"/>
      <c r="F99" s="14"/>
      <c r="G99" s="14"/>
      <c r="H99" s="14"/>
      <c r="I99" s="14"/>
      <c r="J99" s="14"/>
      <c r="K99" s="14"/>
    </row>
    <row r="100" spans="2:11" ht="39.75" customHeight="1">
      <c r="B100" s="91" t="s">
        <v>68</v>
      </c>
      <c r="C100" s="92"/>
      <c r="D100" s="92"/>
      <c r="E100" s="92"/>
      <c r="F100" s="92"/>
      <c r="G100" s="92"/>
      <c r="H100" s="92"/>
      <c r="I100" s="92"/>
      <c r="J100" s="92"/>
      <c r="K100" s="93"/>
    </row>
    <row r="101" spans="2:11" ht="15.75">
      <c r="B101" s="4"/>
      <c r="C101" s="14"/>
      <c r="D101" s="14"/>
      <c r="E101" s="14"/>
      <c r="F101" s="14"/>
      <c r="G101" s="14"/>
      <c r="H101" s="14"/>
      <c r="I101" s="14"/>
      <c r="J101" s="14"/>
      <c r="K101" s="14"/>
    </row>
    <row r="102" spans="2:11" ht="352.15" customHeight="1">
      <c r="B102" s="82" t="s">
        <v>136</v>
      </c>
      <c r="C102" s="83"/>
      <c r="D102" s="83"/>
      <c r="E102" s="83"/>
      <c r="F102" s="83"/>
      <c r="G102" s="83"/>
      <c r="H102" s="83"/>
      <c r="I102" s="83"/>
      <c r="J102" s="83"/>
      <c r="K102" s="84"/>
    </row>
    <row r="103" spans="2:11" ht="15.75">
      <c r="B103" s="4"/>
      <c r="C103" s="14"/>
      <c r="D103" s="14"/>
      <c r="E103" s="14"/>
      <c r="F103" s="14"/>
      <c r="G103" s="14"/>
      <c r="H103" s="14"/>
      <c r="I103" s="14"/>
      <c r="J103" s="14"/>
      <c r="K103" s="14"/>
    </row>
    <row r="104" spans="2:11" ht="408.75" customHeight="1">
      <c r="B104" s="81" t="s">
        <v>158</v>
      </c>
      <c r="C104" s="81"/>
      <c r="D104" s="81"/>
      <c r="E104" s="81"/>
      <c r="F104" s="81"/>
      <c r="G104" s="81"/>
      <c r="H104" s="81"/>
      <c r="I104" s="81"/>
      <c r="J104" s="81"/>
      <c r="K104" s="81"/>
    </row>
    <row r="105" spans="2:11" ht="15.75">
      <c r="B105" s="4"/>
      <c r="C105" s="14"/>
      <c r="D105" s="14"/>
      <c r="E105" s="14"/>
      <c r="F105" s="14"/>
      <c r="G105" s="14"/>
      <c r="H105" s="14"/>
      <c r="I105" s="14"/>
      <c r="J105" s="14"/>
      <c r="K105" s="14"/>
    </row>
    <row r="106" spans="2:11" ht="360" customHeight="1">
      <c r="B106" s="80" t="s">
        <v>137</v>
      </c>
      <c r="C106" s="80"/>
      <c r="D106" s="80"/>
      <c r="E106" s="80"/>
      <c r="F106" s="80"/>
      <c r="G106" s="80"/>
      <c r="H106" s="80"/>
      <c r="I106" s="80"/>
      <c r="J106" s="80"/>
      <c r="K106" s="80"/>
    </row>
    <row r="107" spans="2:11" ht="15.75">
      <c r="B107" s="4"/>
      <c r="C107" s="14"/>
      <c r="D107" s="14"/>
      <c r="E107" s="14"/>
      <c r="F107" s="14"/>
      <c r="G107" s="14"/>
      <c r="H107" s="14"/>
      <c r="I107" s="14"/>
      <c r="J107" s="14"/>
      <c r="K107" s="14"/>
    </row>
    <row r="108" spans="2:11" ht="294.75" customHeight="1">
      <c r="B108" s="80" t="s">
        <v>138</v>
      </c>
      <c r="C108" s="80"/>
      <c r="D108" s="80"/>
      <c r="E108" s="80"/>
      <c r="F108" s="80"/>
      <c r="G108" s="80"/>
      <c r="H108" s="80"/>
      <c r="I108" s="80"/>
      <c r="J108" s="80"/>
      <c r="K108" s="80"/>
    </row>
    <row r="109" spans="2:11" ht="15.75">
      <c r="B109" s="4"/>
      <c r="C109" s="14"/>
      <c r="D109" s="14"/>
      <c r="E109" s="14"/>
      <c r="F109" s="14"/>
      <c r="G109" s="14"/>
      <c r="H109" s="14"/>
      <c r="I109" s="14"/>
      <c r="J109" s="14"/>
      <c r="K109" s="14"/>
    </row>
    <row r="110" spans="2:11" ht="309" customHeight="1">
      <c r="B110" s="80" t="s">
        <v>144</v>
      </c>
      <c r="C110" s="80"/>
      <c r="D110" s="80"/>
      <c r="E110" s="80"/>
      <c r="F110" s="80"/>
      <c r="G110" s="80"/>
      <c r="H110" s="80"/>
      <c r="I110" s="80"/>
      <c r="J110" s="80"/>
      <c r="K110" s="80"/>
    </row>
  </sheetData>
  <mergeCells count="55">
    <mergeCell ref="B59:K59"/>
    <mergeCell ref="B31:K31"/>
    <mergeCell ref="B51:K51"/>
    <mergeCell ref="B55:K55"/>
    <mergeCell ref="B39:K39"/>
    <mergeCell ref="B57:K57"/>
    <mergeCell ref="B41:K41"/>
    <mergeCell ref="B43:K43"/>
    <mergeCell ref="B23:K23"/>
    <mergeCell ref="B25:K25"/>
    <mergeCell ref="B27:K27"/>
    <mergeCell ref="B29:K29"/>
    <mergeCell ref="C9:K9"/>
    <mergeCell ref="B15:K15"/>
    <mergeCell ref="B21:K21"/>
    <mergeCell ref="B19:K19"/>
    <mergeCell ref="B13:K13"/>
    <mergeCell ref="B17:K17"/>
    <mergeCell ref="A1:I1"/>
    <mergeCell ref="A2:I2"/>
    <mergeCell ref="C6:E6"/>
    <mergeCell ref="C5:E5"/>
    <mergeCell ref="B4:K4"/>
    <mergeCell ref="B88:K88"/>
    <mergeCell ref="B94:K94"/>
    <mergeCell ref="B37:K37"/>
    <mergeCell ref="B35:K35"/>
    <mergeCell ref="B33:K33"/>
    <mergeCell ref="B53:K53"/>
    <mergeCell ref="B68:K68"/>
    <mergeCell ref="B66:K66"/>
    <mergeCell ref="B74:K74"/>
    <mergeCell ref="B72:K72"/>
    <mergeCell ref="B86:K86"/>
    <mergeCell ref="B64:K64"/>
    <mergeCell ref="B47:K47"/>
    <mergeCell ref="B49:K49"/>
    <mergeCell ref="B45:K45"/>
    <mergeCell ref="B61:K62"/>
    <mergeCell ref="B80:K80"/>
    <mergeCell ref="B110:K110"/>
    <mergeCell ref="B104:K104"/>
    <mergeCell ref="B102:K102"/>
    <mergeCell ref="B70:K70"/>
    <mergeCell ref="B84:K84"/>
    <mergeCell ref="B106:K106"/>
    <mergeCell ref="B108:K108"/>
    <mergeCell ref="B82:K82"/>
    <mergeCell ref="B78:K78"/>
    <mergeCell ref="B76:K76"/>
    <mergeCell ref="B100:K100"/>
    <mergeCell ref="B98:K98"/>
    <mergeCell ref="B96:K96"/>
    <mergeCell ref="B90:K90"/>
    <mergeCell ref="B92:K92"/>
  </mergeCells>
  <phoneticPr fontId="13" type="noConversion"/>
  <conditionalFormatting sqref="A1:A2">
    <cfRule type="cellIs" dxfId="10" priority="1" operator="equal">
      <formula>"Word"</formula>
    </cfRule>
    <cfRule type="cellIs" dxfId="9" priority="2" operator="equal">
      <formula>"PDF"</formula>
    </cfRule>
    <cfRule type="cellIs" dxfId="8" priority="3" operator="equal">
      <formula>"Excel"</formula>
    </cfRule>
  </conditionalFormatting>
  <pageMargins left="0.75" right="0.75" top="1" bottom="1" header="0.5" footer="0.5"/>
  <pageSetup scale="60" fitToHeight="0"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547CF-F846-47EC-899C-DB86F497556E}">
  <sheetPr>
    <pageSetUpPr fitToPage="1"/>
  </sheetPr>
  <dimension ref="A3:S27"/>
  <sheetViews>
    <sheetView zoomScale="70" zoomScaleNormal="70" workbookViewId="0">
      <selection activeCell="A7" sqref="A7"/>
    </sheetView>
  </sheetViews>
  <sheetFormatPr defaultColWidth="9.140625" defaultRowHeight="15"/>
  <cols>
    <col min="1" max="1" width="58.7109375" style="147" bestFit="1" customWidth="1"/>
    <col min="2" max="2" width="90.28515625" style="147" bestFit="1" customWidth="1"/>
    <col min="3" max="3" width="74.28515625" style="147" bestFit="1" customWidth="1"/>
    <col min="4" max="4" width="18.42578125" style="148" customWidth="1"/>
    <col min="5" max="5" width="18.7109375" style="148" customWidth="1"/>
    <col min="6" max="6" width="14.28515625" style="149" customWidth="1"/>
    <col min="7" max="8" width="15.28515625" style="148" bestFit="1" customWidth="1"/>
    <col min="9" max="9" width="17.42578125" style="148" bestFit="1" customWidth="1"/>
    <col min="10" max="10" width="15.28515625" style="148" bestFit="1" customWidth="1"/>
    <col min="11" max="11" width="18.42578125" style="148" customWidth="1"/>
    <col min="12" max="12" width="16.42578125" style="148" bestFit="1" customWidth="1"/>
    <col min="13" max="13" width="15.28515625" style="148" bestFit="1" customWidth="1"/>
    <col min="14" max="14" width="18.28515625" style="148" customWidth="1"/>
    <col min="15" max="15" width="17.5703125" style="148" customWidth="1"/>
    <col min="16" max="16" width="12.42578125" style="147" hidden="1" customWidth="1"/>
    <col min="17" max="18" width="9.28515625" style="147" hidden="1" customWidth="1"/>
    <col min="19" max="19" width="9.140625" style="147" customWidth="1"/>
    <col min="20" max="16384" width="9.140625" style="40"/>
  </cols>
  <sheetData>
    <row r="3" spans="1:18" ht="18.75">
      <c r="A3" s="259" t="s">
        <v>56</v>
      </c>
      <c r="B3" s="260"/>
      <c r="C3" s="260"/>
      <c r="D3" s="260"/>
      <c r="E3" s="260"/>
    </row>
    <row r="4" spans="1:18" ht="18.75">
      <c r="A4" s="233"/>
      <c r="B4" s="39" t="s">
        <v>568</v>
      </c>
      <c r="C4" s="42" t="s">
        <v>518</v>
      </c>
      <c r="D4" s="58"/>
      <c r="E4" s="58"/>
    </row>
    <row r="5" spans="1:18" ht="45">
      <c r="A5" s="201" t="s">
        <v>26</v>
      </c>
      <c r="B5" s="201" t="s">
        <v>27</v>
      </c>
      <c r="C5" s="201" t="s">
        <v>71</v>
      </c>
      <c r="D5" s="198" t="s">
        <v>28</v>
      </c>
      <c r="E5" s="198" t="s">
        <v>29</v>
      </c>
      <c r="F5" s="232" t="s">
        <v>30</v>
      </c>
      <c r="G5" s="198" t="s">
        <v>44</v>
      </c>
      <c r="H5" s="198" t="s">
        <v>43</v>
      </c>
      <c r="I5" s="198" t="s">
        <v>42</v>
      </c>
      <c r="J5" s="198" t="s">
        <v>31</v>
      </c>
      <c r="K5" s="198" t="s">
        <v>65</v>
      </c>
      <c r="L5" s="198" t="s">
        <v>33</v>
      </c>
      <c r="M5" s="198" t="s">
        <v>34</v>
      </c>
      <c r="N5" s="198" t="s">
        <v>41</v>
      </c>
      <c r="O5" s="198" t="s">
        <v>35</v>
      </c>
      <c r="P5" s="230"/>
      <c r="Q5" s="230"/>
      <c r="R5" s="230"/>
    </row>
    <row r="6" spans="1:18" ht="150">
      <c r="A6" s="158" t="s">
        <v>92</v>
      </c>
      <c r="B6" s="158" t="s">
        <v>192</v>
      </c>
      <c r="C6" s="158" t="s">
        <v>96</v>
      </c>
      <c r="D6" s="240">
        <v>42</v>
      </c>
      <c r="E6" s="240">
        <f>SUM((D6*Q6)+P6)</f>
        <v>27.044999999999998</v>
      </c>
      <c r="F6" s="231">
        <v>1.6708000000000001</v>
      </c>
      <c r="G6" s="188">
        <f>SUM(D6:E6)*(1+F6)</f>
        <v>184.40538599999999</v>
      </c>
      <c r="H6" s="188">
        <f>SUM(D6*1.5)</f>
        <v>63</v>
      </c>
      <c r="I6" s="188">
        <f>SUM((H6+(H6*Q6+P6))*(1+F6))</f>
        <v>243.71717699999999</v>
      </c>
      <c r="J6" s="188">
        <f>SUM(D6*1.5)</f>
        <v>63</v>
      </c>
      <c r="K6" s="188">
        <f>SUM((J6+(J6*Q6+P6))*(1+F6))</f>
        <v>243.71717699999999</v>
      </c>
      <c r="L6" s="188">
        <f>SUM(D6*1.5)</f>
        <v>63</v>
      </c>
      <c r="M6" s="188">
        <f>SUM((L6+(L6*Q6+P6))*(1+F6))</f>
        <v>243.71717699999999</v>
      </c>
      <c r="N6" s="188">
        <f>SUM(D6*2)</f>
        <v>84</v>
      </c>
      <c r="O6" s="188">
        <f>SUM((N6+(N6*Q6+P6))*(1+F6))</f>
        <v>303.02896800000002</v>
      </c>
      <c r="P6" s="148">
        <v>24.63</v>
      </c>
      <c r="Q6" s="230">
        <v>5.7500000000000002E-2</v>
      </c>
      <c r="R6" s="230"/>
    </row>
    <row r="7" spans="1:18" ht="150">
      <c r="A7" s="245" t="s">
        <v>93</v>
      </c>
      <c r="B7" s="158" t="s">
        <v>192</v>
      </c>
      <c r="C7" s="158" t="s">
        <v>165</v>
      </c>
      <c r="D7" s="240">
        <v>42.75</v>
      </c>
      <c r="E7" s="240">
        <f>SUM((D7*Q7)+P7)</f>
        <v>30.0825</v>
      </c>
      <c r="F7" s="231">
        <v>1.4818</v>
      </c>
      <c r="G7" s="188">
        <f>SUM(D7:E7)*(1+F7)</f>
        <v>180.75569849999997</v>
      </c>
      <c r="H7" s="188">
        <f>SUM(D7*1.5)</f>
        <v>64.125</v>
      </c>
      <c r="I7" s="188">
        <f>SUM((H7+(H7*Q7+P7))*(1+F7))</f>
        <v>235.39562774999996</v>
      </c>
      <c r="J7" s="188">
        <f>SUM(D7*1.5)</f>
        <v>64.125</v>
      </c>
      <c r="K7" s="188">
        <f>SUM((J7+(J7*Q7+P7))*(1+F7))</f>
        <v>235.39562774999996</v>
      </c>
      <c r="L7" s="188">
        <f>SUM(D7*1.5)</f>
        <v>64.125</v>
      </c>
      <c r="M7" s="188">
        <f>SUM((L7+(L7*Q7+P7))*(1+F7))</f>
        <v>235.39562774999996</v>
      </c>
      <c r="N7" s="188">
        <f>SUM(D7*2)</f>
        <v>85.5</v>
      </c>
      <c r="O7" s="188">
        <f>SUM((N7+(N7*Q7+P7))*(1+F7))</f>
        <v>290.03555699999998</v>
      </c>
      <c r="P7" s="44">
        <v>28.8</v>
      </c>
      <c r="Q7" s="230">
        <v>0.03</v>
      </c>
      <c r="R7" s="230"/>
    </row>
    <row r="8" spans="1:18" ht="150">
      <c r="A8" s="245" t="s">
        <v>94</v>
      </c>
      <c r="B8" s="158" t="s">
        <v>192</v>
      </c>
      <c r="C8" s="158" t="s">
        <v>166</v>
      </c>
      <c r="D8" s="240">
        <v>43.5</v>
      </c>
      <c r="E8" s="240">
        <f>SUM((P8+(D8*Q8)))</f>
        <v>28.324999999999999</v>
      </c>
      <c r="F8" s="231">
        <v>1.6458999999999999</v>
      </c>
      <c r="G8" s="188">
        <f>SUM(D8:E8)*(1+F8)</f>
        <v>190.04176750000002</v>
      </c>
      <c r="H8" s="188">
        <f>SUM(D8*1.5)</f>
        <v>65.25</v>
      </c>
      <c r="I8" s="188">
        <f>SUM((H8+E8)*(1+F8))</f>
        <v>247.59009250000003</v>
      </c>
      <c r="J8" s="188">
        <f>SUM(D8*1.5)</f>
        <v>65.25</v>
      </c>
      <c r="K8" s="188">
        <f>SUM((J8+E8)*(1+F8))</f>
        <v>247.59009250000003</v>
      </c>
      <c r="L8" s="188">
        <f>SUM(D8*1.5)</f>
        <v>65.25</v>
      </c>
      <c r="M8" s="188">
        <f>SUM(E8+L8)*(1+F8)</f>
        <v>247.59009250000003</v>
      </c>
      <c r="N8" s="188">
        <f>SUM(D8*2)</f>
        <v>87</v>
      </c>
      <c r="O8" s="188">
        <f>SUM((N8+E8)*(1+F8))</f>
        <v>305.1384175</v>
      </c>
      <c r="P8" s="244">
        <v>27.02</v>
      </c>
      <c r="Q8" s="230">
        <v>0.03</v>
      </c>
      <c r="R8" s="230"/>
    </row>
    <row r="9" spans="1:18" ht="150">
      <c r="A9" s="245" t="s">
        <v>95</v>
      </c>
      <c r="B9" s="158" t="s">
        <v>192</v>
      </c>
      <c r="C9" s="158" t="s">
        <v>97</v>
      </c>
      <c r="D9" s="240">
        <v>47</v>
      </c>
      <c r="E9" s="240">
        <v>31.92</v>
      </c>
      <c r="F9" s="231">
        <v>1.3885000000000001</v>
      </c>
      <c r="G9" s="188">
        <f>SUM(D9:E9)*(1+F9)</f>
        <v>188.50042000000002</v>
      </c>
      <c r="H9" s="188">
        <f>SUM(D9*1.5)</f>
        <v>70.5</v>
      </c>
      <c r="I9" s="188">
        <f>SUM((H9+(H9*Q9+P9))*(1+F9))</f>
        <v>245.50197249999999</v>
      </c>
      <c r="J9" s="188">
        <f>SUM(D9*1.5)</f>
        <v>70.5</v>
      </c>
      <c r="K9" s="188">
        <f>SUM((J9+(J9*Q9+P9))*(1+F9))</f>
        <v>245.50197249999999</v>
      </c>
      <c r="L9" s="188">
        <f>SUM(D9*1.5)</f>
        <v>70.5</v>
      </c>
      <c r="M9" s="188">
        <f>SUM((L9+(L9*Q9+P9))*(1+F9))</f>
        <v>245.50197249999999</v>
      </c>
      <c r="N9" s="188">
        <f>SUM(D9*2)</f>
        <v>94</v>
      </c>
      <c r="O9" s="188">
        <f>SUM((N9+(N9*Q9+P9))*(1+F9))</f>
        <v>303.31561500000004</v>
      </c>
      <c r="P9" s="244">
        <v>30.17</v>
      </c>
      <c r="Q9" s="230">
        <v>0.03</v>
      </c>
      <c r="R9" s="230"/>
    </row>
    <row r="10" spans="1:18" ht="75">
      <c r="A10" s="245" t="s">
        <v>549</v>
      </c>
      <c r="B10" s="158" t="s">
        <v>546</v>
      </c>
      <c r="C10" s="158" t="s">
        <v>96</v>
      </c>
      <c r="D10" s="240">
        <v>42</v>
      </c>
      <c r="E10" s="240">
        <f>SUM((D10*Q10)+P10)</f>
        <v>27.044999999999998</v>
      </c>
      <c r="F10" s="231">
        <v>1.6708000000000001</v>
      </c>
      <c r="G10" s="188">
        <f>SUM(D10:E10)*(1+F10)</f>
        <v>184.40538599999999</v>
      </c>
      <c r="H10" s="188">
        <f>SUM(D10*1.5)</f>
        <v>63</v>
      </c>
      <c r="I10" s="188">
        <f>SUM((H10+(H10*Q10+P10))*(1+F10))</f>
        <v>243.71717699999999</v>
      </c>
      <c r="J10" s="188">
        <f>SUM(D10*1.5)</f>
        <v>63</v>
      </c>
      <c r="K10" s="188">
        <f>SUM((J10+(J10*Q10+P10))*(1+F10))</f>
        <v>243.71717699999999</v>
      </c>
      <c r="L10" s="188">
        <f>SUM(D10*1.5)</f>
        <v>63</v>
      </c>
      <c r="M10" s="188">
        <f>SUM(L10+(L10*Q10+P10))*(1+F10)</f>
        <v>243.71717699999999</v>
      </c>
      <c r="N10" s="188">
        <f>SUM(D10*2)</f>
        <v>84</v>
      </c>
      <c r="O10" s="188">
        <f>SUM((N10+(N10*Q10+P10))*(1+F10))</f>
        <v>303.02896800000002</v>
      </c>
      <c r="P10" s="148">
        <v>24.63</v>
      </c>
      <c r="Q10" s="230">
        <v>5.7500000000000002E-2</v>
      </c>
      <c r="R10" s="230"/>
    </row>
    <row r="11" spans="1:18" ht="75">
      <c r="A11" s="245" t="s">
        <v>548</v>
      </c>
      <c r="B11" s="158" t="s">
        <v>546</v>
      </c>
      <c r="C11" s="158" t="s">
        <v>167</v>
      </c>
      <c r="D11" s="240">
        <v>42.75</v>
      </c>
      <c r="E11" s="240">
        <f>SUM((D11*Q11)+P11)</f>
        <v>30.0825</v>
      </c>
      <c r="F11" s="231">
        <v>1.4818</v>
      </c>
      <c r="G11" s="188">
        <f>SUM(D11:E11)*(1+F11)</f>
        <v>180.75569849999997</v>
      </c>
      <c r="H11" s="188">
        <f>SUM(D11*1.5)</f>
        <v>64.125</v>
      </c>
      <c r="I11" s="188">
        <f>SUM((H11+(H11*Q11+P11))*(1+F11))</f>
        <v>235.39562774999996</v>
      </c>
      <c r="J11" s="188">
        <f>SUM(D11*1.5)</f>
        <v>64.125</v>
      </c>
      <c r="K11" s="188">
        <f>SUM((J11+(J11*Q11+P11))*(1+F11))</f>
        <v>235.39562774999996</v>
      </c>
      <c r="L11" s="188">
        <f>SUM(D11*1.5)</f>
        <v>64.125</v>
      </c>
      <c r="M11" s="188">
        <f>SUM(L11+(L11*Q11+P11))*(1+F11)</f>
        <v>235.39562774999996</v>
      </c>
      <c r="N11" s="188">
        <f>SUM(D11*2)</f>
        <v>85.5</v>
      </c>
      <c r="O11" s="188">
        <f>SUM((N11+(N11*Q11+P11))*(1+F11))</f>
        <v>290.03555699999998</v>
      </c>
      <c r="P11" s="45">
        <v>28.8</v>
      </c>
      <c r="Q11" s="230">
        <v>0.03</v>
      </c>
      <c r="R11" s="230"/>
    </row>
    <row r="12" spans="1:18" ht="90">
      <c r="A12" s="245" t="s">
        <v>547</v>
      </c>
      <c r="B12" s="158" t="s">
        <v>546</v>
      </c>
      <c r="C12" s="158" t="s">
        <v>166</v>
      </c>
      <c r="D12" s="240">
        <v>43.5</v>
      </c>
      <c r="E12" s="240">
        <f>SUM((P12+(D12*Q12)))</f>
        <v>28.324999999999999</v>
      </c>
      <c r="F12" s="231">
        <v>1.6458999999999999</v>
      </c>
      <c r="G12" s="188">
        <f>SUM(D12:E12)*(1+F12)</f>
        <v>190.04176750000002</v>
      </c>
      <c r="H12" s="188">
        <f>SUM(D12*1.5)</f>
        <v>65.25</v>
      </c>
      <c r="I12" s="188">
        <f>SUM((H12+E12)*(1+F12))</f>
        <v>247.59009250000003</v>
      </c>
      <c r="J12" s="188">
        <f>SUM(D12*1.5)</f>
        <v>65.25</v>
      </c>
      <c r="K12" s="188">
        <f>SUM((J12+E12)*(1+F12))</f>
        <v>247.59009250000003</v>
      </c>
      <c r="L12" s="188">
        <f>SUM(D12*1.5)</f>
        <v>65.25</v>
      </c>
      <c r="M12" s="188">
        <f>SUM(E12+L12)*(1+F12)</f>
        <v>247.59009250000003</v>
      </c>
      <c r="N12" s="188">
        <f>SUM(D12*2)</f>
        <v>87</v>
      </c>
      <c r="O12" s="188">
        <f>SUM((N12+E12)*(1+F12))</f>
        <v>305.1384175</v>
      </c>
      <c r="P12" s="244">
        <v>27.02</v>
      </c>
      <c r="Q12" s="230">
        <v>0.03</v>
      </c>
      <c r="R12" s="230"/>
    </row>
    <row r="13" spans="1:18" ht="135">
      <c r="A13" s="245" t="s">
        <v>545</v>
      </c>
      <c r="B13" s="158" t="s">
        <v>546</v>
      </c>
      <c r="C13" s="158" t="s">
        <v>97</v>
      </c>
      <c r="D13" s="240">
        <v>47</v>
      </c>
      <c r="E13" s="240">
        <v>31.92</v>
      </c>
      <c r="F13" s="231">
        <v>1.3885000000000001</v>
      </c>
      <c r="G13" s="188">
        <f>SUM(D13:E13)*(1+F13)</f>
        <v>188.50042000000002</v>
      </c>
      <c r="H13" s="188">
        <f>SUM(D13*1.5)</f>
        <v>70.5</v>
      </c>
      <c r="I13" s="188">
        <f>SUM((H13+(H13*Q13+P13))*(1+F13))</f>
        <v>245.50197249999999</v>
      </c>
      <c r="J13" s="188">
        <f>SUM(D13*1.5)</f>
        <v>70.5</v>
      </c>
      <c r="K13" s="188">
        <f>SUM((J13+(J13*Q13+P13))*(1+F13))</f>
        <v>245.50197249999999</v>
      </c>
      <c r="L13" s="188">
        <f>SUM(D13*1.5)</f>
        <v>70.5</v>
      </c>
      <c r="M13" s="188">
        <f>SUM(L13+(L13*Q13+P13))*(1+F13)</f>
        <v>245.50197249999999</v>
      </c>
      <c r="N13" s="188">
        <f>SUM(D13*2)</f>
        <v>94</v>
      </c>
      <c r="O13" s="188">
        <f>SUM((N13+(N13*Q13+P13))*(1+F13))</f>
        <v>303.31561500000004</v>
      </c>
      <c r="P13" s="244">
        <v>30.17</v>
      </c>
      <c r="Q13" s="230">
        <v>0.03</v>
      </c>
      <c r="R13" s="230"/>
    </row>
    <row r="14" spans="1:18" ht="60">
      <c r="A14" s="158" t="s">
        <v>2663</v>
      </c>
      <c r="B14" s="158" t="s">
        <v>544</v>
      </c>
      <c r="C14" s="158" t="s">
        <v>96</v>
      </c>
      <c r="D14" s="188">
        <v>42</v>
      </c>
      <c r="E14" s="188">
        <f>SUM((D14*Q14)+P14)</f>
        <v>27.044999999999998</v>
      </c>
      <c r="F14" s="231">
        <v>1.6708000000000001</v>
      </c>
      <c r="G14" s="188">
        <f>SUM(D14:E14)*(1+F14)</f>
        <v>184.40538599999999</v>
      </c>
      <c r="H14" s="188">
        <f>SUM(D14*1.5)</f>
        <v>63</v>
      </c>
      <c r="I14" s="188">
        <f>SUM((H14+E14)*(1+F14))</f>
        <v>240.492186</v>
      </c>
      <c r="J14" s="188">
        <f>SUM(D14*1.5)</f>
        <v>63</v>
      </c>
      <c r="K14" s="188">
        <f>SUM((J14+E14)*(1+F14))</f>
        <v>240.492186</v>
      </c>
      <c r="L14" s="188">
        <f>SUM(D14*1.5)</f>
        <v>63</v>
      </c>
      <c r="M14" s="188">
        <f>SUM(E14+L14)*(1+F14)</f>
        <v>240.492186</v>
      </c>
      <c r="N14" s="188">
        <f>SUM(D14*2)</f>
        <v>84</v>
      </c>
      <c r="O14" s="188">
        <f>SUM((N14+E14)*(1+F14))</f>
        <v>296.57898599999999</v>
      </c>
      <c r="P14" s="148">
        <v>24.63</v>
      </c>
      <c r="Q14" s="230">
        <v>5.7500000000000002E-2</v>
      </c>
      <c r="R14" s="230"/>
    </row>
    <row r="15" spans="1:18" ht="60">
      <c r="A15" s="245" t="s">
        <v>2662</v>
      </c>
      <c r="B15" s="158" t="s">
        <v>544</v>
      </c>
      <c r="C15" s="158" t="s">
        <v>167</v>
      </c>
      <c r="D15" s="240">
        <v>42.75</v>
      </c>
      <c r="E15" s="240">
        <f>SUM((D15*Q15)+P15)</f>
        <v>30.0825</v>
      </c>
      <c r="F15" s="231">
        <v>1.4818</v>
      </c>
      <c r="G15" s="188">
        <f>SUM(D15:E15)*(1+F15)</f>
        <v>180.75569849999997</v>
      </c>
      <c r="H15" s="188">
        <f>SUM(D15*1.5)</f>
        <v>64.125</v>
      </c>
      <c r="I15" s="188">
        <f>SUM((H15+(H15*Q15+P15))*(1+F15))</f>
        <v>235.39562774999996</v>
      </c>
      <c r="J15" s="188">
        <f>SUM(D15*1.5)</f>
        <v>64.125</v>
      </c>
      <c r="K15" s="188">
        <f>SUM((J15+(J15*Q15+P15))*(1+F15))</f>
        <v>235.39562774999996</v>
      </c>
      <c r="L15" s="188">
        <f>SUM(D15*1.5)</f>
        <v>64.125</v>
      </c>
      <c r="M15" s="188">
        <f>SUM(L15+(L15*Q15+P15))*(1+F15)</f>
        <v>235.39562774999996</v>
      </c>
      <c r="N15" s="188">
        <f>SUM(D15*2)</f>
        <v>85.5</v>
      </c>
      <c r="O15" s="188">
        <f>SUM((N15+(N15*Q15+P15))*(1+F15))</f>
        <v>290.03555699999998</v>
      </c>
      <c r="P15" s="45">
        <v>28.8</v>
      </c>
      <c r="Q15" s="230">
        <v>0.03</v>
      </c>
      <c r="R15" s="230"/>
    </row>
    <row r="16" spans="1:18" ht="90">
      <c r="A16" s="245" t="s">
        <v>2661</v>
      </c>
      <c r="B16" s="158" t="s">
        <v>544</v>
      </c>
      <c r="C16" s="158" t="s">
        <v>166</v>
      </c>
      <c r="D16" s="240">
        <v>43.5</v>
      </c>
      <c r="E16" s="240">
        <f>SUM((P16+(D16*Q16)))</f>
        <v>28.324999999999999</v>
      </c>
      <c r="F16" s="231">
        <v>1.6458999999999999</v>
      </c>
      <c r="G16" s="188">
        <f>SUM(D16:E16)*(1+F16)</f>
        <v>190.04176750000002</v>
      </c>
      <c r="H16" s="188">
        <f>SUM(D16*1.5)</f>
        <v>65.25</v>
      </c>
      <c r="I16" s="188">
        <f>SUM((H16+E16)*(1+F16))</f>
        <v>247.59009250000003</v>
      </c>
      <c r="J16" s="188">
        <f>SUM(D16*1.5)</f>
        <v>65.25</v>
      </c>
      <c r="K16" s="188">
        <f>SUM((J16+E16)*(1+F16))</f>
        <v>247.59009250000003</v>
      </c>
      <c r="L16" s="188">
        <f>SUM(D16*1.5)</f>
        <v>65.25</v>
      </c>
      <c r="M16" s="188">
        <f>SUM(E16+L16)*(1+F16)</f>
        <v>247.59009250000003</v>
      </c>
      <c r="N16" s="188">
        <f>SUM(D16*2)</f>
        <v>87</v>
      </c>
      <c r="O16" s="188">
        <f>SUM((N16+E16)*(1+F16))</f>
        <v>305.1384175</v>
      </c>
      <c r="P16" s="244">
        <v>27.02</v>
      </c>
      <c r="Q16" s="230">
        <v>0.03</v>
      </c>
      <c r="R16" s="230"/>
    </row>
    <row r="17" spans="1:18" ht="135">
      <c r="A17" s="245" t="s">
        <v>2660</v>
      </c>
      <c r="B17" s="158" t="s">
        <v>544</v>
      </c>
      <c r="C17" s="158" t="s">
        <v>97</v>
      </c>
      <c r="D17" s="240">
        <v>47</v>
      </c>
      <c r="E17" s="240">
        <v>31.92</v>
      </c>
      <c r="F17" s="231">
        <v>1.3885000000000001</v>
      </c>
      <c r="G17" s="188">
        <f>SUM(D17:E17)*(1+F17)</f>
        <v>188.50042000000002</v>
      </c>
      <c r="H17" s="188">
        <f>SUM(D17*1.5)</f>
        <v>70.5</v>
      </c>
      <c r="I17" s="188">
        <f>SUM((H17+(H17*Q17+P17))*(1+F17))</f>
        <v>245.50197249999999</v>
      </c>
      <c r="J17" s="188">
        <f>SUM(D17*1.5)</f>
        <v>70.5</v>
      </c>
      <c r="K17" s="188">
        <f>SUM((J17+(J17*Q17+P17))*(1+F17))</f>
        <v>245.50197249999999</v>
      </c>
      <c r="L17" s="188">
        <f>SUM(D17*1.5)</f>
        <v>70.5</v>
      </c>
      <c r="M17" s="188">
        <f>SUM(L17+(L17*Q17+P17))*(1+F17)</f>
        <v>245.50197249999999</v>
      </c>
      <c r="N17" s="188">
        <f>SUM(D17*2)</f>
        <v>94</v>
      </c>
      <c r="O17" s="188">
        <f>SUM((N17+(N17*Q17+P17))*(1+F17))</f>
        <v>303.31561500000004</v>
      </c>
      <c r="P17" s="244">
        <v>30.17</v>
      </c>
      <c r="Q17" s="230">
        <v>0.03</v>
      </c>
      <c r="R17" s="230"/>
    </row>
    <row r="18" spans="1:18" ht="39">
      <c r="A18" s="158" t="s">
        <v>40</v>
      </c>
      <c r="B18" s="190" t="s">
        <v>187</v>
      </c>
      <c r="C18" s="238"/>
      <c r="D18" s="150"/>
      <c r="E18" s="150"/>
      <c r="F18" s="156"/>
      <c r="G18" s="189">
        <v>162.36482400000003</v>
      </c>
      <c r="H18" s="150"/>
      <c r="I18" s="188">
        <f>SUM(G18*1.5)</f>
        <v>243.54723600000005</v>
      </c>
      <c r="J18" s="150"/>
      <c r="K18" s="188">
        <f>SUM(G18*1.5)</f>
        <v>243.54723600000005</v>
      </c>
      <c r="L18" s="150"/>
      <c r="M18" s="188">
        <f>SUM(G18*1.5)</f>
        <v>243.54723600000005</v>
      </c>
      <c r="N18" s="150"/>
      <c r="O18" s="188">
        <f>SUM(G18*2)</f>
        <v>324.72964800000005</v>
      </c>
    </row>
    <row r="19" spans="1:18" ht="39">
      <c r="A19" s="158" t="s">
        <v>37</v>
      </c>
      <c r="B19" s="190" t="s">
        <v>186</v>
      </c>
      <c r="C19" s="238"/>
      <c r="D19" s="150"/>
      <c r="E19" s="150"/>
      <c r="F19" s="156"/>
      <c r="G19" s="189">
        <v>189.42562799999999</v>
      </c>
      <c r="H19" s="150"/>
      <c r="I19" s="188">
        <f>SUM(G19*1.5)</f>
        <v>284.138442</v>
      </c>
      <c r="J19" s="150"/>
      <c r="K19" s="188">
        <f>SUM(G19*1.5)</f>
        <v>284.138442</v>
      </c>
      <c r="L19" s="150"/>
      <c r="M19" s="188">
        <f>SUM(G19*1.5)</f>
        <v>284.138442</v>
      </c>
      <c r="N19" s="150"/>
      <c r="O19" s="188">
        <f>SUM(G19*2)</f>
        <v>378.85125599999998</v>
      </c>
    </row>
    <row r="20" spans="1:18" ht="64.5">
      <c r="A20" s="158" t="s">
        <v>62</v>
      </c>
      <c r="B20" s="186" t="s">
        <v>185</v>
      </c>
      <c r="C20" s="238"/>
      <c r="D20" s="150"/>
      <c r="E20" s="150"/>
      <c r="F20" s="156"/>
      <c r="G20" s="189">
        <v>189.42562799999999</v>
      </c>
      <c r="H20" s="150"/>
      <c r="I20" s="188">
        <f>SUM(G20*1.5)</f>
        <v>284.138442</v>
      </c>
      <c r="J20" s="150"/>
      <c r="K20" s="188">
        <f>SUM(G20*1.5)</f>
        <v>284.138442</v>
      </c>
      <c r="L20" s="150"/>
      <c r="M20" s="188">
        <f>SUM(G20*1.5)</f>
        <v>284.138442</v>
      </c>
      <c r="N20" s="150"/>
      <c r="O20" s="188">
        <f>SUM(G20*2)</f>
        <v>378.85125599999998</v>
      </c>
    </row>
    <row r="21" spans="1:18" ht="78" thickBot="1">
      <c r="A21" s="158" t="s">
        <v>160</v>
      </c>
      <c r="B21" s="179" t="s">
        <v>184</v>
      </c>
      <c r="C21" s="238"/>
      <c r="D21" s="150"/>
      <c r="E21" s="150"/>
      <c r="F21" s="156"/>
      <c r="G21" s="189">
        <v>162.36482400000003</v>
      </c>
      <c r="H21" s="150"/>
      <c r="I21" s="188">
        <f>SUM(G21*1.5)</f>
        <v>243.54723600000005</v>
      </c>
      <c r="J21" s="150"/>
      <c r="K21" s="188">
        <f>SUM(G21*1.5)</f>
        <v>243.54723600000005</v>
      </c>
      <c r="L21" s="150"/>
      <c r="M21" s="188">
        <f>SUM(G21*1.5)</f>
        <v>243.54723600000005</v>
      </c>
      <c r="N21" s="150"/>
      <c r="O21" s="188">
        <f>SUM(G21*2)</f>
        <v>324.72964800000005</v>
      </c>
    </row>
    <row r="22" spans="1:18" ht="52.5" thickTop="1">
      <c r="A22" s="158" t="s">
        <v>63</v>
      </c>
      <c r="B22" s="164" t="s">
        <v>183</v>
      </c>
      <c r="C22" s="238"/>
      <c r="D22" s="150"/>
      <c r="E22" s="150"/>
      <c r="F22" s="156"/>
      <c r="G22" s="189">
        <v>135.30402000000001</v>
      </c>
      <c r="H22" s="150"/>
      <c r="I22" s="188">
        <f>SUM(G22*1.5)</f>
        <v>202.95603</v>
      </c>
      <c r="J22" s="150"/>
      <c r="K22" s="188">
        <f>SUM(G22*1.5)</f>
        <v>202.95603</v>
      </c>
      <c r="L22" s="150"/>
      <c r="M22" s="188">
        <f>SUM(G22*1.5)</f>
        <v>202.95603</v>
      </c>
      <c r="N22" s="150"/>
      <c r="O22" s="188">
        <f>SUM(G22*2)</f>
        <v>270.60804000000002</v>
      </c>
    </row>
    <row r="23" spans="1:18">
      <c r="A23" s="158" t="s">
        <v>39</v>
      </c>
      <c r="B23" s="172"/>
      <c r="C23" s="238"/>
      <c r="D23" s="150"/>
      <c r="E23" s="150"/>
      <c r="F23" s="156"/>
      <c r="G23" s="150"/>
      <c r="H23" s="150"/>
      <c r="I23" s="150"/>
      <c r="J23" s="150"/>
      <c r="K23" s="150"/>
      <c r="L23" s="150"/>
      <c r="M23" s="150"/>
      <c r="N23" s="150"/>
      <c r="O23" s="150"/>
    </row>
    <row r="24" spans="1:18" ht="15.75" thickBot="1">
      <c r="A24" s="158" t="s">
        <v>38</v>
      </c>
      <c r="B24" s="170"/>
      <c r="C24" s="238"/>
      <c r="D24" s="150"/>
      <c r="E24" s="150"/>
      <c r="F24" s="156"/>
      <c r="G24" s="150"/>
      <c r="H24" s="150"/>
      <c r="I24" s="150"/>
      <c r="J24" s="150"/>
      <c r="K24" s="150"/>
      <c r="L24" s="150"/>
      <c r="M24" s="150"/>
      <c r="N24" s="150"/>
      <c r="O24" s="150"/>
    </row>
    <row r="25" spans="1:18" ht="51.75">
      <c r="A25" s="158" t="s">
        <v>64</v>
      </c>
      <c r="B25" s="164" t="s">
        <v>182</v>
      </c>
      <c r="C25" s="238"/>
      <c r="D25" s="150"/>
      <c r="E25" s="150"/>
      <c r="F25" s="156"/>
      <c r="G25" s="189">
        <v>162.36482400000003</v>
      </c>
      <c r="H25" s="150"/>
      <c r="I25" s="188">
        <f>SUM(G25*1.5)</f>
        <v>243.54723600000005</v>
      </c>
      <c r="J25" s="150"/>
      <c r="K25" s="188">
        <f>SUM(G25*1.5)</f>
        <v>243.54723600000005</v>
      </c>
      <c r="L25" s="150"/>
      <c r="M25" s="188">
        <f>SUM(G25*1.5)</f>
        <v>243.54723600000005</v>
      </c>
      <c r="N25" s="150"/>
      <c r="O25" s="188">
        <f>SUM(G25*2)</f>
        <v>324.72964800000005</v>
      </c>
    </row>
    <row r="26" spans="1:18">
      <c r="A26" s="158" t="s">
        <v>39</v>
      </c>
      <c r="B26" s="229"/>
      <c r="C26" s="157"/>
      <c r="D26" s="150"/>
      <c r="E26" s="150"/>
      <c r="F26" s="156"/>
      <c r="G26" s="150"/>
      <c r="H26" s="150"/>
      <c r="I26" s="150"/>
      <c r="J26" s="150"/>
      <c r="K26" s="150"/>
      <c r="L26" s="150"/>
      <c r="M26" s="150"/>
      <c r="N26" s="150"/>
      <c r="O26" s="150"/>
    </row>
    <row r="27" spans="1:18">
      <c r="A27" s="158" t="s">
        <v>38</v>
      </c>
      <c r="B27" s="229"/>
      <c r="C27" s="157"/>
      <c r="D27" s="150"/>
      <c r="E27" s="150"/>
      <c r="F27" s="156"/>
      <c r="G27" s="150"/>
      <c r="H27" s="150"/>
      <c r="I27" s="150"/>
      <c r="J27" s="150"/>
      <c r="K27" s="150"/>
      <c r="L27" s="150"/>
      <c r="M27" s="150"/>
      <c r="N27" s="150"/>
      <c r="O27" s="150"/>
    </row>
  </sheetData>
  <sheetProtection algorithmName="SHA-512" hashValue="TtI5cJDb2KL22DlNPPEqJJbdPzmGUkNSvHqJ15R67Sel4NwPx3yl+BlF2ppeN5rsACtgveYjcNkVdnsp21ZM+g==" saltValue="gGu5LZ08Idvq7M9/Qbo3mg==" spinCount="100000" sheet="1" sort="0" autoFilter="0"/>
  <autoFilter ref="A5:O5" xr:uid="{2D5B6DBD-0842-41D3-B06D-AB80051545C3}"/>
  <mergeCells count="1">
    <mergeCell ref="A3:E3"/>
  </mergeCells>
  <printOptions horizontalCentered="1"/>
  <pageMargins left="0.75" right="0.75" top="1" bottom="1" header="0.5" footer="0.5"/>
  <pageSetup paperSize="3" scale="47" fitToHeight="0" orientation="landscape" r:id="rId1"/>
  <headerFooter alignWithMargins="0">
    <oddHeader>&amp;LGROUP 77201, AWARD 23150
INTELLIGENT FACILITY AND SECURITY SYSTEMS &amp;&amp; SOLUTIONS&amp;RRONCO SPECIALIZED SYSTEMS INC
CONTRACT NO.: PT68850 
January 2025</oddHeader>
    <oddFooter>&amp;L&amp;F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85C0F-EEF2-4D0F-AB44-BC01F17E1AD3}">
  <sheetPr>
    <pageSetUpPr fitToPage="1"/>
  </sheetPr>
  <dimension ref="A3:S34"/>
  <sheetViews>
    <sheetView zoomScaleNormal="100" workbookViewId="0">
      <selection activeCell="A7" sqref="A7"/>
    </sheetView>
  </sheetViews>
  <sheetFormatPr defaultColWidth="9.140625" defaultRowHeight="15"/>
  <cols>
    <col min="1" max="1" width="71.28515625" style="147" customWidth="1"/>
    <col min="2" max="2" width="90.28515625" style="147" bestFit="1" customWidth="1"/>
    <col min="3" max="3" width="66" style="147" bestFit="1" customWidth="1"/>
    <col min="4" max="4" width="19.28515625" style="148" bestFit="1" customWidth="1"/>
    <col min="5" max="5" width="19.5703125" style="148" bestFit="1" customWidth="1"/>
    <col min="6" max="6" width="14.28515625" style="149" customWidth="1"/>
    <col min="7" max="8" width="15.28515625" style="148" bestFit="1" customWidth="1"/>
    <col min="9" max="9" width="22.5703125" style="148" bestFit="1" customWidth="1"/>
    <col min="10" max="10" width="17.28515625" style="148" customWidth="1"/>
    <col min="11" max="11" width="22.5703125" style="148" bestFit="1" customWidth="1"/>
    <col min="12" max="12" width="18.28515625" style="148" bestFit="1" customWidth="1"/>
    <col min="13" max="14" width="18.28515625" style="148" customWidth="1"/>
    <col min="15" max="15" width="19.42578125" style="148" customWidth="1"/>
    <col min="16" max="16" width="8.7109375" style="147" hidden="1" customWidth="1"/>
    <col min="17" max="18" width="9.140625" style="147" hidden="1" customWidth="1"/>
    <col min="19" max="19" width="9.140625" style="147" customWidth="1"/>
    <col min="20" max="16384" width="9.140625" style="40"/>
  </cols>
  <sheetData>
    <row r="3" spans="1:18" ht="18.75">
      <c r="A3" s="259" t="s">
        <v>55</v>
      </c>
      <c r="B3" s="260"/>
      <c r="C3" s="260"/>
      <c r="D3" s="260"/>
      <c r="E3" s="260"/>
    </row>
    <row r="4" spans="1:18" ht="18.75">
      <c r="A4" s="233"/>
      <c r="B4" s="39" t="s">
        <v>568</v>
      </c>
      <c r="C4" s="42" t="s">
        <v>518</v>
      </c>
      <c r="D4" s="58"/>
      <c r="E4" s="58"/>
    </row>
    <row r="5" spans="1:18" ht="45">
      <c r="A5" s="201" t="s">
        <v>26</v>
      </c>
      <c r="B5" s="201" t="s">
        <v>27</v>
      </c>
      <c r="C5" s="201" t="s">
        <v>71</v>
      </c>
      <c r="D5" s="198" t="s">
        <v>28</v>
      </c>
      <c r="E5" s="198" t="s">
        <v>47</v>
      </c>
      <c r="F5" s="232" t="s">
        <v>30</v>
      </c>
      <c r="G5" s="198" t="s">
        <v>44</v>
      </c>
      <c r="H5" s="198" t="s">
        <v>43</v>
      </c>
      <c r="I5" s="198" t="s">
        <v>45</v>
      </c>
      <c r="J5" s="198" t="s">
        <v>31</v>
      </c>
      <c r="K5" s="198" t="s">
        <v>32</v>
      </c>
      <c r="L5" s="198" t="s">
        <v>33</v>
      </c>
      <c r="M5" s="198" t="s">
        <v>34</v>
      </c>
      <c r="N5" s="198" t="s">
        <v>41</v>
      </c>
      <c r="O5" s="198" t="s">
        <v>35</v>
      </c>
      <c r="P5" s="230"/>
      <c r="Q5" s="230"/>
      <c r="R5" s="230"/>
    </row>
    <row r="6" spans="1:18" ht="165">
      <c r="A6" s="158" t="s">
        <v>100</v>
      </c>
      <c r="B6" s="158" t="s">
        <v>190</v>
      </c>
      <c r="C6" s="158" t="s">
        <v>97</v>
      </c>
      <c r="D6" s="240">
        <v>47</v>
      </c>
      <c r="E6" s="240">
        <v>31.92</v>
      </c>
      <c r="F6" s="231">
        <v>1.3885000000000001</v>
      </c>
      <c r="G6" s="188">
        <f>SUM(D6:E6)*(1+F6)</f>
        <v>188.50042000000002</v>
      </c>
      <c r="H6" s="188">
        <f>SUM(D6*1.5)</f>
        <v>70.5</v>
      </c>
      <c r="I6" s="188">
        <f>SUM((H6+(H6*Q6+P6))*(1+F6))</f>
        <v>245.50197249999999</v>
      </c>
      <c r="J6" s="188">
        <f>SUM(D6*1.5)</f>
        <v>70.5</v>
      </c>
      <c r="K6" s="188">
        <f>SUM((J6+(J6*Q6+P6))*(1+F6))</f>
        <v>245.50197249999999</v>
      </c>
      <c r="L6" s="188">
        <f>SUM(D6*1.5)</f>
        <v>70.5</v>
      </c>
      <c r="M6" s="188">
        <f>SUM(L6+(L6*Q6+P6))*(1+F6)</f>
        <v>245.50197249999999</v>
      </c>
      <c r="N6" s="188">
        <f>SUM(D6*2)</f>
        <v>94</v>
      </c>
      <c r="O6" s="188">
        <f>SUM((N6+(N6*Q6+P6))*(1+F6))</f>
        <v>303.31561500000004</v>
      </c>
      <c r="P6" s="188">
        <v>30.17</v>
      </c>
      <c r="Q6" s="230">
        <v>0.03</v>
      </c>
      <c r="R6" s="230"/>
    </row>
    <row r="7" spans="1:18" ht="150">
      <c r="A7" s="158" t="s">
        <v>108</v>
      </c>
      <c r="B7" s="158" t="s">
        <v>190</v>
      </c>
      <c r="C7" s="158" t="s">
        <v>98</v>
      </c>
      <c r="D7" s="240">
        <v>43.5</v>
      </c>
      <c r="E7" s="240">
        <f>SUM((P7+(D7*Q7)))</f>
        <v>28.324999999999999</v>
      </c>
      <c r="F7" s="231">
        <v>1.6458999999999999</v>
      </c>
      <c r="G7" s="188">
        <f>SUM(D7:E7)*(1+F7)</f>
        <v>190.04176750000002</v>
      </c>
      <c r="H7" s="188">
        <f>SUM(D7*1.5)</f>
        <v>65.25</v>
      </c>
      <c r="I7" s="188">
        <f>SUM((H7+E7)*(1+F7))</f>
        <v>247.59009250000003</v>
      </c>
      <c r="J7" s="188">
        <f>SUM(D7*1.5)</f>
        <v>65.25</v>
      </c>
      <c r="K7" s="188">
        <f>SUM((J7+E7)*(1+F7))</f>
        <v>247.59009250000003</v>
      </c>
      <c r="L7" s="188">
        <f>SUM(D7*1.5)</f>
        <v>65.25</v>
      </c>
      <c r="M7" s="188">
        <f>SUM(E7+L7)*(1+F7)</f>
        <v>247.59009250000003</v>
      </c>
      <c r="N7" s="188">
        <f>SUM(D7*2)</f>
        <v>87</v>
      </c>
      <c r="O7" s="188">
        <f>SUM((N7+E7)*(1+F7))</f>
        <v>305.1384175</v>
      </c>
      <c r="P7" s="188">
        <v>27.02</v>
      </c>
      <c r="Q7" s="230">
        <v>0.03</v>
      </c>
      <c r="R7" s="230"/>
    </row>
    <row r="8" spans="1:18" ht="150">
      <c r="A8" s="158" t="s">
        <v>101</v>
      </c>
      <c r="B8" s="158" t="s">
        <v>190</v>
      </c>
      <c r="C8" s="158" t="s">
        <v>99</v>
      </c>
      <c r="D8" s="240">
        <v>42.75</v>
      </c>
      <c r="E8" s="240">
        <f>SUM((D8*Q8)+P8)</f>
        <v>30.0825</v>
      </c>
      <c r="F8" s="231">
        <v>1.4818</v>
      </c>
      <c r="G8" s="188">
        <f>SUM(D8:E8)*(1+F8)</f>
        <v>180.75569849999997</v>
      </c>
      <c r="H8" s="188">
        <f>SUM(D8*1.5)</f>
        <v>64.125</v>
      </c>
      <c r="I8" s="188">
        <f>SUM((H8+(H8*Q8+P8))*(1+F8))</f>
        <v>235.39562774999996</v>
      </c>
      <c r="J8" s="188">
        <f>SUM(D8*1.5)</f>
        <v>64.125</v>
      </c>
      <c r="K8" s="188">
        <f>SUM((J8+(J8*Q8+P8))*(1+F8))</f>
        <v>235.39562774999996</v>
      </c>
      <c r="L8" s="188">
        <f>SUM(D8*1.5)</f>
        <v>64.125</v>
      </c>
      <c r="M8" s="188">
        <f>SUM(L8+(L8*Q8+P8))*(1+F8)</f>
        <v>235.39562774999996</v>
      </c>
      <c r="N8" s="188">
        <f>SUM(D8*2)</f>
        <v>85.5</v>
      </c>
      <c r="O8" s="188">
        <f>SUM((N8+(N8*Q8+P8))*(1+F8))</f>
        <v>290.03555699999998</v>
      </c>
      <c r="P8" s="43">
        <v>28.8</v>
      </c>
      <c r="Q8" s="230">
        <v>0.03</v>
      </c>
      <c r="R8" s="230"/>
    </row>
    <row r="9" spans="1:18" ht="210">
      <c r="A9" s="158" t="s">
        <v>102</v>
      </c>
      <c r="B9" s="158" t="s">
        <v>190</v>
      </c>
      <c r="C9" s="158" t="s">
        <v>103</v>
      </c>
      <c r="D9" s="248">
        <v>41.3</v>
      </c>
      <c r="E9" s="248">
        <f>SUM((D9*Q9)+P9)</f>
        <v>28.928250000000002</v>
      </c>
      <c r="F9" s="247">
        <v>1.536</v>
      </c>
      <c r="G9" s="188">
        <f>SUM(D9:E9)*(1+F9)</f>
        <v>178.09884200000002</v>
      </c>
      <c r="H9" s="188">
        <f>SUM(D9*1.5)</f>
        <v>61.949999999999996</v>
      </c>
      <c r="I9" s="246">
        <f>SUM((H9+E9)*(1+F9))</f>
        <v>230.467242</v>
      </c>
      <c r="J9" s="188">
        <f>SUM(D9*1.5)</f>
        <v>61.949999999999996</v>
      </c>
      <c r="K9" s="246">
        <f>SUM((J9+E9)*(1+F9))</f>
        <v>230.467242</v>
      </c>
      <c r="L9" s="246">
        <f>SUM(D9*1.5)</f>
        <v>61.949999999999996</v>
      </c>
      <c r="M9" s="246">
        <f>SUM(E9+L9)*(1+F9)</f>
        <v>230.467242</v>
      </c>
      <c r="N9" s="246">
        <f>SUM(D9*2)</f>
        <v>82.6</v>
      </c>
      <c r="O9" s="246">
        <f>SUM((N9+E9)*(1+F9))</f>
        <v>282.83564200000001</v>
      </c>
      <c r="P9" s="188">
        <v>26.76</v>
      </c>
      <c r="Q9" s="230">
        <v>5.2499999999999998E-2</v>
      </c>
      <c r="R9" s="230"/>
    </row>
    <row r="10" spans="1:18" ht="150">
      <c r="A10" s="158" t="s">
        <v>107</v>
      </c>
      <c r="B10" s="158" t="s">
        <v>190</v>
      </c>
      <c r="C10" s="158" t="s">
        <v>104</v>
      </c>
      <c r="D10" s="188">
        <v>40.68</v>
      </c>
      <c r="E10" s="188">
        <f>SUM(P10+(D10*Q10))</f>
        <v>32.000399999999999</v>
      </c>
      <c r="F10" s="231">
        <v>1.4161999999999999</v>
      </c>
      <c r="G10" s="188">
        <f>SUM(D10:E10)*(1+F10)</f>
        <v>175.61038247999997</v>
      </c>
      <c r="H10" s="188">
        <f>SUM(D10*1.5)</f>
        <v>61.019999999999996</v>
      </c>
      <c r="I10" s="188">
        <f>SUM((H10+(P10+H10*Q10))*(1+F10))</f>
        <v>226.23025571999995</v>
      </c>
      <c r="J10" s="188">
        <f>SUM(D10*1.5)</f>
        <v>61.019999999999996</v>
      </c>
      <c r="K10" s="188">
        <f>SUM((J10+(P10+J10*Q10))*(1+F10))</f>
        <v>226.23025571999995</v>
      </c>
      <c r="L10" s="188">
        <f>SUM(D10*1.5)</f>
        <v>61.019999999999996</v>
      </c>
      <c r="M10" s="188">
        <f>SUM(L10+(P10+L10*Q10))*(1+F10)</f>
        <v>226.23025571999995</v>
      </c>
      <c r="N10" s="188">
        <f>SUM(D10*2)</f>
        <v>81.36</v>
      </c>
      <c r="O10" s="188">
        <f>SUM((N10+(P10+N10*Q10))*(1+F10))</f>
        <v>276.85012896000001</v>
      </c>
      <c r="P10" s="188">
        <v>30.78</v>
      </c>
      <c r="Q10" s="230">
        <v>0.03</v>
      </c>
      <c r="R10" s="230"/>
    </row>
    <row r="11" spans="1:18" ht="150">
      <c r="A11" s="158" t="s">
        <v>105</v>
      </c>
      <c r="B11" s="158" t="s">
        <v>190</v>
      </c>
      <c r="C11" s="158" t="s">
        <v>106</v>
      </c>
      <c r="D11" s="248">
        <v>43.09</v>
      </c>
      <c r="E11" s="248">
        <f>SUM((D11*R11)+P11)+Q11</f>
        <v>29.872700000000002</v>
      </c>
      <c r="F11" s="247">
        <v>1.3807</v>
      </c>
      <c r="G11" s="188">
        <f>SUM(D11:E11)*(1+F11)</f>
        <v>173.70229989000003</v>
      </c>
      <c r="H11" s="188">
        <f>SUM(D11*1.5)</f>
        <v>64.635000000000005</v>
      </c>
      <c r="I11" s="246">
        <f>SUM((H11+(E11+(Q11*1.5)))*(1+F11))</f>
        <v>251.95590889000002</v>
      </c>
      <c r="J11" s="188">
        <f>SUM(D11*1.5)</f>
        <v>64.635000000000005</v>
      </c>
      <c r="K11" s="246">
        <f>SUM((J11+(E11+(Q11*1.5)))*(1+F11))</f>
        <v>251.95590889000002</v>
      </c>
      <c r="L11" s="246">
        <f>SUM(D11*1.5)</f>
        <v>64.635000000000005</v>
      </c>
      <c r="M11" s="246">
        <f>SUM((L11+(E11+(Q11*1.5)))*(1+F11))</f>
        <v>251.95590889000002</v>
      </c>
      <c r="N11" s="246">
        <f>SUM(D11*2)</f>
        <v>86.18</v>
      </c>
      <c r="O11" s="246">
        <f>SUM((N11+(E11+(Q11*2)))*(1+F11))</f>
        <v>312.23523289000002</v>
      </c>
      <c r="P11" s="188">
        <v>21.03</v>
      </c>
      <c r="Q11" s="230">
        <v>7.55</v>
      </c>
      <c r="R11" s="230">
        <v>0.03</v>
      </c>
    </row>
    <row r="12" spans="1:18" ht="135">
      <c r="A12" s="158" t="s">
        <v>555</v>
      </c>
      <c r="B12" s="158" t="s">
        <v>527</v>
      </c>
      <c r="C12" s="158" t="s">
        <v>111</v>
      </c>
      <c r="D12" s="240">
        <v>47</v>
      </c>
      <c r="E12" s="240">
        <v>31.92</v>
      </c>
      <c r="F12" s="231">
        <v>1.3885000000000001</v>
      </c>
      <c r="G12" s="188">
        <f>SUM(D12:E12)*(1+F12)</f>
        <v>188.50042000000002</v>
      </c>
      <c r="H12" s="188">
        <f>SUM(D12*1.5)</f>
        <v>70.5</v>
      </c>
      <c r="I12" s="188">
        <f>SUM((H12+(H12*Q12+P12))*(1+F12))</f>
        <v>245.50197249999999</v>
      </c>
      <c r="J12" s="188">
        <f>SUM(D12*1.5)</f>
        <v>70.5</v>
      </c>
      <c r="K12" s="188">
        <f>SUM((J12+(J12*Q12+P12))*(1+F12))</f>
        <v>245.50197249999999</v>
      </c>
      <c r="L12" s="188">
        <f>SUM(D12*1.5)</f>
        <v>70.5</v>
      </c>
      <c r="M12" s="188">
        <f>SUM((L12+(L12*Q12+P12))*(1+F12))</f>
        <v>245.50197249999999</v>
      </c>
      <c r="N12" s="188">
        <f>SUM(D12*2)</f>
        <v>94</v>
      </c>
      <c r="O12" s="188">
        <f>SUM((N12+(N12*Q12+P12))*(1+F12))</f>
        <v>303.31561500000004</v>
      </c>
      <c r="P12" s="188">
        <v>30.17</v>
      </c>
      <c r="Q12" s="230">
        <v>0.03</v>
      </c>
      <c r="R12" s="230"/>
    </row>
    <row r="13" spans="1:18" ht="135">
      <c r="A13" s="158" t="s">
        <v>554</v>
      </c>
      <c r="B13" s="158" t="s">
        <v>527</v>
      </c>
      <c r="C13" s="158" t="s">
        <v>98</v>
      </c>
      <c r="D13" s="240">
        <v>43.5</v>
      </c>
      <c r="E13" s="240">
        <f>SUM((P13+(D13*Q13)))</f>
        <v>28.324999999999999</v>
      </c>
      <c r="F13" s="231">
        <v>1.6458999999999999</v>
      </c>
      <c r="G13" s="188">
        <f>SUM(D13:E13)*(1+F13)</f>
        <v>190.04176750000002</v>
      </c>
      <c r="H13" s="188">
        <f>SUM(D13*1.5)</f>
        <v>65.25</v>
      </c>
      <c r="I13" s="188">
        <f>SUM((H13+E13)*(1+F13))</f>
        <v>247.59009250000003</v>
      </c>
      <c r="J13" s="188">
        <f>SUM(D13*1.5)</f>
        <v>65.25</v>
      </c>
      <c r="K13" s="188">
        <f>SUM((J13+E13)*(1+F13))</f>
        <v>247.59009250000003</v>
      </c>
      <c r="L13" s="188">
        <f>SUM(D13*1.5)</f>
        <v>65.25</v>
      </c>
      <c r="M13" s="188">
        <f>SUM(E13+L13)*(1+F13)</f>
        <v>247.59009250000003</v>
      </c>
      <c r="N13" s="188">
        <f>SUM(D13*2)</f>
        <v>87</v>
      </c>
      <c r="O13" s="188">
        <f>SUM((N13+E13)*(1+F13))</f>
        <v>305.1384175</v>
      </c>
      <c r="P13" s="188">
        <v>27.02</v>
      </c>
      <c r="Q13" s="230">
        <v>0.03</v>
      </c>
      <c r="R13" s="230"/>
    </row>
    <row r="14" spans="1:18" ht="120">
      <c r="A14" s="158" t="s">
        <v>553</v>
      </c>
      <c r="B14" s="158" t="s">
        <v>527</v>
      </c>
      <c r="C14" s="158" t="s">
        <v>99</v>
      </c>
      <c r="D14" s="240">
        <v>42.75</v>
      </c>
      <c r="E14" s="240">
        <f>SUM((D14*Q14)+P14)</f>
        <v>30.0825</v>
      </c>
      <c r="F14" s="231">
        <v>1.4818</v>
      </c>
      <c r="G14" s="188">
        <f>SUM(D14:E14)*(1+F14)</f>
        <v>180.75569849999997</v>
      </c>
      <c r="H14" s="188">
        <f>SUM(D14*1.5)</f>
        <v>64.125</v>
      </c>
      <c r="I14" s="188">
        <f>SUM((H14+(H14*Q14+P14))*(1+F14))</f>
        <v>235.39562774999996</v>
      </c>
      <c r="J14" s="188">
        <f>SUM(D14*1.5)</f>
        <v>64.125</v>
      </c>
      <c r="K14" s="188">
        <f>SUM((J14+(J14*Q14+P14))*(1+F14))</f>
        <v>235.39562774999996</v>
      </c>
      <c r="L14" s="188">
        <f>SUM(D14*1.5)</f>
        <v>64.125</v>
      </c>
      <c r="M14" s="188">
        <f>SUM((L14+(L14*Q14+P14))*(1+F14))</f>
        <v>235.39562774999996</v>
      </c>
      <c r="N14" s="188">
        <f>SUM(D14*2)</f>
        <v>85.5</v>
      </c>
      <c r="O14" s="188">
        <f>SUM((N14+(N14*Q14+P14))*(1+F14))</f>
        <v>290.03555699999998</v>
      </c>
      <c r="P14" s="43">
        <v>28.8</v>
      </c>
      <c r="Q14" s="230">
        <v>0.03</v>
      </c>
      <c r="R14" s="230"/>
    </row>
    <row r="15" spans="1:18" ht="135">
      <c r="A15" s="158" t="s">
        <v>552</v>
      </c>
      <c r="B15" s="158" t="s">
        <v>527</v>
      </c>
      <c r="C15" s="158" t="s">
        <v>98</v>
      </c>
      <c r="D15" s="240">
        <v>41.3</v>
      </c>
      <c r="E15" s="240">
        <f>SUM((D15*Q15)+P15)</f>
        <v>28.928250000000002</v>
      </c>
      <c r="F15" s="231">
        <v>1.536</v>
      </c>
      <c r="G15" s="188">
        <f>SUM(D15:E15)*(1+F15)</f>
        <v>178.09884200000002</v>
      </c>
      <c r="H15" s="188">
        <f>SUM(D15*1.5)</f>
        <v>61.949999999999996</v>
      </c>
      <c r="I15" s="188">
        <f>SUM((H15+E15)*(1+F15))</f>
        <v>230.467242</v>
      </c>
      <c r="J15" s="188">
        <f>SUM(D15*1.5)</f>
        <v>61.949999999999996</v>
      </c>
      <c r="K15" s="188">
        <f>SUM((J15+E15)*(1+F15))</f>
        <v>230.467242</v>
      </c>
      <c r="L15" s="188">
        <f>SUM(D15*1.5)</f>
        <v>61.949999999999996</v>
      </c>
      <c r="M15" s="188">
        <f>SUM(E15+L15)*(1+F15)</f>
        <v>230.467242</v>
      </c>
      <c r="N15" s="188">
        <f>SUM(D15*2)</f>
        <v>82.6</v>
      </c>
      <c r="O15" s="188">
        <f>SUM((N15+E15)*(1+F15))</f>
        <v>282.83564200000001</v>
      </c>
      <c r="P15" s="188">
        <v>26.76</v>
      </c>
      <c r="Q15" s="230">
        <v>5.2499999999999998E-2</v>
      </c>
      <c r="R15" s="230"/>
    </row>
    <row r="16" spans="1:18" ht="135">
      <c r="A16" s="158" t="s">
        <v>551</v>
      </c>
      <c r="B16" s="158" t="s">
        <v>527</v>
      </c>
      <c r="C16" s="158" t="s">
        <v>110</v>
      </c>
      <c r="D16" s="188">
        <v>40.68</v>
      </c>
      <c r="E16" s="188">
        <f>SUM(P16+(D16*Q16))</f>
        <v>32.000399999999999</v>
      </c>
      <c r="F16" s="231">
        <v>1.4161999999999999</v>
      </c>
      <c r="G16" s="188">
        <f>SUM(D16:E16)*(1+F16)</f>
        <v>175.61038247999997</v>
      </c>
      <c r="H16" s="188">
        <f>SUM(D16*1.5)</f>
        <v>61.019999999999996</v>
      </c>
      <c r="I16" s="188">
        <f>SUM((H16+(P16+H16*Q16))*(1+F16))</f>
        <v>226.23025571999995</v>
      </c>
      <c r="J16" s="188">
        <f>SUM(D16*1.5)</f>
        <v>61.019999999999996</v>
      </c>
      <c r="K16" s="188">
        <f>SUM((J16+(P16+J16*Q16))*(1+F16))</f>
        <v>226.23025571999995</v>
      </c>
      <c r="L16" s="188">
        <f>SUM(D16*1.5)</f>
        <v>61.019999999999996</v>
      </c>
      <c r="M16" s="188">
        <f>SUM((P16+L16*Q16)+L16)*(1+F16)</f>
        <v>226.23025571999995</v>
      </c>
      <c r="N16" s="188">
        <f>SUM(D16*2)</f>
        <v>81.36</v>
      </c>
      <c r="O16" s="188">
        <f>SUM((N16+(P16+N16*Q16))*(1+F16))</f>
        <v>276.85012896000001</v>
      </c>
      <c r="P16" s="188">
        <v>30.78</v>
      </c>
      <c r="Q16" s="230">
        <v>0.03</v>
      </c>
      <c r="R16" s="230"/>
    </row>
    <row r="17" spans="1:18" ht="105">
      <c r="A17" s="158" t="s">
        <v>550</v>
      </c>
      <c r="B17" s="158" t="s">
        <v>527</v>
      </c>
      <c r="C17" s="158" t="s">
        <v>109</v>
      </c>
      <c r="D17" s="248">
        <v>43.09</v>
      </c>
      <c r="E17" s="248">
        <f>SUM((D17*R17)+P17)+Q17</f>
        <v>29.872700000000002</v>
      </c>
      <c r="F17" s="247">
        <v>1.3807</v>
      </c>
      <c r="G17" s="188">
        <f>SUM(D17:E17)*(1+F17)</f>
        <v>173.70229989000003</v>
      </c>
      <c r="H17" s="188">
        <f>SUM(D17*1.5)</f>
        <v>64.635000000000005</v>
      </c>
      <c r="I17" s="246">
        <f>SUM((H17+(E17+(Q17*1.5)))*(1+F17))</f>
        <v>251.95590889000002</v>
      </c>
      <c r="J17" s="188">
        <f>SUM(D17*1.5)</f>
        <v>64.635000000000005</v>
      </c>
      <c r="K17" s="246">
        <f>SUM((J17+(E17+(Q17*1.5)))*(1+F17))</f>
        <v>251.95590889000002</v>
      </c>
      <c r="L17" s="246">
        <f>SUM(D17*1.5)</f>
        <v>64.635000000000005</v>
      </c>
      <c r="M17" s="246">
        <f>SUM(L17+(E17+(Q17*1.5)))*(1+F17)</f>
        <v>251.95590889000002</v>
      </c>
      <c r="N17" s="246">
        <f>SUM(D17*2)</f>
        <v>86.18</v>
      </c>
      <c r="O17" s="246">
        <f>SUM((N17+(E17+(Q17*2)))*(1+F17))</f>
        <v>312.23523289000002</v>
      </c>
      <c r="P17" s="188">
        <v>21.03</v>
      </c>
      <c r="Q17" s="230">
        <v>7.55</v>
      </c>
      <c r="R17" s="230">
        <v>0.03</v>
      </c>
    </row>
    <row r="18" spans="1:18" ht="135">
      <c r="A18" s="158" t="s">
        <v>2670</v>
      </c>
      <c r="B18" s="158" t="s">
        <v>525</v>
      </c>
      <c r="C18" s="158" t="s">
        <v>111</v>
      </c>
      <c r="D18" s="240">
        <v>44</v>
      </c>
      <c r="E18" s="240">
        <f>SUM((P18+(D18*Q18)))</f>
        <v>31.490000000000002</v>
      </c>
      <c r="F18" s="231">
        <v>1.3885000000000001</v>
      </c>
      <c r="G18" s="188">
        <f>SUM(D18:E18)*(1+F18)</f>
        <v>180.30786500000002</v>
      </c>
      <c r="H18" s="188">
        <f>SUM(D18*1.5)</f>
        <v>66</v>
      </c>
      <c r="I18" s="188">
        <f>SUM((H18+(H18*Q18+P18))*(1+F18))</f>
        <v>234.43127500000003</v>
      </c>
      <c r="J18" s="188">
        <f>SUM(D18*1.5)</f>
        <v>66</v>
      </c>
      <c r="K18" s="188">
        <f>SUM((J18+(J18*Q18+P18))*(1+F18))</f>
        <v>234.43127500000003</v>
      </c>
      <c r="L18" s="188">
        <f>SUM(D18*1.5)</f>
        <v>66</v>
      </c>
      <c r="M18" s="188">
        <f>SUM((L18+(L18*Q18+P18))*(1+F18))</f>
        <v>234.43127500000003</v>
      </c>
      <c r="N18" s="188">
        <f>SUM(D18*2)</f>
        <v>88</v>
      </c>
      <c r="O18" s="188">
        <f>SUM((N18+(N18*Q18+P18))*(1+F18))</f>
        <v>288.55468500000001</v>
      </c>
      <c r="P18" s="188">
        <v>30.17</v>
      </c>
      <c r="Q18" s="230">
        <v>0.03</v>
      </c>
      <c r="R18" s="230"/>
    </row>
    <row r="19" spans="1:18" ht="135">
      <c r="A19" s="158" t="s">
        <v>2669</v>
      </c>
      <c r="B19" s="158" t="s">
        <v>525</v>
      </c>
      <c r="C19" s="158" t="s">
        <v>98</v>
      </c>
      <c r="D19" s="240">
        <v>43.5</v>
      </c>
      <c r="E19" s="240">
        <f>SUM((P19+(D19*Q19)))</f>
        <v>28.324999999999999</v>
      </c>
      <c r="F19" s="231">
        <v>1.6458999999999999</v>
      </c>
      <c r="G19" s="188">
        <f>SUM(D19:E19)*(1+F19)</f>
        <v>190.04176750000002</v>
      </c>
      <c r="H19" s="188">
        <f>SUM(D19*1.5)</f>
        <v>65.25</v>
      </c>
      <c r="I19" s="188">
        <f>SUM((H19+E19)*(1+F19))</f>
        <v>247.59009250000003</v>
      </c>
      <c r="J19" s="188">
        <f>SUM(D19*1.5)</f>
        <v>65.25</v>
      </c>
      <c r="K19" s="188">
        <f>SUM((J19+E19)*(1+F19))</f>
        <v>247.59009250000003</v>
      </c>
      <c r="L19" s="188">
        <f>SUM(D19*1.5)</f>
        <v>65.25</v>
      </c>
      <c r="M19" s="188">
        <f>SUM(E19+L19)*(1+F19)</f>
        <v>247.59009250000003</v>
      </c>
      <c r="N19" s="188">
        <f>SUM(D19*2)</f>
        <v>87</v>
      </c>
      <c r="O19" s="188">
        <f>SUM((N19+E19)*(1+F19))</f>
        <v>305.1384175</v>
      </c>
      <c r="P19" s="188">
        <v>27.02</v>
      </c>
      <c r="Q19" s="230">
        <v>0.03</v>
      </c>
      <c r="R19" s="230"/>
    </row>
    <row r="20" spans="1:18" ht="120">
      <c r="A20" s="158" t="s">
        <v>2668</v>
      </c>
      <c r="B20" s="158" t="s">
        <v>525</v>
      </c>
      <c r="C20" s="158" t="s">
        <v>99</v>
      </c>
      <c r="D20" s="240">
        <v>42.75</v>
      </c>
      <c r="E20" s="240">
        <f>SUM((D20*Q20)+P20)</f>
        <v>30.0825</v>
      </c>
      <c r="F20" s="231">
        <v>1.4818</v>
      </c>
      <c r="G20" s="188">
        <f>SUM(D20:E20)*(1+F20)</f>
        <v>180.75569849999997</v>
      </c>
      <c r="H20" s="188">
        <f>SUM(D20*1.5)</f>
        <v>64.125</v>
      </c>
      <c r="I20" s="188">
        <f>SUM((H20+(H20*Q20+P20))*(1+F20))</f>
        <v>235.39562774999996</v>
      </c>
      <c r="J20" s="188">
        <f>SUM(D20*1.5)</f>
        <v>64.125</v>
      </c>
      <c r="K20" s="188">
        <f>SUM((J20+(J20*Q20+P20))*(1+F20))</f>
        <v>235.39562774999996</v>
      </c>
      <c r="L20" s="188">
        <f>SUM(D20*1.5)</f>
        <v>64.125</v>
      </c>
      <c r="M20" s="188">
        <f>SUM((L20+(L20*Q20+P20))*(1+F20))</f>
        <v>235.39562774999996</v>
      </c>
      <c r="N20" s="188">
        <f>SUM(D20*2)</f>
        <v>85.5</v>
      </c>
      <c r="O20" s="188">
        <f>SUM((N20+(N20*Q20+P20))*(1+F20))</f>
        <v>290.03555699999998</v>
      </c>
      <c r="P20" s="43">
        <v>28.8</v>
      </c>
      <c r="Q20" s="230">
        <v>0.03</v>
      </c>
      <c r="R20" s="230"/>
    </row>
    <row r="21" spans="1:18" ht="135">
      <c r="A21" s="158" t="s">
        <v>2667</v>
      </c>
      <c r="B21" s="158" t="s">
        <v>525</v>
      </c>
      <c r="C21" s="158" t="s">
        <v>111</v>
      </c>
      <c r="D21" s="240">
        <v>47</v>
      </c>
      <c r="E21" s="240">
        <v>31.92</v>
      </c>
      <c r="F21" s="231">
        <v>1.3885000000000001</v>
      </c>
      <c r="G21" s="188">
        <f>SUM(D21:E21)*(1+F21)</f>
        <v>188.50042000000002</v>
      </c>
      <c r="H21" s="188">
        <f>SUM(D21*1.5)</f>
        <v>70.5</v>
      </c>
      <c r="I21" s="188">
        <f>SUM((H21+E21)*(1+F21))</f>
        <v>244.63017000000002</v>
      </c>
      <c r="J21" s="188">
        <f>SUM(D21*1.5)</f>
        <v>70.5</v>
      </c>
      <c r="K21" s="188">
        <f>SUM((J21+E21)*(1+F21))</f>
        <v>244.63017000000002</v>
      </c>
      <c r="L21" s="188">
        <f>SUM(D21*1.5)</f>
        <v>70.5</v>
      </c>
      <c r="M21" s="188">
        <f>SUM(E21+L21)*(1+F21)</f>
        <v>244.63017000000002</v>
      </c>
      <c r="N21" s="188">
        <f>SUM(D21*2)</f>
        <v>94</v>
      </c>
      <c r="O21" s="188">
        <f>SUM((N21+E21)*(1+F21))</f>
        <v>300.75992000000002</v>
      </c>
      <c r="P21" s="188">
        <v>30.17</v>
      </c>
      <c r="Q21" s="230">
        <v>0.03</v>
      </c>
      <c r="R21" s="230"/>
    </row>
    <row r="22" spans="1:18" ht="135">
      <c r="A22" s="158" t="s">
        <v>2666</v>
      </c>
      <c r="B22" s="158" t="s">
        <v>525</v>
      </c>
      <c r="C22" s="158" t="s">
        <v>98</v>
      </c>
      <c r="D22" s="240">
        <v>41.3</v>
      </c>
      <c r="E22" s="240">
        <f>SUM((D22*Q22)+P22)</f>
        <v>28.928250000000002</v>
      </c>
      <c r="F22" s="231">
        <v>1.536</v>
      </c>
      <c r="G22" s="188">
        <f>SUM(D22:E22)*(1+F22)</f>
        <v>178.09884200000002</v>
      </c>
      <c r="H22" s="188">
        <f>SUM(D22*1.5)</f>
        <v>61.949999999999996</v>
      </c>
      <c r="I22" s="188">
        <f>SUM((H22+E22)*(1+F22))</f>
        <v>230.467242</v>
      </c>
      <c r="J22" s="188">
        <f>SUM(D22*1.5)</f>
        <v>61.949999999999996</v>
      </c>
      <c r="K22" s="188">
        <f>SUM((J22+E22)*(1+F22))</f>
        <v>230.467242</v>
      </c>
      <c r="L22" s="188">
        <f>SUM(D22*1.5)</f>
        <v>61.949999999999996</v>
      </c>
      <c r="M22" s="188">
        <f>SUM(E22+L22)*(1+F22)</f>
        <v>230.467242</v>
      </c>
      <c r="N22" s="188">
        <f>SUM(D22*2)</f>
        <v>82.6</v>
      </c>
      <c r="O22" s="188">
        <f>SUM((N22+E22)*(1+F22))</f>
        <v>282.83564200000001</v>
      </c>
      <c r="P22" s="188">
        <v>26.76</v>
      </c>
      <c r="Q22" s="230">
        <v>5.2499999999999998E-2</v>
      </c>
      <c r="R22" s="230"/>
    </row>
    <row r="23" spans="1:18" ht="135">
      <c r="A23" s="158" t="s">
        <v>2665</v>
      </c>
      <c r="B23" s="158" t="s">
        <v>525</v>
      </c>
      <c r="C23" s="158" t="s">
        <v>110</v>
      </c>
      <c r="D23" s="188">
        <v>40.68</v>
      </c>
      <c r="E23" s="188">
        <f>SUM(P23+(D23*Q23))</f>
        <v>32.000399999999999</v>
      </c>
      <c r="F23" s="231">
        <v>1.4161999999999999</v>
      </c>
      <c r="G23" s="188">
        <f>SUM(D23:E23)*(1+F23)</f>
        <v>175.61038247999997</v>
      </c>
      <c r="H23" s="188">
        <f>SUM(D23*1.5)</f>
        <v>61.019999999999996</v>
      </c>
      <c r="I23" s="188">
        <f>SUM((H23+(P23+H23*Q23))*(1+F23))</f>
        <v>226.23025571999995</v>
      </c>
      <c r="J23" s="188">
        <f>SUM(D23*1.5)</f>
        <v>61.019999999999996</v>
      </c>
      <c r="K23" s="188">
        <f>SUM((J23+(P23+J23*Q23))*(1+F23))</f>
        <v>226.23025571999995</v>
      </c>
      <c r="L23" s="188">
        <f>SUM(D23*1.5)</f>
        <v>61.019999999999996</v>
      </c>
      <c r="M23" s="188">
        <f>SUM((P23+L23*Q23)+L23)*(1+F23)</f>
        <v>226.23025571999995</v>
      </c>
      <c r="N23" s="188">
        <f>SUM(D23*2)</f>
        <v>81.36</v>
      </c>
      <c r="O23" s="188">
        <f>SUM((N23+(P23+N23*Q23))*(1+F23))</f>
        <v>276.85012896000001</v>
      </c>
      <c r="P23" s="188">
        <v>30.78</v>
      </c>
      <c r="Q23" s="230">
        <v>0.03</v>
      </c>
      <c r="R23" s="230"/>
    </row>
    <row r="24" spans="1:18" ht="105">
      <c r="A24" s="158" t="s">
        <v>2664</v>
      </c>
      <c r="B24" s="158" t="s">
        <v>525</v>
      </c>
      <c r="C24" s="158" t="s">
        <v>109</v>
      </c>
      <c r="D24" s="248">
        <v>43.09</v>
      </c>
      <c r="E24" s="248">
        <f>SUM((D24*R24)+P24)+Q24</f>
        <v>29.872700000000002</v>
      </c>
      <c r="F24" s="247">
        <v>1.3807</v>
      </c>
      <c r="G24" s="188">
        <f>SUM(D24:E24)*(1+F24)</f>
        <v>173.70229989000003</v>
      </c>
      <c r="H24" s="188">
        <f>SUM(D24*1.5)</f>
        <v>64.635000000000005</v>
      </c>
      <c r="I24" s="246">
        <f>SUM((H24+(E24+(Q24*1.5)))*(1+F24))</f>
        <v>251.95590889000002</v>
      </c>
      <c r="J24" s="188">
        <f>SUM(D24*1.5)</f>
        <v>64.635000000000005</v>
      </c>
      <c r="K24" s="246">
        <f>SUM((J24+(E24+(Q24*1.5)))*(1+F24))</f>
        <v>251.95590889000002</v>
      </c>
      <c r="L24" s="246">
        <f>SUM(D24*1.5)</f>
        <v>64.635000000000005</v>
      </c>
      <c r="M24" s="246">
        <f>SUM(L24+(E24+(Q24*1.5)))*(1+F24)</f>
        <v>251.95590889000002</v>
      </c>
      <c r="N24" s="246">
        <f>SUM(D24*2)</f>
        <v>86.18</v>
      </c>
      <c r="O24" s="246">
        <f>SUM((N24+(E24+(Q24*2)))*(1+F24))</f>
        <v>312.23523289000002</v>
      </c>
      <c r="P24" s="188">
        <v>21.03</v>
      </c>
      <c r="Q24" s="230">
        <v>7.55</v>
      </c>
      <c r="R24" s="230">
        <v>0.03</v>
      </c>
    </row>
    <row r="25" spans="1:18" ht="39">
      <c r="A25" s="158" t="s">
        <v>40</v>
      </c>
      <c r="B25" s="190" t="s">
        <v>187</v>
      </c>
      <c r="C25" s="238"/>
      <c r="D25" s="150"/>
      <c r="E25" s="150"/>
      <c r="F25" s="156"/>
      <c r="G25" s="189">
        <v>162.36482400000003</v>
      </c>
      <c r="H25" s="150"/>
      <c r="I25" s="188">
        <f>SUM(G25*1.5)</f>
        <v>243.54723600000005</v>
      </c>
      <c r="J25" s="150"/>
      <c r="K25" s="188">
        <f>SUM(G25*1.5)</f>
        <v>243.54723600000005</v>
      </c>
      <c r="L25" s="150"/>
      <c r="M25" s="188">
        <f>SUM(G25*1.5)</f>
        <v>243.54723600000005</v>
      </c>
      <c r="N25" s="150"/>
      <c r="O25" s="188">
        <f>SUM(G25*2)</f>
        <v>324.72964800000005</v>
      </c>
      <c r="P25" s="148"/>
    </row>
    <row r="26" spans="1:18" ht="39">
      <c r="A26" s="158" t="s">
        <v>37</v>
      </c>
      <c r="B26" s="190" t="s">
        <v>186</v>
      </c>
      <c r="C26" s="238"/>
      <c r="D26" s="150"/>
      <c r="E26" s="150"/>
      <c r="F26" s="156"/>
      <c r="G26" s="189">
        <v>189.42562799999999</v>
      </c>
      <c r="H26" s="150"/>
      <c r="I26" s="188">
        <f>SUM(G26*1.5)</f>
        <v>284.138442</v>
      </c>
      <c r="J26" s="150"/>
      <c r="K26" s="188">
        <f>SUM(G26*1.5)</f>
        <v>284.138442</v>
      </c>
      <c r="L26" s="150"/>
      <c r="M26" s="188">
        <f>SUM(G26*1.5)</f>
        <v>284.138442</v>
      </c>
      <c r="N26" s="150"/>
      <c r="O26" s="188">
        <f>SUM(G26*2)</f>
        <v>378.85125599999998</v>
      </c>
      <c r="P26" s="148"/>
    </row>
    <row r="27" spans="1:18" ht="64.5">
      <c r="A27" s="158" t="s">
        <v>62</v>
      </c>
      <c r="B27" s="186" t="s">
        <v>185</v>
      </c>
      <c r="C27" s="238"/>
      <c r="D27" s="150"/>
      <c r="E27" s="150"/>
      <c r="F27" s="156"/>
      <c r="G27" s="189">
        <v>189.42562799999999</v>
      </c>
      <c r="H27" s="150"/>
      <c r="I27" s="188">
        <f>SUM(G27*1.5)</f>
        <v>284.138442</v>
      </c>
      <c r="J27" s="150"/>
      <c r="K27" s="188">
        <f>SUM(G27*1.5)</f>
        <v>284.138442</v>
      </c>
      <c r="L27" s="150"/>
      <c r="M27" s="188">
        <f>SUM(G27*1.5)</f>
        <v>284.138442</v>
      </c>
      <c r="N27" s="150"/>
      <c r="O27" s="188">
        <f>SUM(G27*2)</f>
        <v>378.85125599999998</v>
      </c>
      <c r="P27" s="148"/>
    </row>
    <row r="28" spans="1:18" ht="78" thickBot="1">
      <c r="A28" s="158" t="s">
        <v>160</v>
      </c>
      <c r="B28" s="179" t="s">
        <v>184</v>
      </c>
      <c r="C28" s="238"/>
      <c r="D28" s="150"/>
      <c r="E28" s="150"/>
      <c r="F28" s="156"/>
      <c r="G28" s="189">
        <v>162.36482400000003</v>
      </c>
      <c r="H28" s="150"/>
      <c r="I28" s="188">
        <f>SUM(G28*1.5)</f>
        <v>243.54723600000005</v>
      </c>
      <c r="J28" s="150"/>
      <c r="K28" s="188">
        <f>SUM(G28*1.5)</f>
        <v>243.54723600000005</v>
      </c>
      <c r="L28" s="150"/>
      <c r="M28" s="188">
        <f>SUM(G28*1.5)</f>
        <v>243.54723600000005</v>
      </c>
      <c r="N28" s="150"/>
      <c r="O28" s="188">
        <f>SUM(G28*2)</f>
        <v>324.72964800000005</v>
      </c>
      <c r="P28" s="148"/>
    </row>
    <row r="29" spans="1:18" ht="52.5" thickTop="1">
      <c r="A29" s="158" t="s">
        <v>63</v>
      </c>
      <c r="B29" s="164" t="s">
        <v>183</v>
      </c>
      <c r="C29" s="238"/>
      <c r="D29" s="150"/>
      <c r="E29" s="150"/>
      <c r="F29" s="156"/>
      <c r="G29" s="189">
        <v>135.30402000000001</v>
      </c>
      <c r="H29" s="150"/>
      <c r="I29" s="188">
        <f>SUM(G29*1.5)</f>
        <v>202.95603</v>
      </c>
      <c r="J29" s="150"/>
      <c r="K29" s="188">
        <f>SUM(G29*1.5)</f>
        <v>202.95603</v>
      </c>
      <c r="L29" s="150"/>
      <c r="M29" s="188">
        <f>SUM(G29*1.5)</f>
        <v>202.95603</v>
      </c>
      <c r="N29" s="150"/>
      <c r="O29" s="188">
        <f>SUM(G29*2)</f>
        <v>270.60804000000002</v>
      </c>
      <c r="P29" s="148"/>
    </row>
    <row r="30" spans="1:18">
      <c r="A30" s="158" t="s">
        <v>39</v>
      </c>
      <c r="B30" s="172"/>
      <c r="C30" s="238"/>
      <c r="D30" s="150"/>
      <c r="E30" s="150"/>
      <c r="F30" s="156"/>
      <c r="G30" s="150"/>
      <c r="H30" s="150"/>
      <c r="I30" s="150"/>
      <c r="J30" s="150"/>
      <c r="K30" s="150"/>
      <c r="L30" s="150"/>
      <c r="M30" s="150"/>
      <c r="N30" s="150"/>
      <c r="O30" s="150"/>
      <c r="P30" s="148"/>
    </row>
    <row r="31" spans="1:18" ht="15.75" thickBot="1">
      <c r="A31" s="158" t="s">
        <v>38</v>
      </c>
      <c r="B31" s="170"/>
      <c r="C31" s="238"/>
      <c r="D31" s="150"/>
      <c r="E31" s="150"/>
      <c r="F31" s="156"/>
      <c r="G31" s="150"/>
      <c r="H31" s="150"/>
      <c r="I31" s="150"/>
      <c r="J31" s="150"/>
      <c r="K31" s="150"/>
      <c r="L31" s="150"/>
      <c r="M31" s="150"/>
      <c r="N31" s="150"/>
      <c r="O31" s="150"/>
      <c r="P31" s="148"/>
    </row>
    <row r="32" spans="1:18" ht="51.75">
      <c r="A32" s="158" t="s">
        <v>64</v>
      </c>
      <c r="B32" s="164" t="s">
        <v>182</v>
      </c>
      <c r="C32" s="238"/>
      <c r="D32" s="150"/>
      <c r="E32" s="150"/>
      <c r="F32" s="156"/>
      <c r="G32" s="189">
        <v>162.36482400000003</v>
      </c>
      <c r="H32" s="150"/>
      <c r="I32" s="188">
        <f>SUM(G32*1.5)</f>
        <v>243.54723600000005</v>
      </c>
      <c r="J32" s="150"/>
      <c r="K32" s="188">
        <f>SUM(G32*1.5)</f>
        <v>243.54723600000005</v>
      </c>
      <c r="L32" s="150"/>
      <c r="M32" s="188">
        <f>SUM(G32*1.5)</f>
        <v>243.54723600000005</v>
      </c>
      <c r="N32" s="150"/>
      <c r="O32" s="188">
        <f>SUM(G32*2)</f>
        <v>324.72964800000005</v>
      </c>
      <c r="P32" s="148"/>
    </row>
    <row r="33" spans="1:16">
      <c r="A33" s="158" t="s">
        <v>39</v>
      </c>
      <c r="B33" s="229"/>
      <c r="C33" s="157"/>
      <c r="D33" s="150"/>
      <c r="E33" s="150"/>
      <c r="F33" s="156"/>
      <c r="G33" s="150"/>
      <c r="H33" s="150"/>
      <c r="I33" s="150"/>
      <c r="J33" s="150"/>
      <c r="K33" s="150"/>
      <c r="L33" s="150"/>
      <c r="M33" s="150"/>
      <c r="N33" s="150"/>
      <c r="O33" s="150"/>
      <c r="P33" s="148"/>
    </row>
    <row r="34" spans="1:16">
      <c r="A34" s="158" t="s">
        <v>38</v>
      </c>
      <c r="B34" s="229"/>
      <c r="C34" s="157"/>
      <c r="D34" s="150"/>
      <c r="E34" s="150"/>
      <c r="F34" s="156"/>
      <c r="G34" s="150"/>
      <c r="H34" s="150"/>
      <c r="I34" s="150"/>
      <c r="J34" s="150"/>
      <c r="K34" s="150"/>
      <c r="L34" s="150"/>
      <c r="M34" s="150"/>
      <c r="N34" s="150"/>
      <c r="O34" s="150"/>
      <c r="P34" s="148"/>
    </row>
  </sheetData>
  <sheetProtection algorithmName="SHA-512" hashValue="10xkztmYWpWYTQq84CimxvAxpWH+BoVDrqDb4tQdnX9JL71CNQV5FC8+EjX8LVFi5Ahatto/6tOwzt2Qg+RZog==" saltValue="SHVHx2u8hQpfnN9Wev5gUw==" spinCount="100000" sheet="1" sort="0" autoFilter="0"/>
  <autoFilter ref="A5:O34" xr:uid="{8E900538-8017-404C-B40A-788356B0DB45}"/>
  <mergeCells count="1">
    <mergeCell ref="A3:E3"/>
  </mergeCells>
  <printOptions horizontalCentered="1"/>
  <pageMargins left="0.75" right="0.75" top="1" bottom="1" header="0.5" footer="0.5"/>
  <pageSetup paperSize="3" scale="45" fitToHeight="0" orientation="landscape" r:id="rId1"/>
  <headerFooter alignWithMargins="0">
    <oddHeader>&amp;LGROUP 77201, AWARD 23150
INTELLIGENT FACILITY AND SECURITY SYSTEMS &amp;&amp; SOLUTIONS&amp;RRONCO SPECIALIZED SYSTEMS INC
CONTRACT NO.: PT68850 
January 2025</oddHeader>
    <oddFooter>&amp;L&amp;F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5DEF9-5793-40AB-B0A6-EDCC5E455668}">
  <sheetPr>
    <pageSetUpPr fitToPage="1"/>
  </sheetPr>
  <dimension ref="A3:S30"/>
  <sheetViews>
    <sheetView zoomScale="98" zoomScaleNormal="98" workbookViewId="0">
      <selection activeCell="A7" sqref="A7"/>
    </sheetView>
  </sheetViews>
  <sheetFormatPr defaultColWidth="9.140625" defaultRowHeight="15"/>
  <cols>
    <col min="1" max="1" width="77.5703125" style="252" customWidth="1"/>
    <col min="2" max="2" width="84.7109375" style="252" customWidth="1"/>
    <col min="3" max="3" width="66" style="251" bestFit="1" customWidth="1"/>
    <col min="4" max="4" width="18.42578125" style="249" customWidth="1"/>
    <col min="5" max="5" width="18.7109375" style="249" customWidth="1"/>
    <col min="6" max="6" width="14.28515625" style="250" customWidth="1"/>
    <col min="7" max="8" width="15.28515625" style="249" bestFit="1" customWidth="1"/>
    <col min="9" max="9" width="16.7109375" style="249" customWidth="1"/>
    <col min="10" max="10" width="15.28515625" style="249" bestFit="1" customWidth="1"/>
    <col min="11" max="11" width="20.28515625" style="249" bestFit="1" customWidth="1"/>
    <col min="12" max="12" width="14.7109375" style="249" bestFit="1" customWidth="1"/>
    <col min="13" max="13" width="13.7109375" style="249" bestFit="1" customWidth="1"/>
    <col min="14" max="14" width="17.42578125" style="249" bestFit="1" customWidth="1"/>
    <col min="15" max="15" width="18.7109375" style="249" bestFit="1" customWidth="1"/>
    <col min="16" max="16" width="12.42578125" style="147" hidden="1" customWidth="1"/>
    <col min="17" max="18" width="8.7109375" style="147" hidden="1" customWidth="1"/>
    <col min="19" max="19" width="9.140625" style="147" customWidth="1"/>
    <col min="20" max="16384" width="9.140625" style="40"/>
  </cols>
  <sheetData>
    <row r="3" spans="1:18" ht="18.75">
      <c r="A3" s="261" t="s">
        <v>54</v>
      </c>
      <c r="B3" s="261"/>
      <c r="C3" s="261"/>
    </row>
    <row r="4" spans="1:18" ht="18.75">
      <c r="A4" s="258"/>
      <c r="B4" s="39" t="s">
        <v>568</v>
      </c>
      <c r="C4" s="42" t="s">
        <v>518</v>
      </c>
    </row>
    <row r="5" spans="1:18" ht="39">
      <c r="A5" s="257" t="s">
        <v>26</v>
      </c>
      <c r="B5" s="257" t="s">
        <v>27</v>
      </c>
      <c r="C5" s="201" t="s">
        <v>71</v>
      </c>
      <c r="D5" s="255" t="s">
        <v>28</v>
      </c>
      <c r="E5" s="255" t="s">
        <v>29</v>
      </c>
      <c r="F5" s="256" t="s">
        <v>30</v>
      </c>
      <c r="G5" s="198" t="s">
        <v>44</v>
      </c>
      <c r="H5" s="255" t="s">
        <v>43</v>
      </c>
      <c r="I5" s="255" t="s">
        <v>42</v>
      </c>
      <c r="J5" s="255" t="s">
        <v>31</v>
      </c>
      <c r="K5" s="255" t="s">
        <v>32</v>
      </c>
      <c r="L5" s="255" t="s">
        <v>33</v>
      </c>
      <c r="M5" s="255" t="s">
        <v>34</v>
      </c>
      <c r="N5" s="255" t="s">
        <v>41</v>
      </c>
      <c r="O5" s="255" t="s">
        <v>35</v>
      </c>
      <c r="P5" s="230"/>
      <c r="Q5" s="230"/>
      <c r="R5" s="230"/>
    </row>
    <row r="6" spans="1:18" ht="210">
      <c r="A6" s="158" t="s">
        <v>122</v>
      </c>
      <c r="B6" s="158" t="s">
        <v>190</v>
      </c>
      <c r="C6" s="158" t="s">
        <v>112</v>
      </c>
      <c r="D6" s="248">
        <v>41.3</v>
      </c>
      <c r="E6" s="248">
        <f>SUM((D6*Q6)+P6)</f>
        <v>28.928250000000002</v>
      </c>
      <c r="F6" s="247">
        <v>1.536</v>
      </c>
      <c r="G6" s="188">
        <f>SUM(D6:E6)*(1+F6)</f>
        <v>178.09884200000002</v>
      </c>
      <c r="H6" s="188">
        <f>SUM(D6*1.5)</f>
        <v>61.949999999999996</v>
      </c>
      <c r="I6" s="246">
        <f>SUM((H6+(P6+(H6*Q6)))*(1+F6))</f>
        <v>233.21658299999999</v>
      </c>
      <c r="J6" s="188">
        <f>SUM(D6*1.5)</f>
        <v>61.949999999999996</v>
      </c>
      <c r="K6" s="246">
        <f>SUM((J6+(P6+(J6*Q6)))*(1+F6))</f>
        <v>233.21658299999999</v>
      </c>
      <c r="L6" s="246">
        <f>SUM(D6*1.5)</f>
        <v>61.949999999999996</v>
      </c>
      <c r="M6" s="246">
        <f>SUM((L6+(P6+(L6*Q6)))*(1+F6))</f>
        <v>233.21658299999999</v>
      </c>
      <c r="N6" s="246">
        <f>SUM(D6*2)</f>
        <v>82.6</v>
      </c>
      <c r="O6" s="246">
        <f>SUM((N6+(P6+(N6*Q6)))*(1+F6))</f>
        <v>288.33432399999998</v>
      </c>
      <c r="P6" s="244">
        <v>26.76</v>
      </c>
      <c r="Q6" s="230">
        <v>5.2499999999999998E-2</v>
      </c>
      <c r="R6" s="230"/>
    </row>
    <row r="7" spans="1:18" ht="165">
      <c r="A7" s="158" t="s">
        <v>121</v>
      </c>
      <c r="B7" s="158" t="s">
        <v>190</v>
      </c>
      <c r="C7" s="158" t="s">
        <v>113</v>
      </c>
      <c r="D7" s="248">
        <v>42.5</v>
      </c>
      <c r="E7" s="248">
        <f>SUM((D7*Q7)+P7)</f>
        <v>27.294999999999998</v>
      </c>
      <c r="F7" s="247">
        <v>1.5647</v>
      </c>
      <c r="G7" s="188">
        <f>SUM(D7:E7)*(1+F7)</f>
        <v>179.00323650000001</v>
      </c>
      <c r="H7" s="188">
        <f>SUM(D7*1.5)</f>
        <v>63.75</v>
      </c>
      <c r="I7" s="246">
        <f>SUM((H7+(R7*(1+Q7)+((P7-R7)*1.5*(1+Q7))))*(1+F7))</f>
        <v>250.79265184500002</v>
      </c>
      <c r="J7" s="188">
        <f>SUM(D7*1.5)</f>
        <v>63.75</v>
      </c>
      <c r="K7" s="246">
        <f>SUM((J7+(R7*(1+Q7)+((P7-R7)*1.5*(1+Q7))))*(1+F7))</f>
        <v>250.79265184500002</v>
      </c>
      <c r="L7" s="246">
        <f>SUM(D7*1.5)</f>
        <v>63.75</v>
      </c>
      <c r="M7" s="246">
        <f>SUM((L7+(R7*(1+Q7)+((P7-R7)*1.5*(1+Q7))))*(1+F7))</f>
        <v>250.79265184500002</v>
      </c>
      <c r="N7" s="246">
        <f>SUM(D7*2)</f>
        <v>85</v>
      </c>
      <c r="O7" s="246">
        <f>SUM((N7+(R7*(1+Q7)+((P7-R7)*2*(1+Q7))))*(1+F7))</f>
        <v>323.85005487000001</v>
      </c>
      <c r="P7" s="244">
        <v>26.02</v>
      </c>
      <c r="Q7" s="230">
        <v>0.03</v>
      </c>
      <c r="R7" s="230">
        <v>11.97</v>
      </c>
    </row>
    <row r="8" spans="1:18" ht="210">
      <c r="A8" s="158" t="s">
        <v>117</v>
      </c>
      <c r="B8" s="158" t="s">
        <v>190</v>
      </c>
      <c r="C8" s="158" t="s">
        <v>114</v>
      </c>
      <c r="D8" s="248">
        <v>41.41</v>
      </c>
      <c r="E8" s="248">
        <f>SUM((D8*Q8)+P8)</f>
        <v>32.792299999999997</v>
      </c>
      <c r="F8" s="247">
        <v>1.3131999999999999</v>
      </c>
      <c r="G8" s="188">
        <f>SUM(D8:E8)*(1+F8)</f>
        <v>171.64476035999999</v>
      </c>
      <c r="H8" s="188">
        <f>SUM(D8*1.5)</f>
        <v>62.114999999999995</v>
      </c>
      <c r="I8" s="246">
        <f>SUM((H8+(H8*Q8+P8))*(1+F8))</f>
        <v>220.97641053999999</v>
      </c>
      <c r="J8" s="188">
        <f>SUM(D8*1.5)</f>
        <v>62.114999999999995</v>
      </c>
      <c r="K8" s="246">
        <f>SUM((J8+(J8*Q8+P8))*(1+F8))</f>
        <v>220.97641053999999</v>
      </c>
      <c r="L8" s="246">
        <f>SUM(D8*1.5)</f>
        <v>62.114999999999995</v>
      </c>
      <c r="M8" s="246">
        <f>SUM((L8+(P8+(L8*Q8)))*(1+F8))</f>
        <v>220.97641053999999</v>
      </c>
      <c r="N8" s="246">
        <f>SUM(D8*2)</f>
        <v>82.82</v>
      </c>
      <c r="O8" s="246">
        <f>SUM((N8+(N8*Q8+P8))*(1+F8))</f>
        <v>270.30806072000001</v>
      </c>
      <c r="P8" s="244">
        <v>31.55</v>
      </c>
      <c r="Q8" s="230">
        <v>0.03</v>
      </c>
      <c r="R8" s="230"/>
    </row>
    <row r="9" spans="1:18" ht="165">
      <c r="A9" s="158" t="s">
        <v>118</v>
      </c>
      <c r="B9" s="158" t="s">
        <v>190</v>
      </c>
      <c r="C9" s="158" t="s">
        <v>115</v>
      </c>
      <c r="D9" s="248">
        <v>42.2</v>
      </c>
      <c r="E9" s="248">
        <f>SUM((D9*Q9)+P9)</f>
        <v>32.045999999999999</v>
      </c>
      <c r="F9" s="247">
        <v>1.3499000000000001</v>
      </c>
      <c r="G9" s="188">
        <f>SUM(D9:E9)*(1+F9)</f>
        <v>174.4706754</v>
      </c>
      <c r="H9" s="188">
        <f>SUM(D9*1.5)</f>
        <v>63.300000000000004</v>
      </c>
      <c r="I9" s="246">
        <f>SUM((H9+(H9*Q9+P9))*(1+F9))</f>
        <v>225.54105210000003</v>
      </c>
      <c r="J9" s="188">
        <f>SUM(D9*1.5)</f>
        <v>63.300000000000004</v>
      </c>
      <c r="K9" s="246">
        <f>SUM((J9+(J9*Q9+P9))*(1+F9))</f>
        <v>225.54105210000003</v>
      </c>
      <c r="L9" s="246">
        <f>SUM(D9*1.5)</f>
        <v>63.300000000000004</v>
      </c>
      <c r="M9" s="246">
        <f>SUM((L9+(P9+(L9*Q9)))*(1+F9))</f>
        <v>225.54105210000003</v>
      </c>
      <c r="N9" s="246">
        <f>SUM(D9*2)</f>
        <v>84.4</v>
      </c>
      <c r="O9" s="246">
        <f>SUM((N9+(N9*Q9+P9))*(1+F9))</f>
        <v>276.6114288</v>
      </c>
      <c r="P9" s="244">
        <v>30.78</v>
      </c>
      <c r="Q9" s="230">
        <v>0.03</v>
      </c>
      <c r="R9" s="230"/>
    </row>
    <row r="10" spans="1:18" ht="165">
      <c r="A10" s="158" t="s">
        <v>120</v>
      </c>
      <c r="B10" s="158" t="s">
        <v>190</v>
      </c>
      <c r="C10" s="158" t="s">
        <v>116</v>
      </c>
      <c r="D10" s="248">
        <v>43.09</v>
      </c>
      <c r="E10" s="248">
        <f>SUM((D10*R10)+P10)+Q10</f>
        <v>29.672699999999999</v>
      </c>
      <c r="F10" s="247">
        <v>1.3807</v>
      </c>
      <c r="G10" s="188">
        <f>SUM(D10:E10)*(1+F10)</f>
        <v>173.22615988999999</v>
      </c>
      <c r="H10" s="188">
        <f>SUM(D10*1.5)</f>
        <v>64.635000000000005</v>
      </c>
      <c r="I10" s="246">
        <f>SUM((H10+((H10*R10)+(Q10*1.5)+P10))*(1+F10))</f>
        <v>234.80617933500002</v>
      </c>
      <c r="J10" s="188">
        <f>SUM(D10*1.5)</f>
        <v>64.635000000000005</v>
      </c>
      <c r="K10" s="246">
        <f>SUM((J10+((J10*R10)+(Q10*1.5)+P10))*(1+F10))</f>
        <v>234.80617933500002</v>
      </c>
      <c r="L10" s="246">
        <f>SUM(D10*1.5)</f>
        <v>64.635000000000005</v>
      </c>
      <c r="M10" s="246">
        <f>SUM((L10+((L10*R10)+(Q10*1.5)+P10))*(1+F10))</f>
        <v>234.80617933500002</v>
      </c>
      <c r="N10" s="246">
        <f>SUM(D10*2)</f>
        <v>86.18</v>
      </c>
      <c r="O10" s="246">
        <f>SUM((N10+((N10*R10)+(Q10*2)+P10))*(1+F10))</f>
        <v>296.38619878000003</v>
      </c>
      <c r="P10" s="244">
        <v>21.03</v>
      </c>
      <c r="Q10" s="244">
        <v>7.35</v>
      </c>
      <c r="R10" s="230">
        <v>0.03</v>
      </c>
    </row>
    <row r="11" spans="1:18" ht="210">
      <c r="A11" s="158" t="s">
        <v>559</v>
      </c>
      <c r="B11" s="158" t="s">
        <v>560</v>
      </c>
      <c r="C11" s="158" t="s">
        <v>103</v>
      </c>
      <c r="D11" s="248">
        <v>41.3</v>
      </c>
      <c r="E11" s="248">
        <f>SUM((D11*Q11)+P11)</f>
        <v>28.928250000000002</v>
      </c>
      <c r="F11" s="247">
        <v>1.536</v>
      </c>
      <c r="G11" s="188">
        <f>SUM(D11:E11)*(1+F11)</f>
        <v>178.09884200000002</v>
      </c>
      <c r="H11" s="188">
        <f>SUM(D11*1.5)</f>
        <v>61.949999999999996</v>
      </c>
      <c r="I11" s="246">
        <f>SUM((H11+(P11+(H11*Q11)))*(1+F11))</f>
        <v>233.21658299999999</v>
      </c>
      <c r="J11" s="188">
        <f>SUM(D11*1.5)</f>
        <v>61.949999999999996</v>
      </c>
      <c r="K11" s="246">
        <f>SUM((J11+(P11+(J11*Q11)))*(1+F11))</f>
        <v>233.21658299999999</v>
      </c>
      <c r="L11" s="246">
        <f>SUM(D11*1.5)</f>
        <v>61.949999999999996</v>
      </c>
      <c r="M11" s="246">
        <f>SUM((L11+(P11+(L11*Q11)))*(1+F11))</f>
        <v>233.21658299999999</v>
      </c>
      <c r="N11" s="246">
        <f>SUM(D11*2)</f>
        <v>82.6</v>
      </c>
      <c r="O11" s="246">
        <f>SUM((N11+(P11+(N11*Q11)))*(1+F11))</f>
        <v>288.33432399999998</v>
      </c>
      <c r="P11" s="244">
        <v>26.76</v>
      </c>
      <c r="Q11" s="230">
        <v>5.2499999999999998E-2</v>
      </c>
      <c r="R11" s="230"/>
    </row>
    <row r="12" spans="1:18" ht="165">
      <c r="A12" s="158" t="s">
        <v>561</v>
      </c>
      <c r="B12" s="158" t="s">
        <v>560</v>
      </c>
      <c r="C12" s="158" t="s">
        <v>119</v>
      </c>
      <c r="D12" s="248">
        <v>42.5</v>
      </c>
      <c r="E12" s="248">
        <f>SUM((D12*Q12)+P12)</f>
        <v>27.294999999999998</v>
      </c>
      <c r="F12" s="247">
        <v>1.5647</v>
      </c>
      <c r="G12" s="188">
        <f>SUM(D12:E12)*(1+F12)</f>
        <v>179.00323650000001</v>
      </c>
      <c r="H12" s="188">
        <f>SUM(D12*1.5)</f>
        <v>63.75</v>
      </c>
      <c r="I12" s="246">
        <f>SUM((H12+(R12*(1+Q12)+((P12-R12)*1.5*(1+Q12))))*(1+F12))</f>
        <v>250.79265184500002</v>
      </c>
      <c r="J12" s="188">
        <f>SUM(D12*1.5)</f>
        <v>63.75</v>
      </c>
      <c r="K12" s="246">
        <f>SUM((J12+(R12*(1+Q12)+((P12-R12)*1.5*(1+Q12))))*(1+F12))</f>
        <v>250.79265184500002</v>
      </c>
      <c r="L12" s="246">
        <f>SUM(D12*1.5)</f>
        <v>63.75</v>
      </c>
      <c r="M12" s="246">
        <f>SUM((L12+(R12*(1+Q12)+((P12-R12)*1.5*(1+Q12))))*(1+F12))</f>
        <v>250.79265184500002</v>
      </c>
      <c r="N12" s="246">
        <f>SUM(D12*2)</f>
        <v>85</v>
      </c>
      <c r="O12" s="246">
        <f>SUM((N12+(R12*(1+Q12)+((P12-R12)*2*(1+Q12))))*(1+F12))</f>
        <v>323.85005487000001</v>
      </c>
      <c r="P12" s="244">
        <v>26.02</v>
      </c>
      <c r="Q12" s="230">
        <v>0.03</v>
      </c>
      <c r="R12" s="230">
        <v>11.97</v>
      </c>
    </row>
    <row r="13" spans="1:18" ht="210">
      <c r="A13" s="158" t="s">
        <v>562</v>
      </c>
      <c r="B13" s="158" t="s">
        <v>560</v>
      </c>
      <c r="C13" s="158" t="s">
        <v>114</v>
      </c>
      <c r="D13" s="248">
        <v>41.41</v>
      </c>
      <c r="E13" s="248">
        <f>SUM((D13*Q13)+P13)</f>
        <v>32.792299999999997</v>
      </c>
      <c r="F13" s="247">
        <v>1.3131999999999999</v>
      </c>
      <c r="G13" s="188">
        <f>SUM(D13:E13)*(1+F13)</f>
        <v>171.64476035999999</v>
      </c>
      <c r="H13" s="188">
        <f>SUM(D13*1.5)</f>
        <v>62.114999999999995</v>
      </c>
      <c r="I13" s="246">
        <f>SUM((H13+(H13*Q13+P13))*(1+F13))</f>
        <v>220.97641053999999</v>
      </c>
      <c r="J13" s="188">
        <f>SUM(D13*1.5)</f>
        <v>62.114999999999995</v>
      </c>
      <c r="K13" s="246">
        <f>SUM((J13+(J13*Q13+P13))*(1+F13))</f>
        <v>220.97641053999999</v>
      </c>
      <c r="L13" s="246">
        <f>SUM(D13*1.5)</f>
        <v>62.114999999999995</v>
      </c>
      <c r="M13" s="246">
        <f>SUM((L13+(P13+(L13*Q13)))*(1+F13))</f>
        <v>220.97641053999999</v>
      </c>
      <c r="N13" s="246">
        <f>SUM(D13*2)</f>
        <v>82.82</v>
      </c>
      <c r="O13" s="246">
        <f>SUM((N13+(N13*Q13+P13))*(1+F13))</f>
        <v>270.30806072000001</v>
      </c>
      <c r="P13" s="230">
        <v>31.55</v>
      </c>
      <c r="Q13" s="230">
        <v>0.03</v>
      </c>
      <c r="R13" s="230"/>
    </row>
    <row r="14" spans="1:18" ht="90">
      <c r="A14" s="158" t="s">
        <v>563</v>
      </c>
      <c r="B14" s="158" t="s">
        <v>560</v>
      </c>
      <c r="C14" s="158" t="s">
        <v>115</v>
      </c>
      <c r="D14" s="248">
        <v>42.2</v>
      </c>
      <c r="E14" s="248">
        <f>SUM((D14*Q14)+P14)</f>
        <v>32.045999999999999</v>
      </c>
      <c r="F14" s="247">
        <v>1.3499000000000001</v>
      </c>
      <c r="G14" s="188">
        <f>SUM(D14:E14)*(1+F14)</f>
        <v>174.4706754</v>
      </c>
      <c r="H14" s="188">
        <f>SUM(D14*1.5)</f>
        <v>63.300000000000004</v>
      </c>
      <c r="I14" s="246">
        <f>SUM((H14+(H14*Q14+P14))*(1+F14))</f>
        <v>225.54105210000003</v>
      </c>
      <c r="J14" s="188">
        <f>SUM(D14*1.5)</f>
        <v>63.300000000000004</v>
      </c>
      <c r="K14" s="246">
        <f>SUM((J14+(J14*Q14+P14))*(1+F14))</f>
        <v>225.54105210000003</v>
      </c>
      <c r="L14" s="246">
        <f>SUM(D14*1.5)</f>
        <v>63.300000000000004</v>
      </c>
      <c r="M14" s="246">
        <f>SUM((L14+(P14+(L14*Q14)))*(1+F14))</f>
        <v>225.54105210000003</v>
      </c>
      <c r="N14" s="246">
        <f>SUM(D14*2)</f>
        <v>84.4</v>
      </c>
      <c r="O14" s="246">
        <f>SUM((N14+(N14*Q14+P14))*(1+F14))</f>
        <v>276.6114288</v>
      </c>
      <c r="P14" s="244">
        <v>30.78</v>
      </c>
      <c r="Q14" s="230">
        <v>0.03</v>
      </c>
      <c r="R14" s="230"/>
    </row>
    <row r="15" spans="1:18" ht="105">
      <c r="A15" s="158" t="s">
        <v>564</v>
      </c>
      <c r="B15" s="158" t="s">
        <v>560</v>
      </c>
      <c r="C15" s="158" t="s">
        <v>115</v>
      </c>
      <c r="D15" s="248">
        <v>42.4</v>
      </c>
      <c r="E15" s="248">
        <f>SUM((D15*R15)+P15)+Q15</f>
        <v>29.652000000000001</v>
      </c>
      <c r="F15" s="247">
        <v>1.3807</v>
      </c>
      <c r="G15" s="188">
        <f>SUM(D15:E15)*(1+F15)</f>
        <v>171.53419639999998</v>
      </c>
      <c r="H15" s="188">
        <f>SUM(D15*1.5)</f>
        <v>63.599999999999994</v>
      </c>
      <c r="I15" s="246">
        <f>SUM((H15+((H15*R15)+(Q15*1.5)+P15))*(1+F15))</f>
        <v>232.26823409999997</v>
      </c>
      <c r="J15" s="188">
        <f>SUM(D15*1.5)</f>
        <v>63.599999999999994</v>
      </c>
      <c r="K15" s="246">
        <f>SUM((J15+((J15*R15)+(Q15*1.5)+P15))*(1+F15))</f>
        <v>232.26823409999997</v>
      </c>
      <c r="L15" s="246">
        <f>SUM(D15*1.5)</f>
        <v>63.599999999999994</v>
      </c>
      <c r="M15" s="246">
        <f>SUM((L15+((L15*R15)+(Q15*1.5)+P15))*(1+F15))</f>
        <v>232.26823409999997</v>
      </c>
      <c r="N15" s="246">
        <f>SUM(D15*2)</f>
        <v>84.8</v>
      </c>
      <c r="O15" s="246">
        <f>SUM((N15+((N15*R15)+(Q15*2)+P15))*(1+F15))</f>
        <v>293.00227180000002</v>
      </c>
      <c r="P15" s="244">
        <v>21.03</v>
      </c>
      <c r="Q15" s="244">
        <v>7.35</v>
      </c>
      <c r="R15" s="244">
        <v>0.03</v>
      </c>
    </row>
    <row r="16" spans="1:18" ht="210">
      <c r="A16" s="158" t="s">
        <v>2675</v>
      </c>
      <c r="B16" s="158" t="s">
        <v>558</v>
      </c>
      <c r="C16" s="158" t="s">
        <v>103</v>
      </c>
      <c r="D16" s="248">
        <v>41.3</v>
      </c>
      <c r="E16" s="248">
        <f>SUM((D16*Q16)+P16)</f>
        <v>28.928250000000002</v>
      </c>
      <c r="F16" s="247">
        <v>1.536</v>
      </c>
      <c r="G16" s="188">
        <f>SUM(D16:E16)*(1+F16)</f>
        <v>178.09884200000002</v>
      </c>
      <c r="H16" s="188">
        <f>SUM(D16*1.5)</f>
        <v>61.949999999999996</v>
      </c>
      <c r="I16" s="246">
        <f>SUM((H16+(P16+(H16*Q16)))*(1+F16))</f>
        <v>233.21658299999999</v>
      </c>
      <c r="J16" s="188">
        <f>SUM(D16*1.5)</f>
        <v>61.949999999999996</v>
      </c>
      <c r="K16" s="246">
        <f>SUM((J16+(P16+(J16*Q16)))*(1+F16))</f>
        <v>233.21658299999999</v>
      </c>
      <c r="L16" s="246">
        <f>SUM(D16*1.5)</f>
        <v>61.949999999999996</v>
      </c>
      <c r="M16" s="246">
        <f>SUM((L16+(P16+(L16*Q16)))*(1+F16))</f>
        <v>233.21658299999999</v>
      </c>
      <c r="N16" s="246">
        <f>SUM(D16*2)</f>
        <v>82.6</v>
      </c>
      <c r="O16" s="246">
        <f>SUM((N16+(P16+(N16*Q16)))*(1+F16))</f>
        <v>288.33432399999998</v>
      </c>
      <c r="P16" s="244">
        <v>26.76</v>
      </c>
      <c r="Q16" s="230">
        <v>5.2499999999999998E-2</v>
      </c>
      <c r="R16" s="230"/>
    </row>
    <row r="17" spans="1:18" ht="175.9" customHeight="1">
      <c r="A17" s="158" t="s">
        <v>2674</v>
      </c>
      <c r="B17" s="158" t="s">
        <v>558</v>
      </c>
      <c r="C17" s="158" t="s">
        <v>119</v>
      </c>
      <c r="D17" s="248">
        <v>42.5</v>
      </c>
      <c r="E17" s="248">
        <f>SUM((D17*Q17)+P17)</f>
        <v>27.294999999999998</v>
      </c>
      <c r="F17" s="247">
        <v>1.5647</v>
      </c>
      <c r="G17" s="188">
        <f>SUM(D17:E17)*(1+F17)</f>
        <v>179.00323650000001</v>
      </c>
      <c r="H17" s="188">
        <f>SUM(D17*1.5)</f>
        <v>63.75</v>
      </c>
      <c r="I17" s="246">
        <f>SUM((H17+(R17*(1+Q17)+((P17-R17)*1.5*(1+Q17))))*(1+F17))</f>
        <v>250.79265184500002</v>
      </c>
      <c r="J17" s="188">
        <f>SUM(D17*1.5)</f>
        <v>63.75</v>
      </c>
      <c r="K17" s="246">
        <f>SUM((J17+(R17*(1+Q17)+((P17-R17)*1.5*(1+Q17))))*(1+F17))</f>
        <v>250.79265184500002</v>
      </c>
      <c r="L17" s="246">
        <f>SUM(D17*1.5)</f>
        <v>63.75</v>
      </c>
      <c r="M17" s="246">
        <f>SUM((L17+(R17*(1+Q17)+((P17-R17)*1.5*(1+Q17))))*(1+F17))</f>
        <v>250.79265184500002</v>
      </c>
      <c r="N17" s="246">
        <f>SUM(D17*2)</f>
        <v>85</v>
      </c>
      <c r="O17" s="246">
        <f>SUM((N17+(R17*(1+Q17)+((P17-R17)*2*(1+Q17))))*(1+F17))</f>
        <v>323.85005487000001</v>
      </c>
      <c r="P17" s="244">
        <v>26.02</v>
      </c>
      <c r="Q17" s="230">
        <v>0.03</v>
      </c>
      <c r="R17" s="230">
        <v>11.97</v>
      </c>
    </row>
    <row r="18" spans="1:18" ht="225">
      <c r="A18" s="158" t="s">
        <v>2673</v>
      </c>
      <c r="B18" s="158" t="s">
        <v>558</v>
      </c>
      <c r="C18" s="158" t="s">
        <v>114</v>
      </c>
      <c r="D18" s="248">
        <v>41.41</v>
      </c>
      <c r="E18" s="248">
        <f>SUM((D18*Q18)+P18)</f>
        <v>32.792299999999997</v>
      </c>
      <c r="F18" s="247">
        <v>1.3131999999999999</v>
      </c>
      <c r="G18" s="188">
        <f>SUM(D18:E18)*(1+F18)</f>
        <v>171.64476035999999</v>
      </c>
      <c r="H18" s="188">
        <f>SUM(D18*1.5)</f>
        <v>62.114999999999995</v>
      </c>
      <c r="I18" s="246">
        <f>SUM((H18+(H18*Q18+P18))*(1+F18))</f>
        <v>220.97641053999999</v>
      </c>
      <c r="J18" s="188">
        <f>SUM(D18*1.5)</f>
        <v>62.114999999999995</v>
      </c>
      <c r="K18" s="246">
        <f>SUM((J18+(J18*Q18+P18))*(1+F18))</f>
        <v>220.97641053999999</v>
      </c>
      <c r="L18" s="246">
        <f>SUM(D18*1.5)</f>
        <v>62.114999999999995</v>
      </c>
      <c r="M18" s="246">
        <f>SUM((L18+(P18+(L18*Q18)))*(1+F18))</f>
        <v>220.97641053999999</v>
      </c>
      <c r="N18" s="246">
        <f>SUM(D18*2)</f>
        <v>82.82</v>
      </c>
      <c r="O18" s="246">
        <f>SUM((N18+(N18*Q18+P18))*(1+F18))</f>
        <v>270.30806072000001</v>
      </c>
      <c r="P18" s="230">
        <v>31.55</v>
      </c>
      <c r="Q18" s="230">
        <v>0.03</v>
      </c>
      <c r="R18" s="230"/>
    </row>
    <row r="19" spans="1:18" ht="105">
      <c r="A19" s="158" t="s">
        <v>2672</v>
      </c>
      <c r="B19" s="158" t="s">
        <v>558</v>
      </c>
      <c r="C19" s="158" t="s">
        <v>115</v>
      </c>
      <c r="D19" s="248">
        <v>42.2</v>
      </c>
      <c r="E19" s="248">
        <f>SUM((D19*Q19)+P19)</f>
        <v>32.045999999999999</v>
      </c>
      <c r="F19" s="247">
        <v>1.3499000000000001</v>
      </c>
      <c r="G19" s="188">
        <f>SUM(D19:E19)*(1+F19)</f>
        <v>174.4706754</v>
      </c>
      <c r="H19" s="188">
        <f>SUM(D19*1.5)</f>
        <v>63.300000000000004</v>
      </c>
      <c r="I19" s="246">
        <f>SUM((H19+(H19*Q19+P19))*(1+F19))</f>
        <v>225.54105210000003</v>
      </c>
      <c r="J19" s="188">
        <f>SUM(D19*1.5)</f>
        <v>63.300000000000004</v>
      </c>
      <c r="K19" s="246">
        <f>SUM((J19+(J19*Q19+P19))*(1+F19))</f>
        <v>225.54105210000003</v>
      </c>
      <c r="L19" s="246">
        <f>SUM(D19*1.5)</f>
        <v>63.300000000000004</v>
      </c>
      <c r="M19" s="246">
        <f>SUM((L19+(P19+(L19*Q19)))*(1+F19))</f>
        <v>225.54105210000003</v>
      </c>
      <c r="N19" s="246">
        <f>SUM(D19*2)</f>
        <v>84.4</v>
      </c>
      <c r="O19" s="246">
        <f>SUM((N19+(N19*Q19+P19))*(1+F19))</f>
        <v>276.6114288</v>
      </c>
      <c r="P19" s="244">
        <v>30.78</v>
      </c>
      <c r="Q19" s="230">
        <v>0.03</v>
      </c>
      <c r="R19" s="230"/>
    </row>
    <row r="20" spans="1:18" ht="120">
      <c r="A20" s="158" t="s">
        <v>2671</v>
      </c>
      <c r="B20" s="158" t="s">
        <v>558</v>
      </c>
      <c r="C20" s="158" t="s">
        <v>115</v>
      </c>
      <c r="D20" s="248">
        <v>42.4</v>
      </c>
      <c r="E20" s="248">
        <f>SUM((D20*R20)+P20)+Q20</f>
        <v>29.652000000000001</v>
      </c>
      <c r="F20" s="247">
        <v>1.3807</v>
      </c>
      <c r="G20" s="188">
        <f>SUM(D20:E20)*(1+F20)</f>
        <v>171.53419639999998</v>
      </c>
      <c r="H20" s="188">
        <f>SUM(D20*1.5)</f>
        <v>63.599999999999994</v>
      </c>
      <c r="I20" s="246">
        <f>SUM((H20+((H20*R20)+(Q20*1.5)+P20))*(1+F20))</f>
        <v>232.26823409999997</v>
      </c>
      <c r="J20" s="188">
        <f>SUM(D20*1.5)</f>
        <v>63.599999999999994</v>
      </c>
      <c r="K20" s="246">
        <f>SUM((J20+((J20*R20)+(Q20*1.5)+P20))*(1+F20))</f>
        <v>232.26823409999997</v>
      </c>
      <c r="L20" s="246">
        <f>SUM(D20*1.5)</f>
        <v>63.599999999999994</v>
      </c>
      <c r="M20" s="246">
        <f>SUM((L20+((L20*R20)+(Q20*1.5)+P20))*(1+F20))</f>
        <v>232.26823409999997</v>
      </c>
      <c r="N20" s="246">
        <f>SUM(D20*2)</f>
        <v>84.8</v>
      </c>
      <c r="O20" s="246">
        <f>SUM((N20+((N20*R20)+(Q20*2)+P20))*(1+F20))</f>
        <v>293.00227180000002</v>
      </c>
      <c r="P20" s="244">
        <v>21.03</v>
      </c>
      <c r="Q20" s="244">
        <v>7.35</v>
      </c>
      <c r="R20" s="244">
        <v>0.03</v>
      </c>
    </row>
    <row r="21" spans="1:18" ht="39">
      <c r="A21" s="158" t="s">
        <v>40</v>
      </c>
      <c r="B21" s="190" t="s">
        <v>187</v>
      </c>
      <c r="C21" s="254"/>
      <c r="D21" s="150"/>
      <c r="E21" s="150"/>
      <c r="F21" s="156"/>
      <c r="G21" s="189">
        <v>162.36482400000003</v>
      </c>
      <c r="H21" s="150"/>
      <c r="I21" s="188">
        <f>SUM(G21*1.5)</f>
        <v>243.54723600000005</v>
      </c>
      <c r="J21" s="150"/>
      <c r="K21" s="188">
        <f>SUM(G21*1.5)</f>
        <v>243.54723600000005</v>
      </c>
      <c r="L21" s="150"/>
      <c r="M21" s="188">
        <f>SUM(G21*1.5)</f>
        <v>243.54723600000005</v>
      </c>
      <c r="N21" s="150"/>
      <c r="O21" s="188">
        <f>SUM(G21*2)</f>
        <v>324.72964800000005</v>
      </c>
    </row>
    <row r="22" spans="1:18" ht="39">
      <c r="A22" s="158" t="s">
        <v>37</v>
      </c>
      <c r="B22" s="190" t="s">
        <v>186</v>
      </c>
      <c r="C22" s="254"/>
      <c r="D22" s="150"/>
      <c r="E22" s="150"/>
      <c r="F22" s="156"/>
      <c r="G22" s="189">
        <v>189.42562799999999</v>
      </c>
      <c r="H22" s="150"/>
      <c r="I22" s="188">
        <f>SUM(G22*1.5)</f>
        <v>284.138442</v>
      </c>
      <c r="J22" s="150"/>
      <c r="K22" s="188">
        <f>SUM(G22*1.5)</f>
        <v>284.138442</v>
      </c>
      <c r="L22" s="150"/>
      <c r="M22" s="188">
        <f>SUM(G22*1.5)</f>
        <v>284.138442</v>
      </c>
      <c r="N22" s="150"/>
      <c r="O22" s="188">
        <f>SUM(G22*2)</f>
        <v>378.85125599999998</v>
      </c>
    </row>
    <row r="23" spans="1:18" ht="64.5">
      <c r="A23" s="158" t="s">
        <v>62</v>
      </c>
      <c r="B23" s="186" t="s">
        <v>185</v>
      </c>
      <c r="C23" s="254"/>
      <c r="D23" s="150"/>
      <c r="E23" s="150"/>
      <c r="F23" s="156"/>
      <c r="G23" s="189">
        <v>189.42562799999999</v>
      </c>
      <c r="H23" s="150"/>
      <c r="I23" s="188">
        <f>SUM(G23*1.5)</f>
        <v>284.138442</v>
      </c>
      <c r="J23" s="150"/>
      <c r="K23" s="188">
        <f>SUM(G23*1.5)</f>
        <v>284.138442</v>
      </c>
      <c r="L23" s="150"/>
      <c r="M23" s="188">
        <f>SUM(G23*1.5)</f>
        <v>284.138442</v>
      </c>
      <c r="N23" s="150"/>
      <c r="O23" s="188">
        <f>SUM(G23*2)</f>
        <v>378.85125599999998</v>
      </c>
    </row>
    <row r="24" spans="1:18" ht="78" thickBot="1">
      <c r="A24" s="158" t="s">
        <v>160</v>
      </c>
      <c r="B24" s="179" t="s">
        <v>184</v>
      </c>
      <c r="C24" s="254"/>
      <c r="D24" s="150"/>
      <c r="E24" s="150"/>
      <c r="F24" s="156"/>
      <c r="G24" s="189">
        <v>162.36482400000003</v>
      </c>
      <c r="H24" s="150"/>
      <c r="I24" s="188">
        <f>SUM(G24*1.5)</f>
        <v>243.54723600000005</v>
      </c>
      <c r="J24" s="150"/>
      <c r="K24" s="188">
        <f>SUM(G24*1.5)</f>
        <v>243.54723600000005</v>
      </c>
      <c r="L24" s="150"/>
      <c r="M24" s="188">
        <f>SUM(G24*1.5)</f>
        <v>243.54723600000005</v>
      </c>
      <c r="N24" s="150"/>
      <c r="O24" s="188">
        <f>SUM(G24*2)</f>
        <v>324.72964800000005</v>
      </c>
    </row>
    <row r="25" spans="1:18" ht="52.5" thickTop="1">
      <c r="A25" s="158" t="s">
        <v>63</v>
      </c>
      <c r="B25" s="164" t="s">
        <v>183</v>
      </c>
      <c r="C25" s="254"/>
      <c r="D25" s="150"/>
      <c r="E25" s="150"/>
      <c r="F25" s="156"/>
      <c r="G25" s="189">
        <v>135.30402000000001</v>
      </c>
      <c r="H25" s="150"/>
      <c r="I25" s="188">
        <f>SUM(G25*1.5)</f>
        <v>202.95603</v>
      </c>
      <c r="J25" s="150"/>
      <c r="K25" s="188">
        <f>SUM(G25*1.5)</f>
        <v>202.95603</v>
      </c>
      <c r="L25" s="150"/>
      <c r="M25" s="188">
        <f>SUM(G25*1.5)</f>
        <v>202.95603</v>
      </c>
      <c r="N25" s="150"/>
      <c r="O25" s="188">
        <f>SUM(G25*2)</f>
        <v>270.60804000000002</v>
      </c>
    </row>
    <row r="26" spans="1:18">
      <c r="A26" s="158" t="s">
        <v>39</v>
      </c>
      <c r="B26" s="172"/>
      <c r="C26" s="254"/>
      <c r="D26" s="150"/>
      <c r="E26" s="150"/>
      <c r="F26" s="156"/>
      <c r="G26" s="150"/>
      <c r="H26" s="150"/>
      <c r="I26" s="150"/>
      <c r="J26" s="150"/>
      <c r="K26" s="150"/>
      <c r="L26" s="150"/>
      <c r="M26" s="150"/>
      <c r="N26" s="150"/>
      <c r="O26" s="150"/>
    </row>
    <row r="27" spans="1:18" ht="15.75" thickBot="1">
      <c r="A27" s="158" t="s">
        <v>38</v>
      </c>
      <c r="B27" s="170"/>
      <c r="C27" s="254"/>
      <c r="D27" s="150"/>
      <c r="E27" s="150"/>
      <c r="F27" s="156"/>
      <c r="G27" s="150"/>
      <c r="H27" s="150"/>
      <c r="I27" s="150"/>
      <c r="J27" s="150"/>
      <c r="K27" s="150"/>
      <c r="L27" s="150"/>
      <c r="M27" s="150"/>
      <c r="N27" s="150"/>
      <c r="O27" s="150"/>
    </row>
    <row r="28" spans="1:18" ht="51.75">
      <c r="A28" s="158" t="s">
        <v>64</v>
      </c>
      <c r="B28" s="164" t="s">
        <v>182</v>
      </c>
      <c r="C28" s="254"/>
      <c r="D28" s="150"/>
      <c r="E28" s="150"/>
      <c r="F28" s="156"/>
      <c r="G28" s="189">
        <v>162.36482400000003</v>
      </c>
      <c r="H28" s="150"/>
      <c r="I28" s="188">
        <f>SUM(G28*1.5)</f>
        <v>243.54723600000005</v>
      </c>
      <c r="J28" s="150"/>
      <c r="K28" s="188">
        <f>SUM(G28*1.5)</f>
        <v>243.54723600000005</v>
      </c>
      <c r="L28" s="150"/>
      <c r="M28" s="188">
        <f>SUM(G28*1.5)</f>
        <v>243.54723600000005</v>
      </c>
      <c r="N28" s="150"/>
      <c r="O28" s="188">
        <f>SUM(G28*2)</f>
        <v>324.72964800000005</v>
      </c>
    </row>
    <row r="29" spans="1:18">
      <c r="A29" s="158" t="s">
        <v>39</v>
      </c>
      <c r="B29" s="229"/>
      <c r="C29" s="253"/>
      <c r="D29" s="150"/>
      <c r="E29" s="150"/>
      <c r="F29" s="156"/>
      <c r="G29" s="150"/>
      <c r="H29" s="150"/>
      <c r="I29" s="150"/>
      <c r="J29" s="150"/>
      <c r="K29" s="150"/>
      <c r="L29" s="150"/>
      <c r="M29" s="150"/>
      <c r="N29" s="150"/>
      <c r="O29" s="150"/>
    </row>
    <row r="30" spans="1:18">
      <c r="A30" s="158" t="s">
        <v>38</v>
      </c>
      <c r="B30" s="229"/>
      <c r="C30" s="253"/>
      <c r="D30" s="150"/>
      <c r="E30" s="150"/>
      <c r="F30" s="156"/>
      <c r="G30" s="150"/>
      <c r="H30" s="150"/>
      <c r="I30" s="150"/>
      <c r="J30" s="150"/>
      <c r="K30" s="150"/>
      <c r="L30" s="150"/>
      <c r="M30" s="150"/>
      <c r="N30" s="150"/>
      <c r="O30" s="150"/>
    </row>
  </sheetData>
  <sheetProtection algorithmName="SHA-512" hashValue="GMeceU9UypMPPJ9avTofeWVe4aZx0vn2V200N7vP2H0md3gvcW9iroI3yV4t9LveVPTWF8k1I4czH7kYiP19LA==" saltValue="WG/k9V7W0BkOJLioO+UmFA==" spinCount="100000" sheet="1" sort="0" autoFilter="0"/>
  <autoFilter ref="A5:O30" xr:uid="{3BB49B8F-4342-40AC-BDC9-7C394F5DB4C9}"/>
  <mergeCells count="1">
    <mergeCell ref="A3:C3"/>
  </mergeCells>
  <printOptions horizontalCentered="1"/>
  <pageMargins left="0.75" right="0.75" top="1" bottom="1" header="0.5" footer="0.5"/>
  <pageSetup paperSize="3" scale="47" fitToHeight="0" orientation="landscape" r:id="rId1"/>
  <headerFooter alignWithMargins="0">
    <oddHeader>&amp;LGROUP 77201, AWARD 23150
INTELLIGENT FACILITY AND SECURITY SYSTEMS &amp;&amp; SOLUTIONS&amp;RRONCO SPECIALIZED SYSTEMS INC
CONTRACT NO.: PT68850 
January 2025</oddHeader>
    <oddFooter>&amp;L&amp;F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pageSetUpPr fitToPage="1"/>
  </sheetPr>
  <dimension ref="A1:C3"/>
  <sheetViews>
    <sheetView zoomScaleNormal="100" workbookViewId="0">
      <selection activeCell="A7" sqref="A7"/>
    </sheetView>
  </sheetViews>
  <sheetFormatPr defaultColWidth="9.28515625" defaultRowHeight="12.75"/>
  <cols>
    <col min="1" max="1" width="42.28515625" style="40" customWidth="1"/>
    <col min="2" max="2" width="62.28515625" style="40" customWidth="1"/>
    <col min="3" max="3" width="48.7109375" style="57" customWidth="1"/>
    <col min="4" max="16384" width="9.28515625" style="40"/>
  </cols>
  <sheetData>
    <row r="1" spans="1:3" ht="15.75" thickBot="1">
      <c r="A1" s="39"/>
      <c r="B1" s="39" t="s">
        <v>565</v>
      </c>
      <c r="C1" s="59">
        <f>'Cover Page'!B5:D5</f>
        <v>0</v>
      </c>
    </row>
    <row r="2" spans="1:3" ht="18.75" thickBot="1">
      <c r="A2" s="145" t="s">
        <v>571</v>
      </c>
      <c r="B2" s="146"/>
      <c r="C2" s="60">
        <v>0.1</v>
      </c>
    </row>
    <row r="3" spans="1:3">
      <c r="A3" s="41"/>
    </row>
  </sheetData>
  <mergeCells count="1">
    <mergeCell ref="A2:B2"/>
  </mergeCells>
  <printOptions horizontalCentered="1"/>
  <pageMargins left="0.75" right="0.75" top="1" bottom="1" header="0.5" footer="0.5"/>
  <pageSetup scale="59" fitToHeight="0" orientation="portrait" r:id="rId1"/>
  <headerFooter alignWithMargins="0">
    <oddHeader>&amp;LGROUP 77201, AWARD 23150
INTELLIGENT FACILITY AND SECURITY SYSTEMS &amp;&amp; SOLUTIONS&amp;RRONCO SPECIALIZED SYSTEMS INC
CONTRACT NO.: PT68850 
January 2025</oddHeader>
    <oddFooter>&amp;L&amp;F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J7"/>
  <sheetViews>
    <sheetView tabSelected="1" zoomScaleNormal="100" workbookViewId="0"/>
  </sheetViews>
  <sheetFormatPr defaultColWidth="9.28515625" defaultRowHeight="12.75"/>
  <cols>
    <col min="1" max="1" width="20.28515625" style="35" bestFit="1" customWidth="1"/>
    <col min="2" max="3" width="9.28515625" style="35"/>
    <col min="4" max="4" width="10.5703125" style="35" customWidth="1"/>
    <col min="5" max="5" width="9.28515625" style="35" customWidth="1"/>
    <col min="6" max="9" width="9.28515625" style="35"/>
    <col min="10" max="10" width="12.42578125" style="35" customWidth="1"/>
    <col min="11" max="16384" width="9.28515625" style="35"/>
  </cols>
  <sheetData>
    <row r="3" spans="1:10" ht="18">
      <c r="A3" s="139" t="s">
        <v>2647</v>
      </c>
      <c r="B3" s="140"/>
      <c r="C3" s="140"/>
      <c r="D3" s="140"/>
      <c r="E3" s="140"/>
      <c r="F3" s="140"/>
      <c r="G3" s="140"/>
      <c r="H3" s="140"/>
      <c r="I3" s="140"/>
      <c r="J3" s="140"/>
    </row>
    <row r="4" spans="1:10" ht="15">
      <c r="A4" s="141" t="s">
        <v>567</v>
      </c>
      <c r="B4" s="142"/>
      <c r="C4" s="142"/>
      <c r="D4" s="142"/>
      <c r="E4" s="142"/>
      <c r="F4" s="142"/>
      <c r="G4" s="142"/>
      <c r="H4" s="142"/>
      <c r="I4" s="142"/>
      <c r="J4" s="142"/>
    </row>
    <row r="5" spans="1:10" ht="15.75">
      <c r="A5" s="36" t="s">
        <v>568</v>
      </c>
      <c r="B5" s="138" t="s">
        <v>522</v>
      </c>
      <c r="C5" s="138"/>
      <c r="D5" s="138"/>
    </row>
    <row r="6" spans="1:10" ht="15.75">
      <c r="A6" s="36" t="s">
        <v>569</v>
      </c>
      <c r="B6" s="37" t="s">
        <v>21</v>
      </c>
    </row>
    <row r="7" spans="1:10" ht="15.75">
      <c r="A7" s="36" t="s">
        <v>570</v>
      </c>
      <c r="B7" s="38" t="s">
        <v>9</v>
      </c>
      <c r="C7" s="38" t="s">
        <v>10</v>
      </c>
      <c r="D7" s="38" t="s">
        <v>11</v>
      </c>
      <c r="E7" s="38" t="s">
        <v>12</v>
      </c>
      <c r="F7" s="38" t="s">
        <v>13</v>
      </c>
      <c r="G7" s="38" t="s">
        <v>14</v>
      </c>
      <c r="H7" s="38" t="s">
        <v>15</v>
      </c>
      <c r="I7" s="38" t="s">
        <v>16</v>
      </c>
      <c r="J7" s="38" t="s">
        <v>17</v>
      </c>
    </row>
  </sheetData>
  <sheetProtection sort="0" autoFilter="0"/>
  <mergeCells count="3">
    <mergeCell ref="B5:D5"/>
    <mergeCell ref="A3:J3"/>
    <mergeCell ref="A4:J4"/>
  </mergeCells>
  <conditionalFormatting sqref="A3:A4">
    <cfRule type="cellIs" dxfId="7" priority="1" operator="equal">
      <formula>"Word"</formula>
    </cfRule>
    <cfRule type="cellIs" dxfId="6" priority="2" operator="equal">
      <formula>"PDF"</formula>
    </cfRule>
    <cfRule type="cellIs" dxfId="5" priority="3" operator="equal">
      <formula>"Excel"</formula>
    </cfRule>
  </conditionalFormatting>
  <printOptions horizontalCentered="1"/>
  <pageMargins left="0.75" right="0.75" top="1" bottom="1" header="0.5" footer="0.5"/>
  <pageSetup scale="84" fitToHeight="0" orientation="portrait" r:id="rId1"/>
  <headerFooter alignWithMargins="0">
    <oddHeader>&amp;LGROUP 77201, AWARD 23150
INTELLIGENT FACILITY AND SECURITY SYSTEMS &amp;&amp; SOLUTIONS&amp;RRONCO SPECIALIZED SYSTEMS INC
CONTRACT NO.: PT68850 
January 2025</oddHeader>
    <oddFooter>&amp;L&amp;F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J1244"/>
  <sheetViews>
    <sheetView zoomScaleNormal="100" workbookViewId="0">
      <selection activeCell="C10" sqref="C10"/>
    </sheetView>
  </sheetViews>
  <sheetFormatPr defaultColWidth="9.28515625" defaultRowHeight="12.75"/>
  <cols>
    <col min="1" max="1" width="7.28515625" style="40" bestFit="1" customWidth="1"/>
    <col min="2" max="2" width="28.28515625" style="40" bestFit="1" customWidth="1"/>
    <col min="3" max="3" width="27.5703125" style="40" bestFit="1" customWidth="1"/>
    <col min="4" max="4" width="58.7109375" style="40" bestFit="1" customWidth="1"/>
    <col min="5" max="5" width="15.7109375" style="40" customWidth="1"/>
    <col min="6" max="6" width="15.28515625" style="40" bestFit="1" customWidth="1"/>
    <col min="7" max="7" width="19.140625" style="40" customWidth="1"/>
    <col min="8" max="8" width="18.5703125" style="54" customWidth="1"/>
    <col min="9" max="9" width="13.140625" style="57" bestFit="1" customWidth="1"/>
    <col min="10" max="10" width="15" style="54" bestFit="1" customWidth="1"/>
    <col min="11" max="16384" width="9.28515625" style="40"/>
  </cols>
  <sheetData>
    <row r="1" spans="1:10" ht="15.75">
      <c r="B1" s="30" t="s">
        <v>566</v>
      </c>
      <c r="C1" s="30" t="s">
        <v>21</v>
      </c>
      <c r="D1" s="30" t="s">
        <v>2611</v>
      </c>
      <c r="E1" s="30"/>
      <c r="F1" s="30"/>
      <c r="G1" s="48"/>
      <c r="H1" s="53"/>
      <c r="I1" s="55"/>
      <c r="J1" s="53"/>
    </row>
    <row r="2" spans="1:10" s="49" customFormat="1" ht="94.5">
      <c r="A2" s="29" t="s">
        <v>23</v>
      </c>
      <c r="B2" s="76" t="s">
        <v>5</v>
      </c>
      <c r="C2" s="31" t="s">
        <v>155</v>
      </c>
      <c r="D2" s="31" t="s">
        <v>156</v>
      </c>
      <c r="E2" s="31" t="s">
        <v>3</v>
      </c>
      <c r="F2" s="31" t="s">
        <v>48</v>
      </c>
      <c r="G2" s="31" t="s">
        <v>25</v>
      </c>
      <c r="H2" s="61" t="s">
        <v>2</v>
      </c>
      <c r="I2" s="56" t="s">
        <v>7</v>
      </c>
      <c r="J2" s="61" t="s">
        <v>1</v>
      </c>
    </row>
    <row r="3" spans="1:10" s="49" customFormat="1" ht="15.75">
      <c r="A3" s="72">
        <v>1</v>
      </c>
      <c r="B3" s="67" t="s">
        <v>193</v>
      </c>
      <c r="C3" s="67" t="s">
        <v>696</v>
      </c>
      <c r="D3" s="67" t="s">
        <v>697</v>
      </c>
      <c r="E3" s="67">
        <v>1</v>
      </c>
      <c r="F3" s="67"/>
      <c r="G3" s="67" t="s">
        <v>72</v>
      </c>
      <c r="H3" s="50">
        <v>172.5</v>
      </c>
      <c r="I3" s="34">
        <v>0.38</v>
      </c>
      <c r="J3" s="51">
        <f t="shared" ref="J3:J60" si="0">H3*(1-I3)</f>
        <v>106.95</v>
      </c>
    </row>
    <row r="4" spans="1:10" s="49" customFormat="1" ht="15.75">
      <c r="A4" s="72">
        <v>2</v>
      </c>
      <c r="B4" s="67" t="s">
        <v>193</v>
      </c>
      <c r="C4" s="67">
        <v>1295</v>
      </c>
      <c r="D4" s="67" t="s">
        <v>460</v>
      </c>
      <c r="E4" s="67">
        <v>1</v>
      </c>
      <c r="F4" s="67"/>
      <c r="G4" s="67" t="s">
        <v>72</v>
      </c>
      <c r="H4" s="50">
        <v>298.75</v>
      </c>
      <c r="I4" s="34">
        <v>0.38</v>
      </c>
      <c r="J4" s="51">
        <f t="shared" si="0"/>
        <v>185.22499999999999</v>
      </c>
    </row>
    <row r="5" spans="1:10" s="49" customFormat="1" ht="15.75">
      <c r="A5" s="72">
        <v>3</v>
      </c>
      <c r="B5" s="67" t="s">
        <v>193</v>
      </c>
      <c r="C5" s="67" t="s">
        <v>698</v>
      </c>
      <c r="D5" s="67" t="s">
        <v>700</v>
      </c>
      <c r="E5" s="67">
        <v>1</v>
      </c>
      <c r="F5" s="67"/>
      <c r="G5" s="67" t="s">
        <v>72</v>
      </c>
      <c r="H5" s="50">
        <v>53.75</v>
      </c>
      <c r="I5" s="34">
        <v>0.38</v>
      </c>
      <c r="J5" s="51">
        <f t="shared" si="0"/>
        <v>33.325000000000003</v>
      </c>
    </row>
    <row r="6" spans="1:10" s="49" customFormat="1" ht="15.75">
      <c r="A6" s="72">
        <v>4</v>
      </c>
      <c r="B6" s="67" t="s">
        <v>193</v>
      </c>
      <c r="C6" s="67" t="s">
        <v>699</v>
      </c>
      <c r="D6" s="67" t="s">
        <v>701</v>
      </c>
      <c r="E6" s="67">
        <v>1</v>
      </c>
      <c r="F6" s="67"/>
      <c r="G6" s="67" t="s">
        <v>72</v>
      </c>
      <c r="H6" s="50">
        <v>78.75</v>
      </c>
      <c r="I6" s="34">
        <v>0.38</v>
      </c>
      <c r="J6" s="51">
        <f t="shared" si="0"/>
        <v>48.825000000000003</v>
      </c>
    </row>
    <row r="7" spans="1:10" s="49" customFormat="1" ht="15.75">
      <c r="A7" s="72">
        <v>5</v>
      </c>
      <c r="B7" s="67" t="s">
        <v>193</v>
      </c>
      <c r="C7" s="67">
        <v>2418</v>
      </c>
      <c r="D7" s="67" t="s">
        <v>461</v>
      </c>
      <c r="E7" s="67">
        <v>1</v>
      </c>
      <c r="F7" s="67"/>
      <c r="G7" s="67" t="s">
        <v>72</v>
      </c>
      <c r="H7" s="50">
        <v>578.75</v>
      </c>
      <c r="I7" s="34">
        <v>0.38</v>
      </c>
      <c r="J7" s="51">
        <f t="shared" si="0"/>
        <v>358.82499999999999</v>
      </c>
    </row>
    <row r="8" spans="1:10" s="49" customFormat="1" ht="15.75">
      <c r="A8" s="72">
        <v>6</v>
      </c>
      <c r="B8" s="67" t="s">
        <v>193</v>
      </c>
      <c r="C8" s="67">
        <v>2419</v>
      </c>
      <c r="D8" s="67" t="s">
        <v>306</v>
      </c>
      <c r="E8" s="67">
        <v>1</v>
      </c>
      <c r="F8" s="67"/>
      <c r="G8" s="67" t="s">
        <v>72</v>
      </c>
      <c r="H8" s="50">
        <v>198.75</v>
      </c>
      <c r="I8" s="34">
        <v>0.38</v>
      </c>
      <c r="J8" s="51">
        <f t="shared" si="0"/>
        <v>123.22499999999999</v>
      </c>
    </row>
    <row r="9" spans="1:10" s="49" customFormat="1" ht="15.75">
      <c r="A9" s="72">
        <v>7</v>
      </c>
      <c r="B9" s="67" t="s">
        <v>193</v>
      </c>
      <c r="C9" s="67" t="s">
        <v>702</v>
      </c>
      <c r="D9" s="67" t="s">
        <v>703</v>
      </c>
      <c r="E9" s="67">
        <v>1</v>
      </c>
      <c r="F9" s="67"/>
      <c r="G9" s="67" t="s">
        <v>448</v>
      </c>
      <c r="H9" s="50">
        <v>227.5</v>
      </c>
      <c r="I9" s="34">
        <v>0.38</v>
      </c>
      <c r="J9" s="51">
        <f t="shared" si="0"/>
        <v>141.05000000000001</v>
      </c>
    </row>
    <row r="10" spans="1:10" s="49" customFormat="1" ht="15.75">
      <c r="A10" s="72">
        <v>8</v>
      </c>
      <c r="B10" s="67" t="s">
        <v>193</v>
      </c>
      <c r="C10" s="67">
        <v>2496</v>
      </c>
      <c r="D10" s="67" t="s">
        <v>749</v>
      </c>
      <c r="E10" s="67">
        <v>1</v>
      </c>
      <c r="F10" s="67"/>
      <c r="G10" s="67" t="s">
        <v>72</v>
      </c>
      <c r="H10" s="50">
        <v>191.25</v>
      </c>
      <c r="I10" s="34">
        <v>0.38</v>
      </c>
      <c r="J10" s="51">
        <f t="shared" si="0"/>
        <v>118.575</v>
      </c>
    </row>
    <row r="11" spans="1:10" s="49" customFormat="1" ht="15.75">
      <c r="A11" s="72">
        <v>9</v>
      </c>
      <c r="B11" s="67" t="s">
        <v>193</v>
      </c>
      <c r="C11" s="67">
        <v>2515</v>
      </c>
      <c r="D11" s="67" t="s">
        <v>307</v>
      </c>
      <c r="E11" s="67">
        <v>1</v>
      </c>
      <c r="F11" s="67"/>
      <c r="G11" s="67" t="s">
        <v>448</v>
      </c>
      <c r="H11" s="50">
        <v>703.75</v>
      </c>
      <c r="I11" s="34">
        <v>0.38</v>
      </c>
      <c r="J11" s="51">
        <f t="shared" si="0"/>
        <v>436.32499999999999</v>
      </c>
    </row>
    <row r="12" spans="1:10" s="49" customFormat="1" ht="15.75">
      <c r="A12" s="72">
        <v>10</v>
      </c>
      <c r="B12" s="67" t="s">
        <v>193</v>
      </c>
      <c r="C12" s="67">
        <v>3601</v>
      </c>
      <c r="D12" s="67" t="s">
        <v>308</v>
      </c>
      <c r="E12" s="67">
        <v>1</v>
      </c>
      <c r="F12" s="67"/>
      <c r="G12" s="67" t="s">
        <v>72</v>
      </c>
      <c r="H12" s="50">
        <v>188.75</v>
      </c>
      <c r="I12" s="33">
        <v>0.38</v>
      </c>
      <c r="J12" s="51">
        <f t="shared" si="0"/>
        <v>117.02500000000001</v>
      </c>
    </row>
    <row r="13" spans="1:10" s="49" customFormat="1" ht="15.75">
      <c r="A13" s="72">
        <v>11</v>
      </c>
      <c r="B13" s="67" t="s">
        <v>193</v>
      </c>
      <c r="C13" s="67">
        <v>3602</v>
      </c>
      <c r="D13" s="67" t="s">
        <v>309</v>
      </c>
      <c r="E13" s="67">
        <v>1</v>
      </c>
      <c r="F13" s="67"/>
      <c r="G13" s="67" t="s">
        <v>72</v>
      </c>
      <c r="H13" s="50">
        <v>255</v>
      </c>
      <c r="I13" s="33">
        <v>0.38</v>
      </c>
      <c r="J13" s="51">
        <f t="shared" si="0"/>
        <v>158.1</v>
      </c>
    </row>
    <row r="14" spans="1:10" s="49" customFormat="1" ht="15.75">
      <c r="A14" s="72">
        <v>12</v>
      </c>
      <c r="B14" s="67" t="s">
        <v>193</v>
      </c>
      <c r="C14" s="67">
        <v>3603</v>
      </c>
      <c r="D14" s="67" t="s">
        <v>310</v>
      </c>
      <c r="E14" s="67">
        <v>1</v>
      </c>
      <c r="F14" s="67"/>
      <c r="G14" s="67" t="s">
        <v>72</v>
      </c>
      <c r="H14" s="50">
        <v>296.25</v>
      </c>
      <c r="I14" s="33">
        <v>0.38</v>
      </c>
      <c r="J14" s="51">
        <f t="shared" si="0"/>
        <v>183.67500000000001</v>
      </c>
    </row>
    <row r="15" spans="1:10" s="49" customFormat="1" ht="15.75">
      <c r="A15" s="72">
        <v>13</v>
      </c>
      <c r="B15" s="67" t="s">
        <v>193</v>
      </c>
      <c r="C15" s="67">
        <v>3604</v>
      </c>
      <c r="D15" s="67" t="s">
        <v>311</v>
      </c>
      <c r="E15" s="67">
        <v>1</v>
      </c>
      <c r="F15" s="67"/>
      <c r="G15" s="67" t="s">
        <v>72</v>
      </c>
      <c r="H15" s="50">
        <v>431.25</v>
      </c>
      <c r="I15" s="33">
        <v>0.38</v>
      </c>
      <c r="J15" s="51">
        <f t="shared" si="0"/>
        <v>267.375</v>
      </c>
    </row>
    <row r="16" spans="1:10" s="49" customFormat="1" ht="15.75">
      <c r="A16" s="72">
        <v>14</v>
      </c>
      <c r="B16" s="67" t="s">
        <v>193</v>
      </c>
      <c r="C16" s="67">
        <v>3607</v>
      </c>
      <c r="D16" s="67" t="s">
        <v>519</v>
      </c>
      <c r="E16" s="67">
        <v>1</v>
      </c>
      <c r="F16" s="67"/>
      <c r="G16" s="67" t="s">
        <v>72</v>
      </c>
      <c r="H16" s="50">
        <v>201.25</v>
      </c>
      <c r="I16" s="33">
        <v>0.38</v>
      </c>
      <c r="J16" s="51">
        <f t="shared" si="0"/>
        <v>124.77500000000001</v>
      </c>
    </row>
    <row r="17" spans="1:10" s="49" customFormat="1" ht="15.75">
      <c r="A17" s="72">
        <v>15</v>
      </c>
      <c r="B17" s="67" t="s">
        <v>193</v>
      </c>
      <c r="C17" s="67">
        <v>6400</v>
      </c>
      <c r="D17" s="67" t="s">
        <v>632</v>
      </c>
      <c r="E17" s="67">
        <v>1</v>
      </c>
      <c r="F17" s="67"/>
      <c r="G17" s="67" t="s">
        <v>72</v>
      </c>
      <c r="H17" s="50">
        <v>146.25</v>
      </c>
      <c r="I17" s="33">
        <v>0.38</v>
      </c>
      <c r="J17" s="51">
        <f t="shared" si="0"/>
        <v>90.674999999999997</v>
      </c>
    </row>
    <row r="18" spans="1:10" s="49" customFormat="1" ht="15.75">
      <c r="A18" s="72">
        <v>16</v>
      </c>
      <c r="B18" s="67" t="s">
        <v>193</v>
      </c>
      <c r="C18" s="67">
        <v>350002</v>
      </c>
      <c r="D18" s="67" t="s">
        <v>312</v>
      </c>
      <c r="E18" s="67">
        <v>1</v>
      </c>
      <c r="F18" s="67"/>
      <c r="G18" s="67" t="s">
        <v>462</v>
      </c>
      <c r="H18" s="50">
        <v>946.25</v>
      </c>
      <c r="I18" s="33">
        <v>0.38</v>
      </c>
      <c r="J18" s="51">
        <f t="shared" si="0"/>
        <v>586.67499999999995</v>
      </c>
    </row>
    <row r="19" spans="1:10" s="49" customFormat="1" ht="15.75">
      <c r="A19" s="72">
        <v>17</v>
      </c>
      <c r="B19" s="67" t="s">
        <v>193</v>
      </c>
      <c r="C19" s="67">
        <v>350003</v>
      </c>
      <c r="D19" s="67" t="s">
        <v>313</v>
      </c>
      <c r="E19" s="67">
        <v>1</v>
      </c>
      <c r="F19" s="67"/>
      <c r="G19" s="67" t="s">
        <v>462</v>
      </c>
      <c r="H19" s="50">
        <v>767.5</v>
      </c>
      <c r="I19" s="33">
        <v>0.38</v>
      </c>
      <c r="J19" s="51">
        <f t="shared" si="0"/>
        <v>475.85</v>
      </c>
    </row>
    <row r="20" spans="1:10" s="49" customFormat="1" ht="15.75">
      <c r="A20" s="72">
        <v>18</v>
      </c>
      <c r="B20" s="67" t="s">
        <v>193</v>
      </c>
      <c r="C20" s="67">
        <v>350004</v>
      </c>
      <c r="D20" s="67" t="s">
        <v>314</v>
      </c>
      <c r="E20" s="67">
        <v>1</v>
      </c>
      <c r="F20" s="67"/>
      <c r="G20" s="67" t="s">
        <v>462</v>
      </c>
      <c r="H20" s="50">
        <v>563.75</v>
      </c>
      <c r="I20" s="33">
        <v>0.38</v>
      </c>
      <c r="J20" s="51">
        <f t="shared" si="0"/>
        <v>349.52499999999998</v>
      </c>
    </row>
    <row r="21" spans="1:10" s="49" customFormat="1">
      <c r="A21" s="72">
        <v>19</v>
      </c>
      <c r="B21" s="67" t="s">
        <v>193</v>
      </c>
      <c r="C21" s="67">
        <v>350006</v>
      </c>
      <c r="D21" s="67" t="s">
        <v>315</v>
      </c>
      <c r="E21" s="67">
        <v>1</v>
      </c>
      <c r="F21" s="67"/>
      <c r="G21" s="67" t="s">
        <v>72</v>
      </c>
      <c r="H21" s="50">
        <v>115</v>
      </c>
      <c r="I21" s="33">
        <v>0.38</v>
      </c>
      <c r="J21" s="51">
        <f t="shared" si="0"/>
        <v>71.3</v>
      </c>
    </row>
    <row r="22" spans="1:10" s="49" customFormat="1" ht="15.75">
      <c r="A22" s="72">
        <v>20</v>
      </c>
      <c r="B22" s="67" t="s">
        <v>193</v>
      </c>
      <c r="C22" s="67">
        <v>350007</v>
      </c>
      <c r="D22" s="67" t="s">
        <v>316</v>
      </c>
      <c r="E22" s="67">
        <v>1</v>
      </c>
      <c r="F22" s="67"/>
      <c r="G22" s="67" t="s">
        <v>72</v>
      </c>
      <c r="H22" s="50">
        <v>67.5</v>
      </c>
      <c r="I22" s="33">
        <v>0.38</v>
      </c>
      <c r="J22" s="51">
        <f t="shared" si="0"/>
        <v>41.85</v>
      </c>
    </row>
    <row r="23" spans="1:10" s="49" customFormat="1" ht="15.75">
      <c r="A23" s="72">
        <v>21</v>
      </c>
      <c r="B23" s="67" t="s">
        <v>193</v>
      </c>
      <c r="C23" s="67">
        <v>350009</v>
      </c>
      <c r="D23" s="67" t="s">
        <v>317</v>
      </c>
      <c r="E23" s="67">
        <v>1</v>
      </c>
      <c r="F23" s="67"/>
      <c r="G23" s="67" t="s">
        <v>462</v>
      </c>
      <c r="H23" s="50">
        <v>173.75</v>
      </c>
      <c r="I23" s="33">
        <v>0.38</v>
      </c>
      <c r="J23" s="51">
        <f t="shared" si="0"/>
        <v>107.72499999999999</v>
      </c>
    </row>
    <row r="24" spans="1:10" s="49" customFormat="1" ht="15.75">
      <c r="A24" s="72">
        <v>22</v>
      </c>
      <c r="B24" s="67" t="s">
        <v>193</v>
      </c>
      <c r="C24" s="67">
        <v>350011</v>
      </c>
      <c r="D24" s="67" t="s">
        <v>318</v>
      </c>
      <c r="E24" s="67">
        <v>1</v>
      </c>
      <c r="F24" s="67"/>
      <c r="G24" s="67" t="s">
        <v>462</v>
      </c>
      <c r="H24" s="50">
        <v>38.75</v>
      </c>
      <c r="I24" s="33">
        <v>0.38</v>
      </c>
      <c r="J24" s="51">
        <f t="shared" si="0"/>
        <v>24.024999999999999</v>
      </c>
    </row>
    <row r="25" spans="1:10" s="49" customFormat="1" ht="15.75">
      <c r="A25" s="72">
        <v>23</v>
      </c>
      <c r="B25" s="67" t="s">
        <v>193</v>
      </c>
      <c r="C25" s="67">
        <v>350012</v>
      </c>
      <c r="D25" s="67" t="s">
        <v>319</v>
      </c>
      <c r="E25" s="67">
        <v>1</v>
      </c>
      <c r="F25" s="67"/>
      <c r="G25" s="67" t="s">
        <v>462</v>
      </c>
      <c r="H25" s="50">
        <v>41.25</v>
      </c>
      <c r="I25" s="33">
        <v>0.38</v>
      </c>
      <c r="J25" s="51">
        <f t="shared" si="0"/>
        <v>25.574999999999999</v>
      </c>
    </row>
    <row r="26" spans="1:10" s="49" customFormat="1" ht="15.75">
      <c r="A26" s="72">
        <v>24</v>
      </c>
      <c r="B26" s="67" t="s">
        <v>193</v>
      </c>
      <c r="C26" s="67">
        <v>350014</v>
      </c>
      <c r="D26" s="67" t="s">
        <v>320</v>
      </c>
      <c r="E26" s="67">
        <v>1</v>
      </c>
      <c r="F26" s="67"/>
      <c r="G26" s="67" t="s">
        <v>462</v>
      </c>
      <c r="H26" s="50">
        <v>75</v>
      </c>
      <c r="I26" s="33">
        <v>0.38</v>
      </c>
      <c r="J26" s="51">
        <f t="shared" si="0"/>
        <v>46.5</v>
      </c>
    </row>
    <row r="27" spans="1:10" s="49" customFormat="1" ht="15.75">
      <c r="A27" s="72">
        <v>25</v>
      </c>
      <c r="B27" s="67" t="s">
        <v>193</v>
      </c>
      <c r="C27" s="67">
        <v>350015</v>
      </c>
      <c r="D27" s="67" t="s">
        <v>321</v>
      </c>
      <c r="E27" s="67">
        <v>1</v>
      </c>
      <c r="F27" s="67"/>
      <c r="G27" s="67" t="s">
        <v>462</v>
      </c>
      <c r="H27" s="50">
        <v>75</v>
      </c>
      <c r="I27" s="33">
        <v>0.38</v>
      </c>
      <c r="J27" s="51">
        <f t="shared" si="0"/>
        <v>46.5</v>
      </c>
    </row>
    <row r="28" spans="1:10" s="49" customFormat="1" ht="15.75">
      <c r="A28" s="72">
        <v>26</v>
      </c>
      <c r="B28" s="67" t="s">
        <v>193</v>
      </c>
      <c r="C28" s="67">
        <v>350017</v>
      </c>
      <c r="D28" s="67" t="s">
        <v>322</v>
      </c>
      <c r="E28" s="67">
        <v>1</v>
      </c>
      <c r="F28" s="67"/>
      <c r="G28" s="67" t="s">
        <v>462</v>
      </c>
      <c r="H28" s="50">
        <v>108.75</v>
      </c>
      <c r="I28" s="33">
        <v>0.38</v>
      </c>
      <c r="J28" s="51">
        <f t="shared" si="0"/>
        <v>67.424999999999997</v>
      </c>
    </row>
    <row r="29" spans="1:10" s="49" customFormat="1" ht="15.75">
      <c r="A29" s="72">
        <v>27</v>
      </c>
      <c r="B29" s="67" t="s">
        <v>193</v>
      </c>
      <c r="C29" s="67">
        <v>350018</v>
      </c>
      <c r="D29" s="67" t="s">
        <v>323</v>
      </c>
      <c r="E29" s="67">
        <v>1</v>
      </c>
      <c r="F29" s="67"/>
      <c r="G29" s="67" t="s">
        <v>462</v>
      </c>
      <c r="H29" s="50">
        <v>572.5</v>
      </c>
      <c r="I29" s="33">
        <v>0.38</v>
      </c>
      <c r="J29" s="51">
        <f t="shared" si="0"/>
        <v>354.95</v>
      </c>
    </row>
    <row r="30" spans="1:10" s="49" customFormat="1" ht="15.75">
      <c r="A30" s="72">
        <v>28</v>
      </c>
      <c r="B30" s="67" t="s">
        <v>193</v>
      </c>
      <c r="C30" s="67">
        <v>350019</v>
      </c>
      <c r="D30" s="67" t="s">
        <v>324</v>
      </c>
      <c r="E30" s="67">
        <v>1</v>
      </c>
      <c r="F30" s="67"/>
      <c r="G30" s="67" t="s">
        <v>462</v>
      </c>
      <c r="H30" s="50">
        <v>120</v>
      </c>
      <c r="I30" s="33">
        <v>0.38</v>
      </c>
      <c r="J30" s="51">
        <f t="shared" si="0"/>
        <v>74.400000000000006</v>
      </c>
    </row>
    <row r="31" spans="1:10" s="49" customFormat="1" ht="15.75">
      <c r="A31" s="72">
        <v>29</v>
      </c>
      <c r="B31" s="67" t="s">
        <v>193</v>
      </c>
      <c r="C31" s="67">
        <v>350023</v>
      </c>
      <c r="D31" s="67" t="s">
        <v>325</v>
      </c>
      <c r="E31" s="67">
        <v>1</v>
      </c>
      <c r="F31" s="67"/>
      <c r="G31" s="67" t="s">
        <v>462</v>
      </c>
      <c r="H31" s="50">
        <v>93.75</v>
      </c>
      <c r="I31" s="33">
        <v>0.38</v>
      </c>
      <c r="J31" s="51">
        <f t="shared" si="0"/>
        <v>58.125</v>
      </c>
    </row>
    <row r="32" spans="1:10" s="49" customFormat="1" ht="15.75">
      <c r="A32" s="72">
        <v>30</v>
      </c>
      <c r="B32" s="67" t="s">
        <v>193</v>
      </c>
      <c r="C32" s="67">
        <v>350025</v>
      </c>
      <c r="D32" s="67" t="s">
        <v>326</v>
      </c>
      <c r="E32" s="67">
        <v>1</v>
      </c>
      <c r="F32" s="67"/>
      <c r="G32" s="67" t="s">
        <v>462</v>
      </c>
      <c r="H32" s="50">
        <v>106.25</v>
      </c>
      <c r="I32" s="33">
        <v>0.38</v>
      </c>
      <c r="J32" s="51">
        <f t="shared" si="0"/>
        <v>65.875</v>
      </c>
    </row>
    <row r="33" spans="1:10" s="49" customFormat="1" ht="15.75">
      <c r="A33" s="72">
        <v>31</v>
      </c>
      <c r="B33" s="67" t="s">
        <v>193</v>
      </c>
      <c r="C33" s="67">
        <v>350026</v>
      </c>
      <c r="D33" s="67" t="s">
        <v>327</v>
      </c>
      <c r="E33" s="67">
        <v>1</v>
      </c>
      <c r="F33" s="67"/>
      <c r="G33" s="67" t="s">
        <v>462</v>
      </c>
      <c r="H33" s="50">
        <v>77.5</v>
      </c>
      <c r="I33" s="33">
        <v>0.38</v>
      </c>
      <c r="J33" s="51">
        <f t="shared" si="0"/>
        <v>48.05</v>
      </c>
    </row>
    <row r="34" spans="1:10" s="49" customFormat="1" ht="15.75">
      <c r="A34" s="72">
        <v>32</v>
      </c>
      <c r="B34" s="67" t="s">
        <v>193</v>
      </c>
      <c r="C34" s="67">
        <v>350028</v>
      </c>
      <c r="D34" s="67" t="s">
        <v>572</v>
      </c>
      <c r="E34" s="67">
        <v>1</v>
      </c>
      <c r="F34" s="67"/>
      <c r="G34" s="67" t="s">
        <v>448</v>
      </c>
      <c r="H34" s="50">
        <v>216.25</v>
      </c>
      <c r="I34" s="33">
        <v>0.38</v>
      </c>
      <c r="J34" s="51">
        <f t="shared" si="0"/>
        <v>134.07499999999999</v>
      </c>
    </row>
    <row r="35" spans="1:10" s="49" customFormat="1" ht="15.75">
      <c r="A35" s="72">
        <v>33</v>
      </c>
      <c r="B35" s="67" t="s">
        <v>193</v>
      </c>
      <c r="C35" s="67">
        <v>350029</v>
      </c>
      <c r="D35" s="67" t="s">
        <v>573</v>
      </c>
      <c r="E35" s="67">
        <v>1</v>
      </c>
      <c r="F35" s="67"/>
      <c r="G35" s="67" t="s">
        <v>462</v>
      </c>
      <c r="H35" s="50">
        <v>688.75</v>
      </c>
      <c r="I35" s="33">
        <v>0.38</v>
      </c>
      <c r="J35" s="51">
        <f t="shared" si="0"/>
        <v>427.02499999999998</v>
      </c>
    </row>
    <row r="36" spans="1:10" s="49" customFormat="1" ht="15.75">
      <c r="A36" s="72">
        <v>34</v>
      </c>
      <c r="B36" s="67" t="s">
        <v>193</v>
      </c>
      <c r="C36" s="67">
        <v>350033</v>
      </c>
      <c r="D36" s="67" t="s">
        <v>574</v>
      </c>
      <c r="E36" s="67">
        <v>1</v>
      </c>
      <c r="F36" s="67"/>
      <c r="G36" s="67" t="s">
        <v>462</v>
      </c>
      <c r="H36" s="50">
        <v>62.5</v>
      </c>
      <c r="I36" s="33">
        <v>0.38</v>
      </c>
      <c r="J36" s="51">
        <f t="shared" si="0"/>
        <v>38.75</v>
      </c>
    </row>
    <row r="37" spans="1:10" s="49" customFormat="1" ht="15.75">
      <c r="A37" s="72">
        <v>35</v>
      </c>
      <c r="B37" s="67" t="s">
        <v>193</v>
      </c>
      <c r="C37" s="67">
        <v>350036</v>
      </c>
      <c r="D37" s="67" t="s">
        <v>726</v>
      </c>
      <c r="E37" s="67">
        <v>1</v>
      </c>
      <c r="F37" s="67"/>
      <c r="G37" s="67" t="s">
        <v>448</v>
      </c>
      <c r="H37" s="50">
        <v>120</v>
      </c>
      <c r="I37" s="33">
        <v>0.38</v>
      </c>
      <c r="J37" s="51">
        <f t="shared" si="0"/>
        <v>74.400000000000006</v>
      </c>
    </row>
    <row r="38" spans="1:10" s="49" customFormat="1" ht="15.75">
      <c r="A38" s="72">
        <v>36</v>
      </c>
      <c r="B38" s="67" t="s">
        <v>193</v>
      </c>
      <c r="C38" s="67">
        <v>350037</v>
      </c>
      <c r="D38" s="67" t="s">
        <v>727</v>
      </c>
      <c r="E38" s="67">
        <v>1</v>
      </c>
      <c r="F38" s="67"/>
      <c r="G38" s="67" t="s">
        <v>462</v>
      </c>
      <c r="H38" s="50">
        <v>996.25</v>
      </c>
      <c r="I38" s="33">
        <v>0.38</v>
      </c>
      <c r="J38" s="51">
        <f t="shared" si="0"/>
        <v>617.67499999999995</v>
      </c>
    </row>
    <row r="39" spans="1:10" s="49" customFormat="1" ht="15.75">
      <c r="A39" s="72">
        <v>37</v>
      </c>
      <c r="B39" s="67" t="s">
        <v>193</v>
      </c>
      <c r="C39" s="67">
        <v>350100</v>
      </c>
      <c r="D39" s="67" t="s">
        <v>328</v>
      </c>
      <c r="E39" s="67">
        <v>1</v>
      </c>
      <c r="F39" s="67"/>
      <c r="G39" s="67" t="s">
        <v>463</v>
      </c>
      <c r="H39" s="50">
        <v>125</v>
      </c>
      <c r="I39" s="33">
        <v>0.38</v>
      </c>
      <c r="J39" s="51">
        <f t="shared" si="0"/>
        <v>77.5</v>
      </c>
    </row>
    <row r="40" spans="1:10" s="49" customFormat="1" ht="15.75">
      <c r="A40" s="72">
        <v>38</v>
      </c>
      <c r="B40" s="67" t="s">
        <v>193</v>
      </c>
      <c r="C40" s="67">
        <v>350200</v>
      </c>
      <c r="D40" s="67" t="s">
        <v>329</v>
      </c>
      <c r="E40" s="67">
        <v>1</v>
      </c>
      <c r="F40" s="67"/>
      <c r="G40" s="67" t="s">
        <v>463</v>
      </c>
      <c r="H40" s="50">
        <v>460</v>
      </c>
      <c r="I40" s="33">
        <v>0.38</v>
      </c>
      <c r="J40" s="51">
        <f t="shared" si="0"/>
        <v>285.2</v>
      </c>
    </row>
    <row r="41" spans="1:10" s="49" customFormat="1" ht="15.75">
      <c r="A41" s="72">
        <v>39</v>
      </c>
      <c r="B41" s="67" t="s">
        <v>193</v>
      </c>
      <c r="C41" s="67">
        <v>350201</v>
      </c>
      <c r="D41" s="67" t="s">
        <v>330</v>
      </c>
      <c r="E41" s="67">
        <v>1</v>
      </c>
      <c r="F41" s="67"/>
      <c r="G41" s="67" t="s">
        <v>463</v>
      </c>
      <c r="H41" s="50">
        <v>460</v>
      </c>
      <c r="I41" s="33">
        <v>0.38</v>
      </c>
      <c r="J41" s="51">
        <f t="shared" si="0"/>
        <v>285.2</v>
      </c>
    </row>
    <row r="42" spans="1:10" s="49" customFormat="1" ht="15.75">
      <c r="A42" s="72">
        <v>40</v>
      </c>
      <c r="B42" s="67" t="s">
        <v>193</v>
      </c>
      <c r="C42" s="67">
        <v>350202</v>
      </c>
      <c r="D42" s="67" t="s">
        <v>331</v>
      </c>
      <c r="E42" s="67">
        <v>1</v>
      </c>
      <c r="F42" s="67"/>
      <c r="G42" s="67" t="s">
        <v>463</v>
      </c>
      <c r="H42" s="50">
        <v>460</v>
      </c>
      <c r="I42" s="33">
        <v>0.38</v>
      </c>
      <c r="J42" s="51">
        <f t="shared" si="0"/>
        <v>285.2</v>
      </c>
    </row>
    <row r="43" spans="1:10" s="49" customFormat="1" ht="15.75">
      <c r="A43" s="72">
        <v>41</v>
      </c>
      <c r="B43" s="67" t="s">
        <v>193</v>
      </c>
      <c r="C43" s="67">
        <v>350300</v>
      </c>
      <c r="D43" s="67" t="s">
        <v>332</v>
      </c>
      <c r="E43" s="67">
        <v>1</v>
      </c>
      <c r="F43" s="67"/>
      <c r="G43" s="67" t="s">
        <v>448</v>
      </c>
      <c r="H43" s="50">
        <v>377.5</v>
      </c>
      <c r="I43" s="33">
        <v>0.38</v>
      </c>
      <c r="J43" s="51">
        <f t="shared" si="0"/>
        <v>234.05</v>
      </c>
    </row>
    <row r="44" spans="1:10" s="49" customFormat="1" ht="15.75">
      <c r="A44" s="72">
        <v>42</v>
      </c>
      <c r="B44" s="67" t="s">
        <v>193</v>
      </c>
      <c r="C44" s="67">
        <v>350304</v>
      </c>
      <c r="D44" s="67" t="s">
        <v>728</v>
      </c>
      <c r="E44" s="67">
        <v>1</v>
      </c>
      <c r="F44" s="67"/>
      <c r="G44" s="67" t="s">
        <v>448</v>
      </c>
      <c r="H44" s="50">
        <v>286.25</v>
      </c>
      <c r="I44" s="33">
        <v>0.38</v>
      </c>
      <c r="J44" s="51">
        <f t="shared" si="0"/>
        <v>177.47499999999999</v>
      </c>
    </row>
    <row r="45" spans="1:10" s="49" customFormat="1" ht="15.75">
      <c r="A45" s="72">
        <v>43</v>
      </c>
      <c r="B45" s="67" t="s">
        <v>193</v>
      </c>
      <c r="C45" s="68">
        <v>350400</v>
      </c>
      <c r="D45" s="67" t="s">
        <v>688</v>
      </c>
      <c r="E45" s="67">
        <v>1</v>
      </c>
      <c r="F45" s="67"/>
      <c r="G45" s="67" t="s">
        <v>448</v>
      </c>
      <c r="H45" s="50">
        <v>77.5</v>
      </c>
      <c r="I45" s="33">
        <v>0.38</v>
      </c>
      <c r="J45" s="51">
        <f t="shared" si="0"/>
        <v>48.05</v>
      </c>
    </row>
    <row r="46" spans="1:10" s="49" customFormat="1" ht="15.75">
      <c r="A46" s="72">
        <v>44</v>
      </c>
      <c r="B46" s="67" t="s">
        <v>193</v>
      </c>
      <c r="C46" s="67">
        <v>351003</v>
      </c>
      <c r="D46" s="67" t="s">
        <v>333</v>
      </c>
      <c r="E46" s="67">
        <v>1</v>
      </c>
      <c r="F46" s="67"/>
      <c r="G46" s="67" t="s">
        <v>448</v>
      </c>
      <c r="H46" s="50">
        <v>1895</v>
      </c>
      <c r="I46" s="33">
        <v>0.38</v>
      </c>
      <c r="J46" s="51">
        <f t="shared" si="0"/>
        <v>1174.9000000000001</v>
      </c>
    </row>
    <row r="47" spans="1:10" s="49" customFormat="1" ht="15.75">
      <c r="A47" s="72">
        <v>45</v>
      </c>
      <c r="B47" s="67" t="s">
        <v>193</v>
      </c>
      <c r="C47" s="67" t="s">
        <v>578</v>
      </c>
      <c r="D47" s="67" t="s">
        <v>333</v>
      </c>
      <c r="E47" s="67">
        <v>1</v>
      </c>
      <c r="F47" s="67"/>
      <c r="G47" s="67" t="s">
        <v>448</v>
      </c>
      <c r="H47" s="50">
        <v>1895</v>
      </c>
      <c r="I47" s="33">
        <v>0.38</v>
      </c>
      <c r="J47" s="51">
        <f t="shared" si="0"/>
        <v>1174.9000000000001</v>
      </c>
    </row>
    <row r="48" spans="1:10" s="49" customFormat="1" ht="15.75">
      <c r="A48" s="72">
        <v>46</v>
      </c>
      <c r="B48" s="67" t="s">
        <v>193</v>
      </c>
      <c r="C48" s="67">
        <v>351004</v>
      </c>
      <c r="D48" s="67" t="s">
        <v>334</v>
      </c>
      <c r="E48" s="67">
        <v>1</v>
      </c>
      <c r="F48" s="67"/>
      <c r="G48" s="67" t="s">
        <v>448</v>
      </c>
      <c r="H48" s="50">
        <v>1861.25</v>
      </c>
      <c r="I48" s="33">
        <v>0.38</v>
      </c>
      <c r="J48" s="51">
        <f t="shared" si="0"/>
        <v>1153.9749999999999</v>
      </c>
    </row>
    <row r="49" spans="1:10" s="49" customFormat="1" ht="15.75">
      <c r="A49" s="72">
        <v>47</v>
      </c>
      <c r="B49" s="67" t="s">
        <v>193</v>
      </c>
      <c r="C49" s="67">
        <v>351006</v>
      </c>
      <c r="D49" s="67" t="s">
        <v>335</v>
      </c>
      <c r="E49" s="67">
        <v>1</v>
      </c>
      <c r="F49" s="67"/>
      <c r="G49" s="67" t="s">
        <v>448</v>
      </c>
      <c r="H49" s="50">
        <v>907.5</v>
      </c>
      <c r="I49" s="33">
        <v>0.38</v>
      </c>
      <c r="J49" s="51">
        <f t="shared" si="0"/>
        <v>562.65</v>
      </c>
    </row>
    <row r="50" spans="1:10" s="49" customFormat="1" ht="15.75">
      <c r="A50" s="72">
        <v>48</v>
      </c>
      <c r="B50" s="67" t="s">
        <v>193</v>
      </c>
      <c r="C50" s="67">
        <v>351008</v>
      </c>
      <c r="D50" s="67" t="s">
        <v>712</v>
      </c>
      <c r="E50" s="67">
        <v>1</v>
      </c>
      <c r="F50" s="67"/>
      <c r="G50" s="67" t="s">
        <v>448</v>
      </c>
      <c r="H50" s="50">
        <v>3910</v>
      </c>
      <c r="I50" s="33">
        <v>0.38</v>
      </c>
      <c r="J50" s="51">
        <f t="shared" si="0"/>
        <v>2424.1999999999998</v>
      </c>
    </row>
    <row r="51" spans="1:10" s="49" customFormat="1" ht="15.75">
      <c r="A51" s="72">
        <v>49</v>
      </c>
      <c r="B51" s="67" t="s">
        <v>193</v>
      </c>
      <c r="C51" s="67">
        <v>351011</v>
      </c>
      <c r="D51" s="67" t="s">
        <v>575</v>
      </c>
      <c r="E51" s="67">
        <v>1</v>
      </c>
      <c r="F51" s="67"/>
      <c r="G51" s="67" t="s">
        <v>448</v>
      </c>
      <c r="H51" s="50">
        <v>16278.75</v>
      </c>
      <c r="I51" s="33">
        <v>0.38</v>
      </c>
      <c r="J51" s="51">
        <f t="shared" si="0"/>
        <v>10092.825000000001</v>
      </c>
    </row>
    <row r="52" spans="1:10" s="49" customFormat="1" ht="15.75">
      <c r="A52" s="72">
        <v>50</v>
      </c>
      <c r="B52" s="67" t="s">
        <v>193</v>
      </c>
      <c r="C52" s="67">
        <v>351102</v>
      </c>
      <c r="D52" s="67" t="s">
        <v>336</v>
      </c>
      <c r="E52" s="67">
        <v>1</v>
      </c>
      <c r="F52" s="67"/>
      <c r="G52" s="67" t="s">
        <v>448</v>
      </c>
      <c r="H52" s="50">
        <v>1750</v>
      </c>
      <c r="I52" s="33">
        <v>0.38</v>
      </c>
      <c r="J52" s="51">
        <f t="shared" si="0"/>
        <v>1085</v>
      </c>
    </row>
    <row r="53" spans="1:10" s="49" customFormat="1" ht="15.75">
      <c r="A53" s="72">
        <v>51</v>
      </c>
      <c r="B53" s="67" t="s">
        <v>193</v>
      </c>
      <c r="C53" s="67">
        <v>351201</v>
      </c>
      <c r="D53" s="67" t="s">
        <v>337</v>
      </c>
      <c r="E53" s="67">
        <v>1</v>
      </c>
      <c r="F53" s="67"/>
      <c r="G53" s="67" t="s">
        <v>448</v>
      </c>
      <c r="H53" s="50">
        <v>182.5</v>
      </c>
      <c r="I53" s="33">
        <v>0.38</v>
      </c>
      <c r="J53" s="51">
        <f t="shared" si="0"/>
        <v>113.15</v>
      </c>
    </row>
    <row r="54" spans="1:10" s="49" customFormat="1" ht="15.75">
      <c r="A54" s="72">
        <v>52</v>
      </c>
      <c r="B54" s="67" t="s">
        <v>193</v>
      </c>
      <c r="C54" s="67">
        <v>351203</v>
      </c>
      <c r="D54" s="67" t="s">
        <v>338</v>
      </c>
      <c r="E54" s="67">
        <v>1</v>
      </c>
      <c r="F54" s="67"/>
      <c r="G54" s="67" t="s">
        <v>448</v>
      </c>
      <c r="H54" s="50">
        <v>270</v>
      </c>
      <c r="I54" s="33">
        <v>0.38</v>
      </c>
      <c r="J54" s="51">
        <f t="shared" si="0"/>
        <v>167.4</v>
      </c>
    </row>
    <row r="55" spans="1:10" s="49" customFormat="1" ht="15.75">
      <c r="A55" s="72">
        <v>53</v>
      </c>
      <c r="B55" s="67" t="s">
        <v>193</v>
      </c>
      <c r="C55" s="67">
        <v>351206</v>
      </c>
      <c r="D55" s="67" t="s">
        <v>713</v>
      </c>
      <c r="E55" s="67">
        <v>1</v>
      </c>
      <c r="F55" s="67"/>
      <c r="G55" s="67" t="s">
        <v>448</v>
      </c>
      <c r="H55" s="50">
        <v>3151.25</v>
      </c>
      <c r="I55" s="33">
        <v>0.38</v>
      </c>
      <c r="J55" s="51">
        <f t="shared" si="0"/>
        <v>1953.7750000000001</v>
      </c>
    </row>
    <row r="56" spans="1:10" s="49" customFormat="1" ht="15.75">
      <c r="A56" s="72">
        <v>54</v>
      </c>
      <c r="B56" s="67" t="s">
        <v>193</v>
      </c>
      <c r="C56" s="67">
        <v>351311</v>
      </c>
      <c r="D56" s="67" t="s">
        <v>714</v>
      </c>
      <c r="E56" s="67">
        <v>1</v>
      </c>
      <c r="F56" s="67"/>
      <c r="G56" s="67" t="s">
        <v>448</v>
      </c>
      <c r="H56" s="50">
        <v>2366.25</v>
      </c>
      <c r="I56" s="33">
        <v>0.38</v>
      </c>
      <c r="J56" s="51">
        <f t="shared" si="0"/>
        <v>1467.075</v>
      </c>
    </row>
    <row r="57" spans="1:10" s="49" customFormat="1" ht="15.75">
      <c r="A57" s="72">
        <v>55</v>
      </c>
      <c r="B57" s="67" t="s">
        <v>193</v>
      </c>
      <c r="C57" s="67">
        <v>352004</v>
      </c>
      <c r="D57" s="67" t="s">
        <v>339</v>
      </c>
      <c r="E57" s="67">
        <v>1</v>
      </c>
      <c r="F57" s="67"/>
      <c r="G57" s="67" t="s">
        <v>448</v>
      </c>
      <c r="H57" s="50">
        <v>270</v>
      </c>
      <c r="I57" s="33">
        <v>0.38</v>
      </c>
      <c r="J57" s="51">
        <f t="shared" si="0"/>
        <v>167.4</v>
      </c>
    </row>
    <row r="58" spans="1:10" s="49" customFormat="1" ht="15.75">
      <c r="A58" s="72">
        <v>56</v>
      </c>
      <c r="B58" s="67" t="s">
        <v>193</v>
      </c>
      <c r="C58" s="67">
        <v>352012</v>
      </c>
      <c r="D58" s="67" t="s">
        <v>729</v>
      </c>
      <c r="E58" s="67">
        <v>1</v>
      </c>
      <c r="F58" s="73"/>
      <c r="G58" s="67" t="s">
        <v>448</v>
      </c>
      <c r="H58" s="50">
        <v>977.5</v>
      </c>
      <c r="I58" s="33">
        <v>0.38</v>
      </c>
      <c r="J58" s="51">
        <f t="shared" si="0"/>
        <v>606.04999999999995</v>
      </c>
    </row>
    <row r="59" spans="1:10" s="49" customFormat="1" ht="15.75">
      <c r="A59" s="72">
        <v>57</v>
      </c>
      <c r="B59" s="67" t="s">
        <v>193</v>
      </c>
      <c r="C59" s="67">
        <v>352023</v>
      </c>
      <c r="D59" s="67" t="s">
        <v>730</v>
      </c>
      <c r="E59" s="67">
        <v>1</v>
      </c>
      <c r="F59" s="67"/>
      <c r="G59" s="67" t="s">
        <v>448</v>
      </c>
      <c r="H59" s="50">
        <v>1160</v>
      </c>
      <c r="I59" s="33">
        <v>0.38</v>
      </c>
      <c r="J59" s="51">
        <f t="shared" si="0"/>
        <v>719.2</v>
      </c>
    </row>
    <row r="60" spans="1:10" s="49" customFormat="1" ht="15.75">
      <c r="A60" s="72">
        <v>58</v>
      </c>
      <c r="B60" s="67" t="s">
        <v>193</v>
      </c>
      <c r="C60" s="67">
        <v>353000</v>
      </c>
      <c r="D60" s="67" t="s">
        <v>340</v>
      </c>
      <c r="E60" s="67">
        <v>1</v>
      </c>
      <c r="F60" s="67"/>
      <c r="G60" s="67" t="s">
        <v>448</v>
      </c>
      <c r="H60" s="50">
        <v>883.75</v>
      </c>
      <c r="I60" s="33">
        <v>0.38</v>
      </c>
      <c r="J60" s="51">
        <f t="shared" si="0"/>
        <v>547.92499999999995</v>
      </c>
    </row>
    <row r="61" spans="1:10" s="49" customFormat="1" ht="15.75">
      <c r="A61" s="72">
        <v>59</v>
      </c>
      <c r="B61" s="67" t="s">
        <v>193</v>
      </c>
      <c r="C61" s="67">
        <v>353001</v>
      </c>
      <c r="D61" s="67" t="s">
        <v>576</v>
      </c>
      <c r="E61" s="67">
        <v>1</v>
      </c>
      <c r="F61" s="67"/>
      <c r="G61" s="67" t="s">
        <v>448</v>
      </c>
      <c r="H61" s="50">
        <v>956.25</v>
      </c>
      <c r="I61" s="33">
        <v>0.38</v>
      </c>
      <c r="J61" s="51">
        <f t="shared" ref="J61:J111" si="1">H61*(1-I61)</f>
        <v>592.875</v>
      </c>
    </row>
    <row r="62" spans="1:10" s="49" customFormat="1" ht="15.75">
      <c r="A62" s="72">
        <v>60</v>
      </c>
      <c r="B62" s="67" t="s">
        <v>193</v>
      </c>
      <c r="C62" s="67">
        <v>353003</v>
      </c>
      <c r="D62" s="67" t="s">
        <v>577</v>
      </c>
      <c r="E62" s="67">
        <v>1</v>
      </c>
      <c r="F62" s="67"/>
      <c r="G62" s="67" t="s">
        <v>448</v>
      </c>
      <c r="H62" s="50">
        <v>26.25</v>
      </c>
      <c r="I62" s="33">
        <v>0.38</v>
      </c>
      <c r="J62" s="51">
        <f t="shared" si="1"/>
        <v>16.274999999999999</v>
      </c>
    </row>
    <row r="63" spans="1:10" s="49" customFormat="1" ht="15.75">
      <c r="A63" s="72">
        <v>61</v>
      </c>
      <c r="B63" s="67" t="s">
        <v>193</v>
      </c>
      <c r="C63" s="67">
        <v>353010</v>
      </c>
      <c r="D63" s="67" t="s">
        <v>341</v>
      </c>
      <c r="E63" s="67">
        <v>1</v>
      </c>
      <c r="F63" s="67"/>
      <c r="G63" s="67" t="s">
        <v>448</v>
      </c>
      <c r="H63" s="50">
        <v>1102.5</v>
      </c>
      <c r="I63" s="33">
        <v>0.38</v>
      </c>
      <c r="J63" s="51">
        <f t="shared" si="1"/>
        <v>683.55</v>
      </c>
    </row>
    <row r="64" spans="1:10" s="49" customFormat="1" ht="15.75">
      <c r="A64" s="72">
        <v>62</v>
      </c>
      <c r="B64" s="67" t="s">
        <v>193</v>
      </c>
      <c r="C64" s="67">
        <v>353100</v>
      </c>
      <c r="D64" s="67" t="s">
        <v>342</v>
      </c>
      <c r="E64" s="67">
        <v>1</v>
      </c>
      <c r="F64" s="67"/>
      <c r="G64" s="67" t="s">
        <v>448</v>
      </c>
      <c r="H64" s="50">
        <v>873.75</v>
      </c>
      <c r="I64" s="33">
        <v>0.38</v>
      </c>
      <c r="J64" s="51">
        <f t="shared" si="1"/>
        <v>541.72500000000002</v>
      </c>
    </row>
    <row r="65" spans="1:10" s="49" customFormat="1" ht="15.75">
      <c r="A65" s="72">
        <v>63</v>
      </c>
      <c r="B65" s="67" t="s">
        <v>193</v>
      </c>
      <c r="C65" s="67">
        <v>353101</v>
      </c>
      <c r="D65" s="67" t="s">
        <v>343</v>
      </c>
      <c r="E65" s="67">
        <v>1</v>
      </c>
      <c r="F65" s="67"/>
      <c r="G65" s="67" t="s">
        <v>448</v>
      </c>
      <c r="H65" s="50">
        <v>886.25</v>
      </c>
      <c r="I65" s="33">
        <v>0.38</v>
      </c>
      <c r="J65" s="51">
        <f t="shared" si="1"/>
        <v>549.47500000000002</v>
      </c>
    </row>
    <row r="66" spans="1:10" s="49" customFormat="1" ht="15.75">
      <c r="A66" s="72">
        <v>64</v>
      </c>
      <c r="B66" s="67" t="s">
        <v>193</v>
      </c>
      <c r="C66" s="67">
        <v>353201</v>
      </c>
      <c r="D66" s="67" t="s">
        <v>344</v>
      </c>
      <c r="E66" s="67">
        <v>1</v>
      </c>
      <c r="F66" s="67"/>
      <c r="G66" s="67" t="s">
        <v>448</v>
      </c>
      <c r="H66" s="50">
        <v>572.5</v>
      </c>
      <c r="I66" s="33">
        <v>0.38</v>
      </c>
      <c r="J66" s="51">
        <f t="shared" si="1"/>
        <v>354.95</v>
      </c>
    </row>
    <row r="67" spans="1:10" s="49" customFormat="1" ht="15.75">
      <c r="A67" s="72">
        <v>65</v>
      </c>
      <c r="B67" s="67" t="s">
        <v>193</v>
      </c>
      <c r="C67" s="67">
        <v>354000</v>
      </c>
      <c r="D67" s="67" t="s">
        <v>345</v>
      </c>
      <c r="E67" s="67">
        <v>1</v>
      </c>
      <c r="F67" s="67"/>
      <c r="G67" s="67" t="s">
        <v>448</v>
      </c>
      <c r="H67" s="50">
        <v>556.25</v>
      </c>
      <c r="I67" s="33">
        <v>0.38</v>
      </c>
      <c r="J67" s="51">
        <f t="shared" si="1"/>
        <v>344.875</v>
      </c>
    </row>
    <row r="68" spans="1:10" s="49" customFormat="1" ht="15.75">
      <c r="A68" s="72">
        <v>66</v>
      </c>
      <c r="B68" s="67" t="s">
        <v>193</v>
      </c>
      <c r="C68" s="67" t="s">
        <v>516</v>
      </c>
      <c r="D68" s="67" t="s">
        <v>517</v>
      </c>
      <c r="E68" s="69">
        <v>1</v>
      </c>
      <c r="F68" s="67"/>
      <c r="G68" s="67" t="s">
        <v>448</v>
      </c>
      <c r="H68" s="50">
        <v>270</v>
      </c>
      <c r="I68" s="33">
        <v>0.38</v>
      </c>
      <c r="J68" s="51">
        <f t="shared" si="1"/>
        <v>167.4</v>
      </c>
    </row>
    <row r="69" spans="1:10" s="49" customFormat="1" ht="15.75">
      <c r="A69" s="72">
        <v>67</v>
      </c>
      <c r="B69" s="67" t="s">
        <v>193</v>
      </c>
      <c r="C69" s="67">
        <v>354010</v>
      </c>
      <c r="D69" s="67" t="s">
        <v>346</v>
      </c>
      <c r="E69" s="69">
        <v>1</v>
      </c>
      <c r="F69" s="67"/>
      <c r="G69" s="67" t="s">
        <v>448</v>
      </c>
      <c r="H69" s="50">
        <v>267.5</v>
      </c>
      <c r="I69" s="33">
        <v>0.38</v>
      </c>
      <c r="J69" s="51">
        <f t="shared" si="1"/>
        <v>165.85</v>
      </c>
    </row>
    <row r="70" spans="1:10" s="49" customFormat="1" ht="15.75">
      <c r="A70" s="72">
        <v>68</v>
      </c>
      <c r="B70" s="67" t="s">
        <v>193</v>
      </c>
      <c r="C70" s="67">
        <v>354020</v>
      </c>
      <c r="D70" s="67" t="s">
        <v>731</v>
      </c>
      <c r="E70" s="69">
        <v>1</v>
      </c>
      <c r="F70" s="67"/>
      <c r="G70" s="67" t="s">
        <v>448</v>
      </c>
      <c r="H70" s="50">
        <v>267.5</v>
      </c>
      <c r="I70" s="33">
        <v>0.38</v>
      </c>
      <c r="J70" s="51">
        <f t="shared" si="1"/>
        <v>165.85</v>
      </c>
    </row>
    <row r="71" spans="1:10" s="49" customFormat="1" ht="15.75">
      <c r="A71" s="72">
        <v>69</v>
      </c>
      <c r="B71" s="67" t="s">
        <v>193</v>
      </c>
      <c r="C71" s="67">
        <v>354021</v>
      </c>
      <c r="D71" s="67" t="s">
        <v>732</v>
      </c>
      <c r="E71" s="69">
        <v>1</v>
      </c>
      <c r="F71" s="67"/>
      <c r="G71" s="67" t="s">
        <v>448</v>
      </c>
      <c r="H71" s="50">
        <v>260</v>
      </c>
      <c r="I71" s="33">
        <v>0.38</v>
      </c>
      <c r="J71" s="51">
        <f t="shared" si="1"/>
        <v>161.19999999999999</v>
      </c>
    </row>
    <row r="72" spans="1:10" s="49" customFormat="1" ht="15.75">
      <c r="A72" s="72">
        <v>70</v>
      </c>
      <c r="B72" s="67" t="s">
        <v>193</v>
      </c>
      <c r="C72" s="67">
        <v>354022</v>
      </c>
      <c r="D72" s="67" t="s">
        <v>733</v>
      </c>
      <c r="E72" s="69">
        <v>1</v>
      </c>
      <c r="F72" s="67"/>
      <c r="G72" s="67" t="s">
        <v>448</v>
      </c>
      <c r="H72" s="50">
        <v>260</v>
      </c>
      <c r="I72" s="33">
        <v>0.38</v>
      </c>
      <c r="J72" s="51">
        <f t="shared" si="1"/>
        <v>161.19999999999999</v>
      </c>
    </row>
    <row r="73" spans="1:10" s="49" customFormat="1" ht="15.75">
      <c r="A73" s="72">
        <v>71</v>
      </c>
      <c r="B73" s="67" t="s">
        <v>193</v>
      </c>
      <c r="C73" s="67">
        <v>354025</v>
      </c>
      <c r="D73" s="67" t="s">
        <v>734</v>
      </c>
      <c r="E73" s="69">
        <v>1</v>
      </c>
      <c r="F73" s="67"/>
      <c r="G73" s="67" t="s">
        <v>448</v>
      </c>
      <c r="H73" s="50">
        <v>260</v>
      </c>
      <c r="I73" s="33">
        <v>0.38</v>
      </c>
      <c r="J73" s="51">
        <f t="shared" si="1"/>
        <v>161.19999999999999</v>
      </c>
    </row>
    <row r="74" spans="1:10" s="49" customFormat="1" ht="15.75">
      <c r="A74" s="72">
        <v>72</v>
      </c>
      <c r="B74" s="67" t="s">
        <v>193</v>
      </c>
      <c r="C74" s="67">
        <v>354016</v>
      </c>
      <c r="D74" s="67" t="s">
        <v>347</v>
      </c>
      <c r="E74" s="67">
        <v>1</v>
      </c>
      <c r="F74" s="67"/>
      <c r="G74" s="67" t="s">
        <v>448</v>
      </c>
      <c r="H74" s="50">
        <v>361.25</v>
      </c>
      <c r="I74" s="33">
        <v>0.38</v>
      </c>
      <c r="J74" s="51">
        <f t="shared" si="1"/>
        <v>223.97499999999999</v>
      </c>
    </row>
    <row r="75" spans="1:10" s="49" customFormat="1" ht="15.75">
      <c r="A75" s="72">
        <v>73</v>
      </c>
      <c r="B75" s="67" t="s">
        <v>193</v>
      </c>
      <c r="C75" s="67">
        <v>354026</v>
      </c>
      <c r="D75" s="67" t="s">
        <v>735</v>
      </c>
      <c r="E75" s="67">
        <v>1</v>
      </c>
      <c r="F75" s="67"/>
      <c r="G75" s="67" t="s">
        <v>448</v>
      </c>
      <c r="H75" s="50">
        <v>361.25</v>
      </c>
      <c r="I75" s="33">
        <v>0.38</v>
      </c>
      <c r="J75" s="51">
        <f t="shared" si="1"/>
        <v>223.97499999999999</v>
      </c>
    </row>
    <row r="76" spans="1:10" s="49" customFormat="1" ht="15.75">
      <c r="A76" s="72">
        <v>74</v>
      </c>
      <c r="B76" s="67" t="s">
        <v>193</v>
      </c>
      <c r="C76" s="67">
        <v>354017</v>
      </c>
      <c r="D76" s="67" t="s">
        <v>348</v>
      </c>
      <c r="E76" s="67">
        <v>1</v>
      </c>
      <c r="F76" s="67"/>
      <c r="G76" s="67" t="s">
        <v>448</v>
      </c>
      <c r="H76" s="50">
        <v>361.25</v>
      </c>
      <c r="I76" s="33">
        <v>0.38</v>
      </c>
      <c r="J76" s="51">
        <f t="shared" si="1"/>
        <v>223.97499999999999</v>
      </c>
    </row>
    <row r="77" spans="1:10" s="49" customFormat="1" ht="15.75">
      <c r="A77" s="72">
        <v>75</v>
      </c>
      <c r="B77" s="67" t="s">
        <v>193</v>
      </c>
      <c r="C77" s="67">
        <v>354027</v>
      </c>
      <c r="D77" s="67" t="s">
        <v>736</v>
      </c>
      <c r="E77" s="67">
        <v>1</v>
      </c>
      <c r="F77" s="67"/>
      <c r="G77" s="67" t="s">
        <v>448</v>
      </c>
      <c r="H77" s="50">
        <v>361.25</v>
      </c>
      <c r="I77" s="33">
        <v>0.38</v>
      </c>
      <c r="J77" s="51">
        <f t="shared" si="1"/>
        <v>223.97499999999999</v>
      </c>
    </row>
    <row r="78" spans="1:10" s="49" customFormat="1" ht="15.75">
      <c r="A78" s="72">
        <v>76</v>
      </c>
      <c r="B78" s="67" t="s">
        <v>193</v>
      </c>
      <c r="C78" s="67">
        <v>354028</v>
      </c>
      <c r="D78" s="67" t="s">
        <v>737</v>
      </c>
      <c r="E78" s="67">
        <v>1</v>
      </c>
      <c r="F78" s="67"/>
      <c r="G78" s="67" t="s">
        <v>448</v>
      </c>
      <c r="H78" s="50">
        <v>363.75</v>
      </c>
      <c r="I78" s="33">
        <v>0.38</v>
      </c>
      <c r="J78" s="51">
        <f t="shared" si="1"/>
        <v>225.52500000000001</v>
      </c>
    </row>
    <row r="79" spans="1:10" s="49" customFormat="1" ht="15.75">
      <c r="A79" s="72">
        <v>77</v>
      </c>
      <c r="B79" s="67" t="s">
        <v>193</v>
      </c>
      <c r="C79" s="67">
        <v>354104</v>
      </c>
      <c r="D79" s="67" t="s">
        <v>738</v>
      </c>
      <c r="E79" s="67">
        <v>1</v>
      </c>
      <c r="F79" s="67"/>
      <c r="G79" s="67" t="s">
        <v>448</v>
      </c>
      <c r="H79" s="70">
        <v>301.25</v>
      </c>
      <c r="I79" s="33">
        <v>0.38</v>
      </c>
      <c r="J79" s="51">
        <f t="shared" si="1"/>
        <v>186.77500000000001</v>
      </c>
    </row>
    <row r="80" spans="1:10" s="49" customFormat="1" ht="15.75">
      <c r="A80" s="72">
        <v>78</v>
      </c>
      <c r="B80" s="67" t="s">
        <v>193</v>
      </c>
      <c r="C80" s="67">
        <v>354106</v>
      </c>
      <c r="D80" s="67" t="s">
        <v>739</v>
      </c>
      <c r="E80" s="67">
        <v>1</v>
      </c>
      <c r="F80" s="67"/>
      <c r="G80" s="67" t="s">
        <v>448</v>
      </c>
      <c r="H80" s="50">
        <v>426.25</v>
      </c>
      <c r="I80" s="33">
        <v>0.38</v>
      </c>
      <c r="J80" s="51">
        <f t="shared" si="1"/>
        <v>264.27499999999998</v>
      </c>
    </row>
    <row r="81" spans="1:10" s="49" customFormat="1" ht="15.75">
      <c r="A81" s="72">
        <v>79</v>
      </c>
      <c r="B81" s="67" t="s">
        <v>193</v>
      </c>
      <c r="C81" s="67">
        <v>354105</v>
      </c>
      <c r="D81" s="67" t="s">
        <v>740</v>
      </c>
      <c r="E81" s="67">
        <v>1</v>
      </c>
      <c r="F81" s="67"/>
      <c r="G81" s="67" t="s">
        <v>448</v>
      </c>
      <c r="H81" s="50">
        <v>343.75</v>
      </c>
      <c r="I81" s="33">
        <v>0.38</v>
      </c>
      <c r="J81" s="51">
        <f t="shared" si="1"/>
        <v>213.125</v>
      </c>
    </row>
    <row r="82" spans="1:10" s="49" customFormat="1" ht="15.75">
      <c r="A82" s="72">
        <v>80</v>
      </c>
      <c r="B82" s="67" t="s">
        <v>193</v>
      </c>
      <c r="C82" s="67">
        <v>354107</v>
      </c>
      <c r="D82" s="67" t="s">
        <v>741</v>
      </c>
      <c r="E82" s="67">
        <v>1</v>
      </c>
      <c r="F82" s="67"/>
      <c r="G82" s="67" t="s">
        <v>448</v>
      </c>
      <c r="H82" s="50">
        <v>353.75</v>
      </c>
      <c r="I82" s="33">
        <v>0.38</v>
      </c>
      <c r="J82" s="51">
        <f t="shared" si="1"/>
        <v>219.32499999999999</v>
      </c>
    </row>
    <row r="83" spans="1:10" s="49" customFormat="1" ht="15.75">
      <c r="A83" s="72">
        <v>81</v>
      </c>
      <c r="B83" s="67" t="s">
        <v>193</v>
      </c>
      <c r="C83" s="67">
        <v>355000</v>
      </c>
      <c r="D83" s="67" t="s">
        <v>579</v>
      </c>
      <c r="E83" s="67">
        <v>1</v>
      </c>
      <c r="F83" s="67"/>
      <c r="G83" s="67" t="s">
        <v>72</v>
      </c>
      <c r="H83" s="50">
        <v>0</v>
      </c>
      <c r="I83" s="33">
        <v>0.38</v>
      </c>
      <c r="J83" s="51">
        <f t="shared" si="1"/>
        <v>0</v>
      </c>
    </row>
    <row r="84" spans="1:10" s="49" customFormat="1" ht="15.75">
      <c r="A84" s="72">
        <v>82</v>
      </c>
      <c r="B84" s="67" t="s">
        <v>193</v>
      </c>
      <c r="C84" s="67">
        <v>355002</v>
      </c>
      <c r="D84" s="67" t="s">
        <v>349</v>
      </c>
      <c r="E84" s="67">
        <v>1</v>
      </c>
      <c r="F84" s="67"/>
      <c r="G84" s="67" t="s">
        <v>72</v>
      </c>
      <c r="H84" s="50">
        <v>4910</v>
      </c>
      <c r="I84" s="33">
        <v>0.38</v>
      </c>
      <c r="J84" s="51">
        <f t="shared" si="1"/>
        <v>3044.2</v>
      </c>
    </row>
    <row r="85" spans="1:10" s="49" customFormat="1" ht="15.75">
      <c r="A85" s="72">
        <v>83</v>
      </c>
      <c r="B85" s="67" t="s">
        <v>193</v>
      </c>
      <c r="C85" s="67">
        <v>355005</v>
      </c>
      <c r="D85" s="67" t="s">
        <v>513</v>
      </c>
      <c r="E85" s="67">
        <v>1</v>
      </c>
      <c r="F85" s="67"/>
      <c r="G85" s="67" t="s">
        <v>72</v>
      </c>
      <c r="H85" s="50">
        <v>8342.5</v>
      </c>
      <c r="I85" s="33">
        <v>0.38</v>
      </c>
      <c r="J85" s="51">
        <f t="shared" si="1"/>
        <v>5172.3500000000004</v>
      </c>
    </row>
    <row r="86" spans="1:10" s="49" customFormat="1" ht="15.75">
      <c r="A86" s="72">
        <v>84</v>
      </c>
      <c r="B86" s="67" t="s">
        <v>193</v>
      </c>
      <c r="C86" s="67">
        <v>366102</v>
      </c>
      <c r="D86" s="67" t="s">
        <v>350</v>
      </c>
      <c r="E86" s="67">
        <v>1</v>
      </c>
      <c r="F86" s="67"/>
      <c r="G86" s="67" t="s">
        <v>72</v>
      </c>
      <c r="H86" s="50">
        <v>4910</v>
      </c>
      <c r="I86" s="33">
        <v>0.38</v>
      </c>
      <c r="J86" s="51">
        <f t="shared" si="1"/>
        <v>3044.2</v>
      </c>
    </row>
    <row r="87" spans="1:10" s="49" customFormat="1" ht="15.75">
      <c r="A87" s="72">
        <v>85</v>
      </c>
      <c r="B87" s="67" t="s">
        <v>193</v>
      </c>
      <c r="C87" s="67">
        <v>366104</v>
      </c>
      <c r="D87" s="67" t="s">
        <v>351</v>
      </c>
      <c r="E87" s="67">
        <v>1</v>
      </c>
      <c r="F87" s="67"/>
      <c r="G87" s="67" t="s">
        <v>72</v>
      </c>
      <c r="H87" s="50">
        <v>4910</v>
      </c>
      <c r="I87" s="33">
        <v>0.38</v>
      </c>
      <c r="J87" s="51">
        <f t="shared" si="1"/>
        <v>3044.2</v>
      </c>
    </row>
    <row r="88" spans="1:10" s="49" customFormat="1" ht="15.75">
      <c r="A88" s="72">
        <v>86</v>
      </c>
      <c r="B88" s="67" t="s">
        <v>193</v>
      </c>
      <c r="C88" s="67">
        <v>366200</v>
      </c>
      <c r="D88" s="67" t="s">
        <v>352</v>
      </c>
      <c r="E88" s="67">
        <v>1</v>
      </c>
      <c r="F88" s="67"/>
      <c r="G88" s="67" t="s">
        <v>72</v>
      </c>
      <c r="H88" s="50">
        <v>4910</v>
      </c>
      <c r="I88" s="33">
        <v>0.38</v>
      </c>
      <c r="J88" s="51">
        <f t="shared" si="1"/>
        <v>3044.2</v>
      </c>
    </row>
    <row r="89" spans="1:10" s="49" customFormat="1" ht="15.75">
      <c r="A89" s="72">
        <v>87</v>
      </c>
      <c r="B89" s="67" t="s">
        <v>193</v>
      </c>
      <c r="C89" s="67">
        <v>366201</v>
      </c>
      <c r="D89" s="67" t="s">
        <v>514</v>
      </c>
      <c r="E89" s="67">
        <v>1</v>
      </c>
      <c r="F89" s="67"/>
      <c r="G89" s="67" t="s">
        <v>72</v>
      </c>
      <c r="H89" s="50">
        <v>37730</v>
      </c>
      <c r="I89" s="33">
        <v>0.38</v>
      </c>
      <c r="J89" s="51">
        <f t="shared" si="1"/>
        <v>23392.6</v>
      </c>
    </row>
    <row r="90" spans="1:10" s="49" customFormat="1" ht="15.75">
      <c r="A90" s="72">
        <v>88</v>
      </c>
      <c r="B90" s="67" t="s">
        <v>193</v>
      </c>
      <c r="C90" s="67">
        <v>366202</v>
      </c>
      <c r="D90" s="67" t="s">
        <v>515</v>
      </c>
      <c r="E90" s="67">
        <v>1</v>
      </c>
      <c r="F90" s="67"/>
      <c r="G90" s="67" t="s">
        <v>72</v>
      </c>
      <c r="H90" s="50">
        <v>18862.5</v>
      </c>
      <c r="I90" s="33">
        <v>0.38</v>
      </c>
      <c r="J90" s="51">
        <f t="shared" si="1"/>
        <v>11694.75</v>
      </c>
    </row>
    <row r="91" spans="1:10" s="49" customFormat="1" ht="15.75">
      <c r="A91" s="72">
        <v>89</v>
      </c>
      <c r="B91" s="67" t="s">
        <v>193</v>
      </c>
      <c r="C91" s="67">
        <v>366401</v>
      </c>
      <c r="D91" s="67" t="s">
        <v>353</v>
      </c>
      <c r="E91" s="67">
        <v>1</v>
      </c>
      <c r="F91" s="67"/>
      <c r="G91" s="67" t="s">
        <v>72</v>
      </c>
      <c r="H91" s="50">
        <v>4910</v>
      </c>
      <c r="I91" s="33">
        <v>0.38</v>
      </c>
      <c r="J91" s="51">
        <f t="shared" si="1"/>
        <v>3044.2</v>
      </c>
    </row>
    <row r="92" spans="1:10" s="49" customFormat="1" ht="15.75">
      <c r="A92" s="72">
        <v>90</v>
      </c>
      <c r="B92" s="67" t="s">
        <v>193</v>
      </c>
      <c r="C92" s="67">
        <v>366402</v>
      </c>
      <c r="D92" s="67" t="s">
        <v>354</v>
      </c>
      <c r="E92" s="67">
        <v>1</v>
      </c>
      <c r="F92" s="67"/>
      <c r="G92" s="67" t="s">
        <v>72</v>
      </c>
      <c r="H92" s="50">
        <v>4910</v>
      </c>
      <c r="I92" s="33">
        <v>0.38</v>
      </c>
      <c r="J92" s="51">
        <f t="shared" si="1"/>
        <v>3044.2</v>
      </c>
    </row>
    <row r="93" spans="1:10" s="49" customFormat="1" ht="15.75">
      <c r="A93" s="72">
        <v>91</v>
      </c>
      <c r="B93" s="67" t="s">
        <v>193</v>
      </c>
      <c r="C93" s="67">
        <v>366403</v>
      </c>
      <c r="D93" s="67" t="s">
        <v>355</v>
      </c>
      <c r="E93" s="69">
        <v>1</v>
      </c>
      <c r="F93" s="67"/>
      <c r="G93" s="67" t="s">
        <v>72</v>
      </c>
      <c r="H93" s="50">
        <v>4910</v>
      </c>
      <c r="I93" s="33">
        <v>0.38</v>
      </c>
      <c r="J93" s="51">
        <f t="shared" si="1"/>
        <v>3044.2</v>
      </c>
    </row>
    <row r="94" spans="1:10" s="49" customFormat="1" ht="15.75">
      <c r="A94" s="72">
        <v>92</v>
      </c>
      <c r="B94" s="67" t="s">
        <v>193</v>
      </c>
      <c r="C94" s="67">
        <v>366404</v>
      </c>
      <c r="D94" s="67" t="s">
        <v>580</v>
      </c>
      <c r="E94" s="69">
        <v>1</v>
      </c>
      <c r="F94" s="67"/>
      <c r="G94" s="67" t="s">
        <v>72</v>
      </c>
      <c r="H94" s="50">
        <v>4910</v>
      </c>
      <c r="I94" s="33">
        <v>0.38</v>
      </c>
      <c r="J94" s="51">
        <f t="shared" si="1"/>
        <v>3044.2</v>
      </c>
    </row>
    <row r="95" spans="1:10" s="49" customFormat="1" ht="15.75">
      <c r="A95" s="72">
        <v>93</v>
      </c>
      <c r="B95" s="67" t="s">
        <v>193</v>
      </c>
      <c r="C95" s="67" t="s">
        <v>689</v>
      </c>
      <c r="D95" s="67" t="s">
        <v>690</v>
      </c>
      <c r="E95" s="69">
        <v>1</v>
      </c>
      <c r="F95" s="67"/>
      <c r="G95" s="67" t="s">
        <v>72</v>
      </c>
      <c r="H95" s="50">
        <v>2457.5</v>
      </c>
      <c r="I95" s="33">
        <v>0.38</v>
      </c>
      <c r="J95" s="51">
        <f t="shared" si="1"/>
        <v>1523.65</v>
      </c>
    </row>
    <row r="96" spans="1:10" s="49" customFormat="1" ht="15.75">
      <c r="A96" s="72">
        <v>94</v>
      </c>
      <c r="B96" s="67" t="s">
        <v>193</v>
      </c>
      <c r="C96" s="67">
        <v>366406</v>
      </c>
      <c r="D96" s="67" t="s">
        <v>581</v>
      </c>
      <c r="E96" s="69">
        <v>1</v>
      </c>
      <c r="F96" s="67"/>
      <c r="G96" s="67" t="s">
        <v>72</v>
      </c>
      <c r="H96" s="50">
        <v>4910</v>
      </c>
      <c r="I96" s="33">
        <v>0.38</v>
      </c>
      <c r="J96" s="51">
        <f t="shared" si="1"/>
        <v>3044.2</v>
      </c>
    </row>
    <row r="97" spans="1:10" s="49" customFormat="1" ht="15.75">
      <c r="A97" s="72">
        <v>95</v>
      </c>
      <c r="B97" s="67" t="s">
        <v>193</v>
      </c>
      <c r="C97" s="67">
        <v>366407</v>
      </c>
      <c r="D97" s="67" t="s">
        <v>356</v>
      </c>
      <c r="E97" s="69">
        <v>1</v>
      </c>
      <c r="F97" s="67"/>
      <c r="G97" s="67" t="s">
        <v>72</v>
      </c>
      <c r="H97" s="50">
        <v>2457.5</v>
      </c>
      <c r="I97" s="33">
        <v>0.38</v>
      </c>
      <c r="J97" s="51">
        <f t="shared" si="1"/>
        <v>1523.65</v>
      </c>
    </row>
    <row r="98" spans="1:10" s="49" customFormat="1" ht="15.75">
      <c r="A98" s="72">
        <v>96</v>
      </c>
      <c r="B98" s="67" t="s">
        <v>193</v>
      </c>
      <c r="C98" s="67" t="s">
        <v>691</v>
      </c>
      <c r="D98" s="67" t="s">
        <v>692</v>
      </c>
      <c r="E98" s="69">
        <v>1</v>
      </c>
      <c r="F98" s="67"/>
      <c r="G98" s="67" t="s">
        <v>72</v>
      </c>
      <c r="H98" s="50">
        <v>2457.5</v>
      </c>
      <c r="I98" s="33">
        <v>0.38</v>
      </c>
      <c r="J98" s="51">
        <f t="shared" si="1"/>
        <v>1523.65</v>
      </c>
    </row>
    <row r="99" spans="1:10" s="49" customFormat="1" ht="15.75">
      <c r="A99" s="72">
        <v>97</v>
      </c>
      <c r="B99" s="67" t="s">
        <v>193</v>
      </c>
      <c r="C99" s="67" t="s">
        <v>693</v>
      </c>
      <c r="D99" s="67" t="s">
        <v>692</v>
      </c>
      <c r="E99" s="69">
        <v>1</v>
      </c>
      <c r="F99" s="67"/>
      <c r="G99" s="67" t="s">
        <v>72</v>
      </c>
      <c r="H99" s="50">
        <v>2457.5</v>
      </c>
      <c r="I99" s="33">
        <v>0.38</v>
      </c>
      <c r="J99" s="51">
        <f t="shared" si="1"/>
        <v>1523.65</v>
      </c>
    </row>
    <row r="100" spans="1:10" s="49" customFormat="1" ht="15.75">
      <c r="A100" s="72">
        <v>98</v>
      </c>
      <c r="B100" s="67" t="s">
        <v>193</v>
      </c>
      <c r="C100" s="67">
        <v>366409</v>
      </c>
      <c r="D100" s="67" t="s">
        <v>357</v>
      </c>
      <c r="E100" s="69">
        <v>1</v>
      </c>
      <c r="F100" s="67"/>
      <c r="G100" s="67" t="s">
        <v>72</v>
      </c>
      <c r="H100" s="50">
        <v>2457.5</v>
      </c>
      <c r="I100" s="33">
        <v>0.38</v>
      </c>
      <c r="J100" s="51">
        <f t="shared" si="1"/>
        <v>1523.65</v>
      </c>
    </row>
    <row r="101" spans="1:10" s="49" customFormat="1" ht="15.75">
      <c r="A101" s="72">
        <v>99</v>
      </c>
      <c r="B101" s="67" t="s">
        <v>193</v>
      </c>
      <c r="C101" s="67">
        <v>374400</v>
      </c>
      <c r="D101" s="67" t="s">
        <v>582</v>
      </c>
      <c r="E101" s="67">
        <v>1</v>
      </c>
      <c r="F101" s="67"/>
      <c r="G101" s="67" t="s">
        <v>448</v>
      </c>
      <c r="H101" s="50">
        <v>2592.5</v>
      </c>
      <c r="I101" s="33">
        <v>0.38</v>
      </c>
      <c r="J101" s="51">
        <f t="shared" si="1"/>
        <v>1607.35</v>
      </c>
    </row>
    <row r="102" spans="1:10" s="49" customFormat="1" ht="15.75">
      <c r="A102" s="72">
        <v>100</v>
      </c>
      <c r="B102" s="67" t="s">
        <v>193</v>
      </c>
      <c r="C102" s="67">
        <v>601101</v>
      </c>
      <c r="D102" s="67" t="s">
        <v>358</v>
      </c>
      <c r="E102" s="67">
        <v>1</v>
      </c>
      <c r="F102" s="67"/>
      <c r="G102" s="67" t="s">
        <v>448</v>
      </c>
      <c r="H102" s="50">
        <v>766.25</v>
      </c>
      <c r="I102" s="33">
        <v>0.38</v>
      </c>
      <c r="J102" s="51">
        <f t="shared" si="1"/>
        <v>475.07499999999999</v>
      </c>
    </row>
    <row r="103" spans="1:10" s="49" customFormat="1" ht="15.75">
      <c r="A103" s="72">
        <v>101</v>
      </c>
      <c r="B103" s="67" t="s">
        <v>193</v>
      </c>
      <c r="C103" s="67">
        <v>603101</v>
      </c>
      <c r="D103" s="67" t="s">
        <v>359</v>
      </c>
      <c r="E103" s="67">
        <v>1</v>
      </c>
      <c r="F103" s="67"/>
      <c r="G103" s="67" t="s">
        <v>448</v>
      </c>
      <c r="H103" s="50">
        <v>270</v>
      </c>
      <c r="I103" s="33">
        <v>0.38</v>
      </c>
      <c r="J103" s="51">
        <f t="shared" si="1"/>
        <v>167.4</v>
      </c>
    </row>
    <row r="104" spans="1:10" s="49" customFormat="1" ht="15.75">
      <c r="A104" s="72">
        <v>102</v>
      </c>
      <c r="B104" s="67" t="s">
        <v>193</v>
      </c>
      <c r="C104" s="67">
        <v>603302</v>
      </c>
      <c r="D104" s="67" t="s">
        <v>360</v>
      </c>
      <c r="E104" s="67">
        <v>1</v>
      </c>
      <c r="F104" s="67"/>
      <c r="G104" s="67" t="s">
        <v>448</v>
      </c>
      <c r="H104" s="50">
        <v>111.25</v>
      </c>
      <c r="I104" s="33">
        <v>0.38</v>
      </c>
      <c r="J104" s="51">
        <f t="shared" si="1"/>
        <v>68.974999999999994</v>
      </c>
    </row>
    <row r="105" spans="1:10" s="49" customFormat="1" ht="15.75">
      <c r="A105" s="72">
        <v>103</v>
      </c>
      <c r="B105" s="67" t="s">
        <v>193</v>
      </c>
      <c r="C105" s="67" t="s">
        <v>583</v>
      </c>
      <c r="D105" s="67" t="s">
        <v>584</v>
      </c>
      <c r="E105" s="67">
        <v>1</v>
      </c>
      <c r="F105" s="67"/>
      <c r="G105" s="67" t="s">
        <v>448</v>
      </c>
      <c r="H105" s="50">
        <v>96.25</v>
      </c>
      <c r="I105" s="33">
        <v>0.38</v>
      </c>
      <c r="J105" s="51">
        <f t="shared" si="1"/>
        <v>59.674999999999997</v>
      </c>
    </row>
    <row r="106" spans="1:10" s="49" customFormat="1" ht="15.75">
      <c r="A106" s="72">
        <v>104</v>
      </c>
      <c r="B106" s="67" t="s">
        <v>193</v>
      </c>
      <c r="C106" s="67" t="s">
        <v>704</v>
      </c>
      <c r="D106" s="67" t="s">
        <v>705</v>
      </c>
      <c r="E106" s="67">
        <v>1</v>
      </c>
      <c r="F106" s="67"/>
      <c r="G106" s="67" t="s">
        <v>72</v>
      </c>
      <c r="H106" s="50">
        <v>36.25</v>
      </c>
      <c r="I106" s="33">
        <v>0.38</v>
      </c>
      <c r="J106" s="51">
        <f t="shared" si="1"/>
        <v>22.475000000000001</v>
      </c>
    </row>
    <row r="107" spans="1:10" s="49" customFormat="1" ht="15.75">
      <c r="A107" s="72">
        <v>105</v>
      </c>
      <c r="B107" s="67" t="s">
        <v>193</v>
      </c>
      <c r="C107" s="67" t="s">
        <v>194</v>
      </c>
      <c r="D107" s="67" t="s">
        <v>361</v>
      </c>
      <c r="E107" s="67">
        <v>1</v>
      </c>
      <c r="F107" s="67"/>
      <c r="G107" s="67" t="s">
        <v>72</v>
      </c>
      <c r="H107" s="50">
        <v>43.75</v>
      </c>
      <c r="I107" s="33">
        <v>0.38</v>
      </c>
      <c r="J107" s="51">
        <f t="shared" si="1"/>
        <v>27.125</v>
      </c>
    </row>
    <row r="108" spans="1:10" s="49" customFormat="1" ht="15.75">
      <c r="A108" s="72">
        <v>106</v>
      </c>
      <c r="B108" s="67" t="s">
        <v>193</v>
      </c>
      <c r="C108" s="67" t="s">
        <v>594</v>
      </c>
      <c r="D108" s="67" t="s">
        <v>598</v>
      </c>
      <c r="E108" s="67">
        <v>1</v>
      </c>
      <c r="F108" s="67"/>
      <c r="G108" s="67" t="s">
        <v>72</v>
      </c>
      <c r="H108" s="50">
        <v>27.5</v>
      </c>
      <c r="I108" s="33">
        <v>0.38</v>
      </c>
      <c r="J108" s="51">
        <f t="shared" si="1"/>
        <v>17.05</v>
      </c>
    </row>
    <row r="109" spans="1:10" s="49" customFormat="1" ht="15.75">
      <c r="A109" s="72">
        <v>107</v>
      </c>
      <c r="B109" s="67" t="s">
        <v>193</v>
      </c>
      <c r="C109" s="67" t="s">
        <v>595</v>
      </c>
      <c r="D109" s="67" t="s">
        <v>599</v>
      </c>
      <c r="E109" s="67">
        <v>1</v>
      </c>
      <c r="F109" s="67"/>
      <c r="G109" s="67" t="s">
        <v>72</v>
      </c>
      <c r="H109" s="50">
        <v>36.25</v>
      </c>
      <c r="I109" s="33">
        <v>0.38</v>
      </c>
      <c r="J109" s="51">
        <f t="shared" si="1"/>
        <v>22.475000000000001</v>
      </c>
    </row>
    <row r="110" spans="1:10" s="49" customFormat="1" ht="15.75">
      <c r="A110" s="72">
        <v>108</v>
      </c>
      <c r="B110" s="67" t="s">
        <v>193</v>
      </c>
      <c r="C110" s="67" t="s">
        <v>596</v>
      </c>
      <c r="D110" s="67" t="s">
        <v>600</v>
      </c>
      <c r="E110" s="67">
        <v>1</v>
      </c>
      <c r="F110" s="67"/>
      <c r="G110" s="67" t="s">
        <v>72</v>
      </c>
      <c r="H110" s="50">
        <v>43.75</v>
      </c>
      <c r="I110" s="33">
        <v>0.38</v>
      </c>
      <c r="J110" s="51">
        <f t="shared" si="1"/>
        <v>27.125</v>
      </c>
    </row>
    <row r="111" spans="1:10" s="49" customFormat="1" ht="15.75">
      <c r="A111" s="72">
        <v>109</v>
      </c>
      <c r="B111" s="67" t="s">
        <v>193</v>
      </c>
      <c r="C111" s="67" t="s">
        <v>597</v>
      </c>
      <c r="D111" s="67" t="s">
        <v>601</v>
      </c>
      <c r="E111" s="67">
        <v>1</v>
      </c>
      <c r="F111" s="67"/>
      <c r="G111" s="67" t="s">
        <v>72</v>
      </c>
      <c r="H111" s="50">
        <v>102.5</v>
      </c>
      <c r="I111" s="33">
        <v>0.38</v>
      </c>
      <c r="J111" s="51">
        <f t="shared" si="1"/>
        <v>63.55</v>
      </c>
    </row>
    <row r="112" spans="1:10" s="49" customFormat="1" ht="15.75">
      <c r="A112" s="72">
        <v>110</v>
      </c>
      <c r="B112" s="67" t="s">
        <v>193</v>
      </c>
      <c r="C112" s="67" t="s">
        <v>464</v>
      </c>
      <c r="D112" s="67" t="s">
        <v>466</v>
      </c>
      <c r="E112" s="67">
        <v>1</v>
      </c>
      <c r="F112" s="67"/>
      <c r="G112" s="67" t="s">
        <v>72</v>
      </c>
      <c r="H112" s="50">
        <v>41.25</v>
      </c>
      <c r="I112" s="33">
        <v>0.38</v>
      </c>
      <c r="J112" s="51">
        <f t="shared" ref="J112:J158" si="2">H112*(1-I112)</f>
        <v>25.574999999999999</v>
      </c>
    </row>
    <row r="113" spans="1:10" s="49" customFormat="1" ht="15.75">
      <c r="A113" s="72">
        <v>111</v>
      </c>
      <c r="B113" s="67" t="s">
        <v>193</v>
      </c>
      <c r="C113" s="67" t="s">
        <v>602</v>
      </c>
      <c r="D113" s="67" t="s">
        <v>603</v>
      </c>
      <c r="E113" s="67">
        <v>1</v>
      </c>
      <c r="F113" s="67"/>
      <c r="G113" s="67" t="s">
        <v>72</v>
      </c>
      <c r="H113" s="50">
        <v>61.25</v>
      </c>
      <c r="I113" s="33">
        <v>0.38</v>
      </c>
      <c r="J113" s="51">
        <f t="shared" si="2"/>
        <v>37.975000000000001</v>
      </c>
    </row>
    <row r="114" spans="1:10" s="49" customFormat="1" ht="15.75">
      <c r="A114" s="72">
        <v>112</v>
      </c>
      <c r="B114" s="67" t="s">
        <v>193</v>
      </c>
      <c r="C114" s="67" t="s">
        <v>465</v>
      </c>
      <c r="D114" s="67" t="s">
        <v>467</v>
      </c>
      <c r="E114" s="67">
        <v>1</v>
      </c>
      <c r="F114" s="67"/>
      <c r="G114" s="67" t="s">
        <v>72</v>
      </c>
      <c r="H114" s="50">
        <v>22.5</v>
      </c>
      <c r="I114" s="33">
        <v>0.38</v>
      </c>
      <c r="J114" s="51">
        <f t="shared" si="2"/>
        <v>13.95</v>
      </c>
    </row>
    <row r="115" spans="1:10" s="49" customFormat="1" ht="15.75">
      <c r="A115" s="72">
        <v>113</v>
      </c>
      <c r="B115" s="67" t="s">
        <v>193</v>
      </c>
      <c r="C115" s="67" t="s">
        <v>604</v>
      </c>
      <c r="D115" s="67" t="s">
        <v>605</v>
      </c>
      <c r="E115" s="67">
        <v>1</v>
      </c>
      <c r="F115" s="67"/>
      <c r="G115" s="67" t="s">
        <v>72</v>
      </c>
      <c r="H115" s="50">
        <v>73.75</v>
      </c>
      <c r="I115" s="33">
        <v>0.38</v>
      </c>
      <c r="J115" s="51">
        <f t="shared" si="2"/>
        <v>45.725000000000001</v>
      </c>
    </row>
    <row r="116" spans="1:10" s="49" customFormat="1" ht="15.75">
      <c r="A116" s="72">
        <v>114</v>
      </c>
      <c r="B116" s="67" t="s">
        <v>193</v>
      </c>
      <c r="C116" s="67" t="s">
        <v>606</v>
      </c>
      <c r="D116" s="67" t="s">
        <v>607</v>
      </c>
      <c r="E116" s="67">
        <v>1</v>
      </c>
      <c r="F116" s="67"/>
      <c r="G116" s="67" t="s">
        <v>72</v>
      </c>
      <c r="H116" s="50">
        <v>12.5</v>
      </c>
      <c r="I116" s="33">
        <v>0.38</v>
      </c>
      <c r="J116" s="51">
        <f t="shared" si="2"/>
        <v>7.75</v>
      </c>
    </row>
    <row r="117" spans="1:10" s="49" customFormat="1" ht="15.75">
      <c r="A117" s="72">
        <v>115</v>
      </c>
      <c r="B117" s="67" t="s">
        <v>193</v>
      </c>
      <c r="C117" s="67" t="s">
        <v>608</v>
      </c>
      <c r="D117" s="67" t="s">
        <v>610</v>
      </c>
      <c r="E117" s="67">
        <v>1</v>
      </c>
      <c r="F117" s="67"/>
      <c r="G117" s="67" t="s">
        <v>72</v>
      </c>
      <c r="H117" s="50">
        <v>83.75</v>
      </c>
      <c r="I117" s="33">
        <v>0.38</v>
      </c>
      <c r="J117" s="51">
        <f t="shared" si="2"/>
        <v>51.924999999999997</v>
      </c>
    </row>
    <row r="118" spans="1:10" s="49" customFormat="1" ht="15.75">
      <c r="A118" s="72">
        <v>116</v>
      </c>
      <c r="B118" s="67" t="s">
        <v>193</v>
      </c>
      <c r="C118" s="67" t="s">
        <v>609</v>
      </c>
      <c r="D118" s="67" t="s">
        <v>611</v>
      </c>
      <c r="E118" s="67">
        <v>1</v>
      </c>
      <c r="F118" s="67"/>
      <c r="G118" s="67" t="s">
        <v>72</v>
      </c>
      <c r="H118" s="50">
        <v>115</v>
      </c>
      <c r="I118" s="33">
        <v>0.38</v>
      </c>
      <c r="J118" s="51">
        <f t="shared" si="2"/>
        <v>71.3</v>
      </c>
    </row>
    <row r="119" spans="1:10" s="49" customFormat="1" ht="15.75">
      <c r="A119" s="72">
        <v>117</v>
      </c>
      <c r="B119" s="67" t="s">
        <v>193</v>
      </c>
      <c r="C119" s="67" t="s">
        <v>195</v>
      </c>
      <c r="D119" s="67" t="s">
        <v>362</v>
      </c>
      <c r="E119" s="67">
        <v>1</v>
      </c>
      <c r="F119" s="67"/>
      <c r="G119" s="67" t="s">
        <v>72</v>
      </c>
      <c r="H119" s="50">
        <v>102.5</v>
      </c>
      <c r="I119" s="33">
        <v>0.38</v>
      </c>
      <c r="J119" s="51">
        <f t="shared" si="2"/>
        <v>63.55</v>
      </c>
    </row>
    <row r="120" spans="1:10" s="49" customFormat="1" ht="15.75">
      <c r="A120" s="72">
        <v>118</v>
      </c>
      <c r="B120" s="67" t="s">
        <v>193</v>
      </c>
      <c r="C120" s="67" t="s">
        <v>520</v>
      </c>
      <c r="D120" s="67" t="s">
        <v>521</v>
      </c>
      <c r="E120" s="67">
        <v>1</v>
      </c>
      <c r="F120" s="67"/>
      <c r="G120" s="67" t="s">
        <v>72</v>
      </c>
      <c r="H120" s="50">
        <v>115</v>
      </c>
      <c r="I120" s="33">
        <v>0.38</v>
      </c>
      <c r="J120" s="51">
        <f t="shared" si="2"/>
        <v>71.3</v>
      </c>
    </row>
    <row r="121" spans="1:10" s="49" customFormat="1" ht="15.75">
      <c r="A121" s="72">
        <v>119</v>
      </c>
      <c r="B121" s="67" t="s">
        <v>193</v>
      </c>
      <c r="C121" s="67" t="s">
        <v>196</v>
      </c>
      <c r="D121" s="67" t="s">
        <v>363</v>
      </c>
      <c r="E121" s="67">
        <v>1</v>
      </c>
      <c r="F121" s="67"/>
      <c r="G121" s="67" t="s">
        <v>72</v>
      </c>
      <c r="H121" s="50">
        <v>105</v>
      </c>
      <c r="I121" s="33">
        <v>0.38</v>
      </c>
      <c r="J121" s="51">
        <f t="shared" si="2"/>
        <v>65.099999999999994</v>
      </c>
    </row>
    <row r="122" spans="1:10" s="49" customFormat="1" ht="15.75">
      <c r="A122" s="72">
        <v>120</v>
      </c>
      <c r="B122" s="67" t="s">
        <v>193</v>
      </c>
      <c r="C122" s="67" t="s">
        <v>197</v>
      </c>
      <c r="D122" s="67" t="s">
        <v>364</v>
      </c>
      <c r="E122" s="67">
        <v>1</v>
      </c>
      <c r="F122" s="67"/>
      <c r="G122" s="67" t="s">
        <v>72</v>
      </c>
      <c r="H122" s="50">
        <v>105</v>
      </c>
      <c r="I122" s="33">
        <v>0.38</v>
      </c>
      <c r="J122" s="51">
        <f t="shared" si="2"/>
        <v>65.099999999999994</v>
      </c>
    </row>
    <row r="123" spans="1:10" s="49" customFormat="1" ht="15.75">
      <c r="A123" s="72">
        <v>121</v>
      </c>
      <c r="B123" s="67" t="s">
        <v>193</v>
      </c>
      <c r="C123" s="67" t="s">
        <v>198</v>
      </c>
      <c r="D123" s="67" t="s">
        <v>365</v>
      </c>
      <c r="E123" s="67">
        <v>1</v>
      </c>
      <c r="F123" s="67"/>
      <c r="G123" s="67" t="s">
        <v>72</v>
      </c>
      <c r="H123" s="50">
        <v>102.5</v>
      </c>
      <c r="I123" s="33">
        <v>0.38</v>
      </c>
      <c r="J123" s="51">
        <f t="shared" si="2"/>
        <v>63.55</v>
      </c>
    </row>
    <row r="124" spans="1:10" s="49" customFormat="1" ht="15.75">
      <c r="A124" s="72">
        <v>122</v>
      </c>
      <c r="B124" s="67" t="s">
        <v>193</v>
      </c>
      <c r="C124" s="67" t="s">
        <v>199</v>
      </c>
      <c r="D124" s="67" t="s">
        <v>366</v>
      </c>
      <c r="E124" s="67">
        <v>1</v>
      </c>
      <c r="F124" s="67"/>
      <c r="G124" s="67" t="s">
        <v>72</v>
      </c>
      <c r="H124" s="50">
        <v>171.25</v>
      </c>
      <c r="I124" s="33">
        <v>0.38</v>
      </c>
      <c r="J124" s="51">
        <f t="shared" si="2"/>
        <v>106.175</v>
      </c>
    </row>
    <row r="125" spans="1:10" s="49" customFormat="1" ht="15.75">
      <c r="A125" s="72">
        <v>123</v>
      </c>
      <c r="B125" s="67" t="s">
        <v>193</v>
      </c>
      <c r="C125" s="67" t="s">
        <v>200</v>
      </c>
      <c r="D125" s="67" t="s">
        <v>367</v>
      </c>
      <c r="E125" s="67">
        <v>1</v>
      </c>
      <c r="F125" s="67"/>
      <c r="G125" s="67" t="s">
        <v>72</v>
      </c>
      <c r="H125" s="50">
        <v>178.75</v>
      </c>
      <c r="I125" s="33">
        <v>0.38</v>
      </c>
      <c r="J125" s="51">
        <f t="shared" si="2"/>
        <v>110.825</v>
      </c>
    </row>
    <row r="126" spans="1:10" s="49" customFormat="1" ht="15.75">
      <c r="A126" s="72">
        <v>124</v>
      </c>
      <c r="B126" s="67" t="s">
        <v>193</v>
      </c>
      <c r="C126" s="67" t="s">
        <v>201</v>
      </c>
      <c r="D126" s="67" t="s">
        <v>368</v>
      </c>
      <c r="E126" s="67">
        <v>1</v>
      </c>
      <c r="F126" s="67"/>
      <c r="G126" s="67" t="s">
        <v>72</v>
      </c>
      <c r="H126" s="50">
        <v>83.75</v>
      </c>
      <c r="I126" s="33">
        <v>0.38</v>
      </c>
      <c r="J126" s="51">
        <f t="shared" si="2"/>
        <v>51.924999999999997</v>
      </c>
    </row>
    <row r="127" spans="1:10" s="49" customFormat="1" ht="15.75">
      <c r="A127" s="72">
        <v>125</v>
      </c>
      <c r="B127" s="67" t="s">
        <v>193</v>
      </c>
      <c r="C127" s="67" t="s">
        <v>202</v>
      </c>
      <c r="D127" s="67" t="s">
        <v>369</v>
      </c>
      <c r="E127" s="67">
        <v>1</v>
      </c>
      <c r="F127" s="67"/>
      <c r="G127" s="67" t="s">
        <v>72</v>
      </c>
      <c r="H127" s="50">
        <v>73.75</v>
      </c>
      <c r="I127" s="33">
        <v>0.38</v>
      </c>
      <c r="J127" s="51">
        <f t="shared" si="2"/>
        <v>45.725000000000001</v>
      </c>
    </row>
    <row r="128" spans="1:10" s="49" customFormat="1" ht="15.75">
      <c r="A128" s="72">
        <v>126</v>
      </c>
      <c r="B128" s="67" t="s">
        <v>193</v>
      </c>
      <c r="C128" s="67" t="s">
        <v>203</v>
      </c>
      <c r="D128" s="67" t="s">
        <v>370</v>
      </c>
      <c r="E128" s="67">
        <v>1</v>
      </c>
      <c r="F128" s="67"/>
      <c r="G128" s="67" t="s">
        <v>72</v>
      </c>
      <c r="H128" s="50">
        <v>81.25</v>
      </c>
      <c r="I128" s="33">
        <v>0.38</v>
      </c>
      <c r="J128" s="51">
        <f t="shared" si="2"/>
        <v>50.375</v>
      </c>
    </row>
    <row r="129" spans="1:10" s="49" customFormat="1" ht="15.75">
      <c r="A129" s="72">
        <v>127</v>
      </c>
      <c r="B129" s="67" t="s">
        <v>193</v>
      </c>
      <c r="C129" s="67" t="s">
        <v>204</v>
      </c>
      <c r="D129" s="67" t="s">
        <v>371</v>
      </c>
      <c r="E129" s="67">
        <v>1</v>
      </c>
      <c r="F129" s="67"/>
      <c r="G129" s="67" t="s">
        <v>72</v>
      </c>
      <c r="H129" s="50">
        <v>102.5</v>
      </c>
      <c r="I129" s="33">
        <v>0.38</v>
      </c>
      <c r="J129" s="51">
        <f t="shared" si="2"/>
        <v>63.55</v>
      </c>
    </row>
    <row r="130" spans="1:10" s="49" customFormat="1" ht="15.75">
      <c r="A130" s="72">
        <v>128</v>
      </c>
      <c r="B130" s="67" t="s">
        <v>193</v>
      </c>
      <c r="C130" s="67" t="s">
        <v>205</v>
      </c>
      <c r="D130" s="67" t="s">
        <v>372</v>
      </c>
      <c r="E130" s="67">
        <v>1</v>
      </c>
      <c r="F130" s="67"/>
      <c r="G130" s="67" t="s">
        <v>72</v>
      </c>
      <c r="H130" s="50">
        <v>250</v>
      </c>
      <c r="I130" s="33">
        <v>0.38</v>
      </c>
      <c r="J130" s="51">
        <f t="shared" si="2"/>
        <v>155</v>
      </c>
    </row>
    <row r="131" spans="1:10" s="49" customFormat="1" ht="15.75">
      <c r="A131" s="72">
        <v>129</v>
      </c>
      <c r="B131" s="67" t="s">
        <v>193</v>
      </c>
      <c r="C131" s="67" t="s">
        <v>206</v>
      </c>
      <c r="D131" s="67" t="s">
        <v>373</v>
      </c>
      <c r="E131" s="67">
        <v>1</v>
      </c>
      <c r="F131" s="67"/>
      <c r="G131" s="67" t="s">
        <v>72</v>
      </c>
      <c r="H131" s="50">
        <v>303.75</v>
      </c>
      <c r="I131" s="33">
        <v>0.38</v>
      </c>
      <c r="J131" s="51">
        <f t="shared" si="2"/>
        <v>188.32499999999999</v>
      </c>
    </row>
    <row r="132" spans="1:10" s="49" customFormat="1" ht="15.75">
      <c r="A132" s="72">
        <v>130</v>
      </c>
      <c r="B132" s="67" t="s">
        <v>193</v>
      </c>
      <c r="C132" s="67" t="s">
        <v>207</v>
      </c>
      <c r="D132" s="67" t="s">
        <v>374</v>
      </c>
      <c r="E132" s="67">
        <v>1</v>
      </c>
      <c r="F132" s="67"/>
      <c r="G132" s="67" t="s">
        <v>72</v>
      </c>
      <c r="H132" s="50">
        <v>88.75</v>
      </c>
      <c r="I132" s="33">
        <v>0.38</v>
      </c>
      <c r="J132" s="51">
        <f t="shared" si="2"/>
        <v>55.024999999999999</v>
      </c>
    </row>
    <row r="133" spans="1:10" s="49" customFormat="1" ht="15.75">
      <c r="A133" s="72">
        <v>131</v>
      </c>
      <c r="B133" s="67" t="s">
        <v>193</v>
      </c>
      <c r="C133" s="67" t="s">
        <v>449</v>
      </c>
      <c r="D133" s="67" t="s">
        <v>450</v>
      </c>
      <c r="E133" s="67">
        <v>1</v>
      </c>
      <c r="F133" s="67"/>
      <c r="G133" s="67" t="s">
        <v>448</v>
      </c>
      <c r="H133" s="50">
        <v>201.25</v>
      </c>
      <c r="I133" s="33">
        <v>0.38</v>
      </c>
      <c r="J133" s="51">
        <f t="shared" si="2"/>
        <v>124.77500000000001</v>
      </c>
    </row>
    <row r="134" spans="1:10" s="49" customFormat="1" ht="15.75">
      <c r="A134" s="72">
        <v>132</v>
      </c>
      <c r="B134" s="67" t="s">
        <v>193</v>
      </c>
      <c r="C134" s="67" t="s">
        <v>452</v>
      </c>
      <c r="D134" s="67" t="s">
        <v>454</v>
      </c>
      <c r="E134" s="67">
        <v>1</v>
      </c>
      <c r="F134" s="67"/>
      <c r="G134" s="67" t="s">
        <v>448</v>
      </c>
      <c r="H134" s="50">
        <v>107.5</v>
      </c>
      <c r="I134" s="33">
        <v>0.38</v>
      </c>
      <c r="J134" s="51">
        <f t="shared" si="2"/>
        <v>66.650000000000006</v>
      </c>
    </row>
    <row r="135" spans="1:10" s="49" customFormat="1" ht="15.75">
      <c r="A135" s="72">
        <v>133</v>
      </c>
      <c r="B135" s="67" t="s">
        <v>193</v>
      </c>
      <c r="C135" s="67" t="s">
        <v>453</v>
      </c>
      <c r="D135" s="67" t="s">
        <v>455</v>
      </c>
      <c r="E135" s="67">
        <v>1</v>
      </c>
      <c r="F135" s="67"/>
      <c r="G135" s="67" t="s">
        <v>448</v>
      </c>
      <c r="H135" s="50">
        <v>107.5</v>
      </c>
      <c r="I135" s="33">
        <v>0.38</v>
      </c>
      <c r="J135" s="51">
        <f t="shared" si="2"/>
        <v>66.650000000000006</v>
      </c>
    </row>
    <row r="136" spans="1:10" s="49" customFormat="1" ht="15.75" customHeight="1">
      <c r="A136" s="72">
        <v>134</v>
      </c>
      <c r="B136" s="67" t="s">
        <v>193</v>
      </c>
      <c r="C136" s="67" t="s">
        <v>208</v>
      </c>
      <c r="D136" s="67" t="s">
        <v>375</v>
      </c>
      <c r="E136" s="67">
        <v>1</v>
      </c>
      <c r="F136" s="67"/>
      <c r="G136" s="67" t="s">
        <v>72</v>
      </c>
      <c r="H136" s="50">
        <v>181.25</v>
      </c>
      <c r="I136" s="33">
        <v>0.38</v>
      </c>
      <c r="J136" s="51">
        <f t="shared" si="2"/>
        <v>112.375</v>
      </c>
    </row>
    <row r="137" spans="1:10" s="49" customFormat="1" ht="15.75">
      <c r="A137" s="72">
        <v>135</v>
      </c>
      <c r="B137" s="67" t="s">
        <v>193</v>
      </c>
      <c r="C137" s="67" t="s">
        <v>209</v>
      </c>
      <c r="D137" s="67" t="s">
        <v>376</v>
      </c>
      <c r="E137" s="67">
        <v>1</v>
      </c>
      <c r="F137" s="67"/>
      <c r="G137" s="67" t="s">
        <v>72</v>
      </c>
      <c r="H137" s="50">
        <v>127.5</v>
      </c>
      <c r="I137" s="33">
        <v>0.38</v>
      </c>
      <c r="J137" s="51">
        <f t="shared" si="2"/>
        <v>79.05</v>
      </c>
    </row>
    <row r="138" spans="1:10" s="49" customFormat="1" ht="15.75">
      <c r="A138" s="72">
        <v>136</v>
      </c>
      <c r="B138" s="67" t="s">
        <v>193</v>
      </c>
      <c r="C138" s="67" t="s">
        <v>468</v>
      </c>
      <c r="D138" s="67" t="s">
        <v>469</v>
      </c>
      <c r="E138" s="67">
        <v>1</v>
      </c>
      <c r="F138" s="67"/>
      <c r="G138" s="67" t="s">
        <v>72</v>
      </c>
      <c r="H138" s="50">
        <v>125</v>
      </c>
      <c r="I138" s="33">
        <v>0.38</v>
      </c>
      <c r="J138" s="51">
        <f t="shared" si="2"/>
        <v>77.5</v>
      </c>
    </row>
    <row r="139" spans="1:10" s="49" customFormat="1" ht="15.75">
      <c r="A139" s="72">
        <v>137</v>
      </c>
      <c r="B139" s="67" t="s">
        <v>193</v>
      </c>
      <c r="C139" s="67" t="s">
        <v>210</v>
      </c>
      <c r="D139" s="67" t="s">
        <v>377</v>
      </c>
      <c r="E139" s="67">
        <v>1</v>
      </c>
      <c r="F139" s="67"/>
      <c r="G139" s="67" t="s">
        <v>72</v>
      </c>
      <c r="H139" s="50">
        <v>147.5</v>
      </c>
      <c r="I139" s="33">
        <v>0.38</v>
      </c>
      <c r="J139" s="51">
        <f t="shared" si="2"/>
        <v>91.45</v>
      </c>
    </row>
    <row r="140" spans="1:10" s="49" customFormat="1" ht="15.75">
      <c r="A140" s="72">
        <v>138</v>
      </c>
      <c r="B140" s="67" t="s">
        <v>193</v>
      </c>
      <c r="C140" s="67" t="s">
        <v>706</v>
      </c>
      <c r="D140" s="67" t="s">
        <v>707</v>
      </c>
      <c r="E140" s="67">
        <v>1</v>
      </c>
      <c r="F140" s="67"/>
      <c r="G140" s="67" t="s">
        <v>72</v>
      </c>
      <c r="H140" s="50">
        <v>188.75</v>
      </c>
      <c r="I140" s="33">
        <v>0.38</v>
      </c>
      <c r="J140" s="51">
        <f t="shared" si="2"/>
        <v>117.02500000000001</v>
      </c>
    </row>
    <row r="141" spans="1:10" s="49" customFormat="1" ht="15.75">
      <c r="A141" s="72">
        <v>139</v>
      </c>
      <c r="B141" s="67" t="s">
        <v>193</v>
      </c>
      <c r="C141" s="67" t="s">
        <v>211</v>
      </c>
      <c r="D141" s="67" t="s">
        <v>378</v>
      </c>
      <c r="E141" s="67">
        <v>1</v>
      </c>
      <c r="F141" s="67"/>
      <c r="G141" s="67" t="s">
        <v>72</v>
      </c>
      <c r="H141" s="50">
        <v>178.75</v>
      </c>
      <c r="I141" s="33">
        <v>0.38</v>
      </c>
      <c r="J141" s="51">
        <f t="shared" si="2"/>
        <v>110.825</v>
      </c>
    </row>
    <row r="142" spans="1:10" s="49" customFormat="1" ht="15.75">
      <c r="A142" s="72">
        <v>140</v>
      </c>
      <c r="B142" s="67" t="s">
        <v>193</v>
      </c>
      <c r="C142" s="67" t="s">
        <v>612</v>
      </c>
      <c r="D142" s="67" t="s">
        <v>613</v>
      </c>
      <c r="E142" s="67">
        <v>1</v>
      </c>
      <c r="F142" s="67"/>
      <c r="G142" s="67" t="s">
        <v>72</v>
      </c>
      <c r="H142" s="50">
        <v>203.75</v>
      </c>
      <c r="I142" s="33">
        <v>0.38</v>
      </c>
      <c r="J142" s="51">
        <f t="shared" si="2"/>
        <v>126.325</v>
      </c>
    </row>
    <row r="143" spans="1:10" s="49" customFormat="1" ht="15.75">
      <c r="A143" s="72">
        <v>141</v>
      </c>
      <c r="B143" s="67" t="s">
        <v>193</v>
      </c>
      <c r="C143" s="67" t="s">
        <v>212</v>
      </c>
      <c r="D143" s="67" t="s">
        <v>379</v>
      </c>
      <c r="E143" s="67">
        <v>1</v>
      </c>
      <c r="F143" s="67"/>
      <c r="G143" s="67" t="s">
        <v>72</v>
      </c>
      <c r="H143" s="50">
        <v>181.25</v>
      </c>
      <c r="I143" s="33">
        <v>0.38</v>
      </c>
      <c r="J143" s="51">
        <f t="shared" si="2"/>
        <v>112.375</v>
      </c>
    </row>
    <row r="144" spans="1:10" s="49" customFormat="1" ht="15.75">
      <c r="A144" s="72">
        <v>142</v>
      </c>
      <c r="B144" s="67" t="s">
        <v>193</v>
      </c>
      <c r="C144" s="67" t="s">
        <v>708</v>
      </c>
      <c r="D144" s="67" t="s">
        <v>709</v>
      </c>
      <c r="E144" s="67">
        <v>1</v>
      </c>
      <c r="F144" s="67"/>
      <c r="G144" s="67" t="s">
        <v>72</v>
      </c>
      <c r="H144" s="50">
        <v>232.5</v>
      </c>
      <c r="I144" s="33">
        <v>0.38</v>
      </c>
      <c r="J144" s="51">
        <f t="shared" si="2"/>
        <v>144.15</v>
      </c>
    </row>
    <row r="145" spans="1:10" s="49" customFormat="1" ht="15.75">
      <c r="A145" s="72">
        <v>143</v>
      </c>
      <c r="B145" s="67" t="s">
        <v>193</v>
      </c>
      <c r="C145" s="67" t="s">
        <v>213</v>
      </c>
      <c r="D145" s="67" t="s">
        <v>380</v>
      </c>
      <c r="E145" s="67">
        <v>1</v>
      </c>
      <c r="F145" s="67"/>
      <c r="G145" s="67" t="s">
        <v>72</v>
      </c>
      <c r="H145" s="50">
        <v>213.75</v>
      </c>
      <c r="I145" s="33">
        <v>0.38</v>
      </c>
      <c r="J145" s="51">
        <f t="shared" si="2"/>
        <v>132.52500000000001</v>
      </c>
    </row>
    <row r="146" spans="1:10" s="49" customFormat="1" ht="15.75">
      <c r="A146" s="72">
        <v>144</v>
      </c>
      <c r="B146" s="67" t="s">
        <v>193</v>
      </c>
      <c r="C146" s="67" t="s">
        <v>214</v>
      </c>
      <c r="D146" s="67" t="s">
        <v>381</v>
      </c>
      <c r="E146" s="67">
        <v>1</v>
      </c>
      <c r="F146" s="67"/>
      <c r="G146" s="67" t="s">
        <v>72</v>
      </c>
      <c r="H146" s="50">
        <v>237.5</v>
      </c>
      <c r="I146" s="33">
        <v>0.38</v>
      </c>
      <c r="J146" s="51">
        <f t="shared" si="2"/>
        <v>147.25</v>
      </c>
    </row>
    <row r="147" spans="1:10" s="49" customFormat="1" ht="15.75">
      <c r="A147" s="72">
        <v>145</v>
      </c>
      <c r="B147" s="67" t="s">
        <v>193</v>
      </c>
      <c r="C147" s="67" t="s">
        <v>614</v>
      </c>
      <c r="D147" s="67" t="s">
        <v>615</v>
      </c>
      <c r="E147" s="67">
        <v>1</v>
      </c>
      <c r="F147" s="67"/>
      <c r="G147" s="67" t="s">
        <v>72</v>
      </c>
      <c r="H147" s="50">
        <v>235</v>
      </c>
      <c r="I147" s="33">
        <v>0.38</v>
      </c>
      <c r="J147" s="51">
        <f t="shared" si="2"/>
        <v>145.69999999999999</v>
      </c>
    </row>
    <row r="148" spans="1:10" s="49" customFormat="1" ht="15.75">
      <c r="A148" s="72">
        <v>146</v>
      </c>
      <c r="B148" s="67" t="s">
        <v>193</v>
      </c>
      <c r="C148" s="67" t="s">
        <v>215</v>
      </c>
      <c r="D148" s="67" t="s">
        <v>382</v>
      </c>
      <c r="E148" s="67">
        <v>1</v>
      </c>
      <c r="F148" s="67"/>
      <c r="G148" s="67" t="s">
        <v>463</v>
      </c>
      <c r="H148" s="50">
        <v>67.5</v>
      </c>
      <c r="I148" s="33">
        <v>0.38</v>
      </c>
      <c r="J148" s="51">
        <f t="shared" si="2"/>
        <v>41.85</v>
      </c>
    </row>
    <row r="149" spans="1:10" s="49" customFormat="1" ht="15.75">
      <c r="A149" s="72">
        <v>147</v>
      </c>
      <c r="B149" s="67" t="s">
        <v>193</v>
      </c>
      <c r="C149" s="67" t="s">
        <v>216</v>
      </c>
      <c r="D149" s="67" t="s">
        <v>383</v>
      </c>
      <c r="E149" s="67">
        <v>1</v>
      </c>
      <c r="F149" s="67"/>
      <c r="G149" s="67" t="s">
        <v>463</v>
      </c>
      <c r="H149" s="50">
        <v>86.25</v>
      </c>
      <c r="I149" s="33">
        <v>0.38</v>
      </c>
      <c r="J149" s="51">
        <f t="shared" si="2"/>
        <v>53.475000000000001</v>
      </c>
    </row>
    <row r="150" spans="1:10" s="49" customFormat="1" ht="15.75">
      <c r="A150" s="72">
        <v>148</v>
      </c>
      <c r="B150" s="67" t="s">
        <v>193</v>
      </c>
      <c r="C150" s="67" t="s">
        <v>585</v>
      </c>
      <c r="D150" s="67" t="s">
        <v>470</v>
      </c>
      <c r="E150" s="67">
        <v>1</v>
      </c>
      <c r="F150" s="67"/>
      <c r="G150" s="67" t="s">
        <v>448</v>
      </c>
      <c r="H150" s="50">
        <v>488.75</v>
      </c>
      <c r="I150" s="33">
        <v>0.38</v>
      </c>
      <c r="J150" s="51">
        <f t="shared" si="2"/>
        <v>303.02499999999998</v>
      </c>
    </row>
    <row r="151" spans="1:10" s="49" customFormat="1" ht="15.75">
      <c r="A151" s="72">
        <v>149</v>
      </c>
      <c r="B151" s="67" t="s">
        <v>193</v>
      </c>
      <c r="C151" s="67" t="s">
        <v>471</v>
      </c>
      <c r="D151" s="71" t="s">
        <v>472</v>
      </c>
      <c r="E151" s="67">
        <v>1</v>
      </c>
      <c r="F151" s="67"/>
      <c r="G151" s="67" t="s">
        <v>448</v>
      </c>
      <c r="H151" s="50">
        <v>151.25</v>
      </c>
      <c r="I151" s="33">
        <v>0.38</v>
      </c>
      <c r="J151" s="51">
        <f t="shared" si="2"/>
        <v>93.775000000000006</v>
      </c>
    </row>
    <row r="152" spans="1:10" s="49" customFormat="1" ht="15.75">
      <c r="A152" s="72">
        <v>150</v>
      </c>
      <c r="B152" s="67" t="s">
        <v>193</v>
      </c>
      <c r="C152" s="67" t="s">
        <v>217</v>
      </c>
      <c r="D152" s="67" t="s">
        <v>384</v>
      </c>
      <c r="E152" s="67">
        <v>1</v>
      </c>
      <c r="F152" s="67"/>
      <c r="G152" s="67" t="s">
        <v>462</v>
      </c>
      <c r="H152" s="50">
        <v>337.5</v>
      </c>
      <c r="I152" s="33">
        <v>0.38</v>
      </c>
      <c r="J152" s="51">
        <f t="shared" si="2"/>
        <v>209.25</v>
      </c>
    </row>
    <row r="153" spans="1:10" s="49" customFormat="1" ht="15.75">
      <c r="A153" s="72">
        <v>151</v>
      </c>
      <c r="B153" s="67" t="s">
        <v>193</v>
      </c>
      <c r="C153" s="67" t="s">
        <v>218</v>
      </c>
      <c r="D153" s="67" t="s">
        <v>385</v>
      </c>
      <c r="E153" s="67">
        <v>1</v>
      </c>
      <c r="F153" s="67"/>
      <c r="G153" s="67" t="s">
        <v>462</v>
      </c>
      <c r="H153" s="50">
        <v>75</v>
      </c>
      <c r="I153" s="33">
        <v>0.38</v>
      </c>
      <c r="J153" s="51">
        <f t="shared" si="2"/>
        <v>46.5</v>
      </c>
    </row>
    <row r="154" spans="1:10" s="49" customFormat="1" ht="15.75">
      <c r="A154" s="72">
        <v>152</v>
      </c>
      <c r="B154" s="67" t="s">
        <v>193</v>
      </c>
      <c r="C154" s="67" t="s">
        <v>219</v>
      </c>
      <c r="D154" s="67" t="s">
        <v>386</v>
      </c>
      <c r="E154" s="67">
        <v>1</v>
      </c>
      <c r="F154" s="67"/>
      <c r="G154" s="67" t="s">
        <v>462</v>
      </c>
      <c r="H154" s="50">
        <v>15</v>
      </c>
      <c r="I154" s="33">
        <v>0.38</v>
      </c>
      <c r="J154" s="51">
        <f t="shared" si="2"/>
        <v>9.3000000000000007</v>
      </c>
    </row>
    <row r="155" spans="1:10" s="49" customFormat="1" ht="15.75">
      <c r="A155" s="72">
        <v>153</v>
      </c>
      <c r="B155" s="67" t="s">
        <v>193</v>
      </c>
      <c r="C155" s="67" t="s">
        <v>220</v>
      </c>
      <c r="D155" s="67" t="s">
        <v>387</v>
      </c>
      <c r="E155" s="67">
        <v>1</v>
      </c>
      <c r="F155" s="67"/>
      <c r="G155" s="67" t="s">
        <v>462</v>
      </c>
      <c r="H155" s="50">
        <v>1117.5</v>
      </c>
      <c r="I155" s="33">
        <v>0.38</v>
      </c>
      <c r="J155" s="51">
        <f t="shared" si="2"/>
        <v>692.85</v>
      </c>
    </row>
    <row r="156" spans="1:10" s="49" customFormat="1" ht="15.75">
      <c r="A156" s="72">
        <v>154</v>
      </c>
      <c r="B156" s="67" t="s">
        <v>193</v>
      </c>
      <c r="C156" s="67" t="s">
        <v>221</v>
      </c>
      <c r="D156" s="67" t="s">
        <v>388</v>
      </c>
      <c r="E156" s="67">
        <v>1</v>
      </c>
      <c r="F156" s="67"/>
      <c r="G156" s="67" t="s">
        <v>462</v>
      </c>
      <c r="H156" s="50">
        <v>1025</v>
      </c>
      <c r="I156" s="33">
        <v>0.38</v>
      </c>
      <c r="J156" s="51">
        <f t="shared" si="2"/>
        <v>635.5</v>
      </c>
    </row>
    <row r="157" spans="1:10" s="49" customFormat="1" ht="15.75">
      <c r="A157" s="72">
        <v>155</v>
      </c>
      <c r="B157" s="67" t="s">
        <v>193</v>
      </c>
      <c r="C157" s="67" t="s">
        <v>222</v>
      </c>
      <c r="D157" s="67" t="s">
        <v>389</v>
      </c>
      <c r="E157" s="67">
        <v>1</v>
      </c>
      <c r="F157" s="67"/>
      <c r="G157" s="67" t="s">
        <v>462</v>
      </c>
      <c r="H157" s="50">
        <v>1011.25</v>
      </c>
      <c r="I157" s="33">
        <v>0.38</v>
      </c>
      <c r="J157" s="51">
        <f t="shared" si="2"/>
        <v>626.97500000000002</v>
      </c>
    </row>
    <row r="158" spans="1:10" s="49" customFormat="1" ht="15.75">
      <c r="A158" s="72">
        <v>156</v>
      </c>
      <c r="B158" s="67" t="s">
        <v>193</v>
      </c>
      <c r="C158" s="67" t="s">
        <v>616</v>
      </c>
      <c r="D158" s="67" t="s">
        <v>617</v>
      </c>
      <c r="E158" s="67">
        <v>1</v>
      </c>
      <c r="F158" s="67"/>
      <c r="G158" s="67" t="s">
        <v>72</v>
      </c>
      <c r="H158" s="50">
        <v>218.75</v>
      </c>
      <c r="I158" s="33">
        <v>0.38</v>
      </c>
      <c r="J158" s="51">
        <f t="shared" si="2"/>
        <v>135.625</v>
      </c>
    </row>
    <row r="159" spans="1:10" s="49" customFormat="1" ht="15.75">
      <c r="A159" s="72">
        <v>157</v>
      </c>
      <c r="B159" s="67" t="s">
        <v>193</v>
      </c>
      <c r="C159" s="67" t="s">
        <v>223</v>
      </c>
      <c r="D159" s="67" t="s">
        <v>390</v>
      </c>
      <c r="E159" s="69">
        <v>1</v>
      </c>
      <c r="F159" s="67"/>
      <c r="G159" s="67" t="s">
        <v>448</v>
      </c>
      <c r="H159" s="50">
        <v>2540</v>
      </c>
      <c r="I159" s="33">
        <v>0.38</v>
      </c>
      <c r="J159" s="51">
        <f t="shared" ref="J159:J222" si="3">H159*(1-I159)</f>
        <v>1574.8</v>
      </c>
    </row>
    <row r="160" spans="1:10" s="49" customFormat="1" ht="15.75">
      <c r="A160" s="72">
        <v>158</v>
      </c>
      <c r="B160" s="67" t="s">
        <v>193</v>
      </c>
      <c r="C160" s="67" t="s">
        <v>224</v>
      </c>
      <c r="D160" s="67" t="s">
        <v>391</v>
      </c>
      <c r="E160" s="69">
        <v>1</v>
      </c>
      <c r="F160" s="67"/>
      <c r="G160" s="67" t="s">
        <v>463</v>
      </c>
      <c r="H160" s="50">
        <v>245</v>
      </c>
      <c r="I160" s="33">
        <v>0.38</v>
      </c>
      <c r="J160" s="51">
        <f t="shared" si="3"/>
        <v>151.9</v>
      </c>
    </row>
    <row r="161" spans="1:10" s="49" customFormat="1" ht="15.75">
      <c r="A161" s="72">
        <v>159</v>
      </c>
      <c r="B161" s="67" t="s">
        <v>193</v>
      </c>
      <c r="C161" s="67" t="s">
        <v>225</v>
      </c>
      <c r="D161" s="67" t="s">
        <v>392</v>
      </c>
      <c r="E161" s="67">
        <v>1</v>
      </c>
      <c r="F161" s="67"/>
      <c r="G161" s="67" t="s">
        <v>463</v>
      </c>
      <c r="H161" s="50">
        <v>226.25</v>
      </c>
      <c r="I161" s="33">
        <v>0.38</v>
      </c>
      <c r="J161" s="51">
        <f t="shared" si="3"/>
        <v>140.27500000000001</v>
      </c>
    </row>
    <row r="162" spans="1:10" s="49" customFormat="1" ht="15.75">
      <c r="A162" s="72">
        <v>160</v>
      </c>
      <c r="B162" s="67" t="s">
        <v>193</v>
      </c>
      <c r="C162" s="67" t="s">
        <v>226</v>
      </c>
      <c r="D162" s="67" t="s">
        <v>393</v>
      </c>
      <c r="E162" s="67">
        <v>1</v>
      </c>
      <c r="F162" s="67"/>
      <c r="G162" s="67" t="s">
        <v>463</v>
      </c>
      <c r="H162" s="50">
        <v>387.5</v>
      </c>
      <c r="I162" s="33">
        <v>0.38</v>
      </c>
      <c r="J162" s="51">
        <f t="shared" si="3"/>
        <v>240.25</v>
      </c>
    </row>
    <row r="163" spans="1:10" s="49" customFormat="1" ht="15.75">
      <c r="A163" s="72">
        <v>161</v>
      </c>
      <c r="B163" s="67" t="s">
        <v>193</v>
      </c>
      <c r="C163" s="67" t="s">
        <v>227</v>
      </c>
      <c r="D163" s="67" t="s">
        <v>394</v>
      </c>
      <c r="E163" s="67">
        <v>1</v>
      </c>
      <c r="F163" s="67"/>
      <c r="G163" s="67" t="s">
        <v>463</v>
      </c>
      <c r="H163" s="50">
        <v>392.5</v>
      </c>
      <c r="I163" s="33">
        <v>0.38</v>
      </c>
      <c r="J163" s="51">
        <f t="shared" si="3"/>
        <v>243.35</v>
      </c>
    </row>
    <row r="164" spans="1:10" s="49" customFormat="1" ht="15.75">
      <c r="A164" s="72">
        <v>162</v>
      </c>
      <c r="B164" s="67" t="s">
        <v>193</v>
      </c>
      <c r="C164" s="67" t="s">
        <v>228</v>
      </c>
      <c r="D164" s="67" t="s">
        <v>395</v>
      </c>
      <c r="E164" s="67">
        <v>1</v>
      </c>
      <c r="F164" s="67"/>
      <c r="G164" s="67" t="s">
        <v>463</v>
      </c>
      <c r="H164" s="50">
        <v>421.25</v>
      </c>
      <c r="I164" s="33">
        <v>0.38</v>
      </c>
      <c r="J164" s="51">
        <f t="shared" si="3"/>
        <v>261.17500000000001</v>
      </c>
    </row>
    <row r="165" spans="1:10" s="49" customFormat="1" ht="15.75">
      <c r="A165" s="72">
        <v>163</v>
      </c>
      <c r="B165" s="67" t="s">
        <v>193</v>
      </c>
      <c r="C165" s="67" t="s">
        <v>633</v>
      </c>
      <c r="D165" s="67" t="s">
        <v>634</v>
      </c>
      <c r="E165" s="67">
        <v>1</v>
      </c>
      <c r="F165" s="67"/>
      <c r="G165" s="67" t="s">
        <v>72</v>
      </c>
      <c r="H165" s="50">
        <v>326.25</v>
      </c>
      <c r="I165" s="33">
        <v>0.38</v>
      </c>
      <c r="J165" s="51">
        <f t="shared" si="3"/>
        <v>202.27500000000001</v>
      </c>
    </row>
    <row r="166" spans="1:10" s="49" customFormat="1" ht="15.75">
      <c r="A166" s="72">
        <v>164</v>
      </c>
      <c r="B166" s="67" t="s">
        <v>193</v>
      </c>
      <c r="C166" s="67" t="s">
        <v>229</v>
      </c>
      <c r="D166" s="67" t="s">
        <v>474</v>
      </c>
      <c r="E166" s="67">
        <v>1</v>
      </c>
      <c r="F166" s="67"/>
      <c r="G166" s="67" t="s">
        <v>448</v>
      </c>
      <c r="H166" s="50">
        <v>142.5</v>
      </c>
      <c r="I166" s="33">
        <v>0.38</v>
      </c>
      <c r="J166" s="51">
        <f t="shared" si="3"/>
        <v>88.35</v>
      </c>
    </row>
    <row r="167" spans="1:10" s="49" customFormat="1" ht="15.75">
      <c r="A167" s="72">
        <v>165</v>
      </c>
      <c r="B167" s="67" t="s">
        <v>193</v>
      </c>
      <c r="C167" s="67" t="s">
        <v>230</v>
      </c>
      <c r="D167" s="67" t="s">
        <v>475</v>
      </c>
      <c r="E167" s="67">
        <v>1</v>
      </c>
      <c r="F167" s="67"/>
      <c r="G167" s="67" t="s">
        <v>448</v>
      </c>
      <c r="H167" s="50">
        <v>218.75</v>
      </c>
      <c r="I167" s="33">
        <v>0.38</v>
      </c>
      <c r="J167" s="51">
        <f t="shared" si="3"/>
        <v>135.625</v>
      </c>
    </row>
    <row r="168" spans="1:10" s="49" customFormat="1" ht="15.75">
      <c r="A168" s="72">
        <v>166</v>
      </c>
      <c r="B168" s="67" t="s">
        <v>193</v>
      </c>
      <c r="C168" s="67" t="s">
        <v>231</v>
      </c>
      <c r="D168" s="67" t="s">
        <v>476</v>
      </c>
      <c r="E168" s="67">
        <v>1</v>
      </c>
      <c r="F168" s="67"/>
      <c r="G168" s="67" t="s">
        <v>448</v>
      </c>
      <c r="H168" s="50">
        <v>161.25</v>
      </c>
      <c r="I168" s="33">
        <v>0.38</v>
      </c>
      <c r="J168" s="51">
        <f t="shared" si="3"/>
        <v>99.974999999999994</v>
      </c>
    </row>
    <row r="169" spans="1:10" s="49" customFormat="1" ht="15.75">
      <c r="A169" s="72">
        <v>167</v>
      </c>
      <c r="B169" s="67" t="s">
        <v>193</v>
      </c>
      <c r="C169" s="67" t="s">
        <v>232</v>
      </c>
      <c r="D169" s="67" t="s">
        <v>396</v>
      </c>
      <c r="E169" s="67">
        <v>1</v>
      </c>
      <c r="F169" s="67"/>
      <c r="G169" s="67" t="s">
        <v>448</v>
      </c>
      <c r="H169" s="50">
        <v>998.75</v>
      </c>
      <c r="I169" s="33">
        <v>0.38</v>
      </c>
      <c r="J169" s="51">
        <f t="shared" si="3"/>
        <v>619.22500000000002</v>
      </c>
    </row>
    <row r="170" spans="1:10" s="49" customFormat="1" ht="15.75">
      <c r="A170" s="72">
        <v>168</v>
      </c>
      <c r="B170" s="67" t="s">
        <v>193</v>
      </c>
      <c r="C170" s="67" t="s">
        <v>233</v>
      </c>
      <c r="D170" s="67" t="s">
        <v>473</v>
      </c>
      <c r="E170" s="67">
        <v>1</v>
      </c>
      <c r="F170" s="67"/>
      <c r="G170" s="67" t="s">
        <v>448</v>
      </c>
      <c r="H170" s="50">
        <v>125</v>
      </c>
      <c r="I170" s="33">
        <v>0.38</v>
      </c>
      <c r="J170" s="51">
        <f t="shared" si="3"/>
        <v>77.5</v>
      </c>
    </row>
    <row r="171" spans="1:10" s="49" customFormat="1" ht="15.75">
      <c r="A171" s="72">
        <v>169</v>
      </c>
      <c r="B171" s="67" t="s">
        <v>193</v>
      </c>
      <c r="C171" s="67" t="s">
        <v>234</v>
      </c>
      <c r="D171" s="67" t="s">
        <v>477</v>
      </c>
      <c r="E171" s="67">
        <v>1</v>
      </c>
      <c r="F171" s="67"/>
      <c r="G171" s="67" t="s">
        <v>462</v>
      </c>
      <c r="H171" s="50">
        <v>563.75</v>
      </c>
      <c r="I171" s="33">
        <v>0.38</v>
      </c>
      <c r="J171" s="51">
        <f t="shared" si="3"/>
        <v>349.52499999999998</v>
      </c>
    </row>
    <row r="172" spans="1:10" s="49" customFormat="1" ht="15.75">
      <c r="A172" s="72">
        <v>170</v>
      </c>
      <c r="B172" s="67" t="s">
        <v>193</v>
      </c>
      <c r="C172" s="67" t="s">
        <v>235</v>
      </c>
      <c r="D172" s="67" t="s">
        <v>478</v>
      </c>
      <c r="E172" s="67">
        <v>1</v>
      </c>
      <c r="F172" s="67"/>
      <c r="G172" s="67" t="s">
        <v>448</v>
      </c>
      <c r="H172" s="50">
        <v>72.5</v>
      </c>
      <c r="I172" s="33">
        <v>0.38</v>
      </c>
      <c r="J172" s="51">
        <f t="shared" si="3"/>
        <v>44.95</v>
      </c>
    </row>
    <row r="173" spans="1:10" s="49" customFormat="1" ht="15.75">
      <c r="A173" s="72">
        <v>171</v>
      </c>
      <c r="B173" s="67" t="s">
        <v>193</v>
      </c>
      <c r="C173" s="67" t="s">
        <v>236</v>
      </c>
      <c r="D173" s="67" t="s">
        <v>479</v>
      </c>
      <c r="E173" s="67">
        <v>1</v>
      </c>
      <c r="F173" s="67"/>
      <c r="G173" s="67" t="s">
        <v>448</v>
      </c>
      <c r="H173" s="50">
        <v>153.75</v>
      </c>
      <c r="I173" s="33">
        <v>0.38</v>
      </c>
      <c r="J173" s="51">
        <f t="shared" si="3"/>
        <v>95.325000000000003</v>
      </c>
    </row>
    <row r="174" spans="1:10" s="49" customFormat="1" ht="15.75">
      <c r="A174" s="72">
        <v>172</v>
      </c>
      <c r="B174" s="67" t="s">
        <v>193</v>
      </c>
      <c r="C174" s="67" t="s">
        <v>586</v>
      </c>
      <c r="D174" s="67" t="s">
        <v>587</v>
      </c>
      <c r="E174" s="67">
        <v>1</v>
      </c>
      <c r="F174" s="67"/>
      <c r="G174" s="67" t="s">
        <v>448</v>
      </c>
      <c r="H174" s="50">
        <v>135</v>
      </c>
      <c r="I174" s="33">
        <v>0.38</v>
      </c>
      <c r="J174" s="51">
        <f t="shared" si="3"/>
        <v>83.7</v>
      </c>
    </row>
    <row r="175" spans="1:10" s="49" customFormat="1" ht="15.75">
      <c r="A175" s="72">
        <v>173</v>
      </c>
      <c r="B175" s="67" t="s">
        <v>193</v>
      </c>
      <c r="C175" s="67" t="s">
        <v>237</v>
      </c>
      <c r="D175" s="67" t="s">
        <v>480</v>
      </c>
      <c r="E175" s="67">
        <v>1</v>
      </c>
      <c r="F175" s="67"/>
      <c r="G175" s="67" t="s">
        <v>448</v>
      </c>
      <c r="H175" s="50">
        <v>168.75</v>
      </c>
      <c r="I175" s="33">
        <v>0.38</v>
      </c>
      <c r="J175" s="51">
        <f t="shared" si="3"/>
        <v>104.625</v>
      </c>
    </row>
    <row r="176" spans="1:10" s="49" customFormat="1" ht="15.75">
      <c r="A176" s="72">
        <v>174</v>
      </c>
      <c r="B176" s="67" t="s">
        <v>193</v>
      </c>
      <c r="C176" s="67" t="s">
        <v>238</v>
      </c>
      <c r="D176" s="67" t="s">
        <v>481</v>
      </c>
      <c r="E176" s="67">
        <v>1</v>
      </c>
      <c r="F176" s="67"/>
      <c r="G176" s="67" t="s">
        <v>448</v>
      </c>
      <c r="H176" s="50">
        <v>46.25</v>
      </c>
      <c r="I176" s="33">
        <v>0.38</v>
      </c>
      <c r="J176" s="51">
        <f t="shared" si="3"/>
        <v>28.675000000000001</v>
      </c>
    </row>
    <row r="177" spans="1:10" s="49" customFormat="1" ht="15.75">
      <c r="A177" s="72">
        <v>175</v>
      </c>
      <c r="B177" s="67" t="s">
        <v>193</v>
      </c>
      <c r="C177" s="67" t="s">
        <v>239</v>
      </c>
      <c r="D177" s="67" t="s">
        <v>482</v>
      </c>
      <c r="E177" s="67">
        <v>1</v>
      </c>
      <c r="F177" s="67"/>
      <c r="G177" s="67" t="s">
        <v>448</v>
      </c>
      <c r="H177" s="50">
        <v>55</v>
      </c>
      <c r="I177" s="33">
        <v>0.38</v>
      </c>
      <c r="J177" s="51">
        <f t="shared" si="3"/>
        <v>34.1</v>
      </c>
    </row>
    <row r="178" spans="1:10" s="49" customFormat="1" ht="15.75">
      <c r="A178" s="72">
        <v>176</v>
      </c>
      <c r="B178" s="67" t="s">
        <v>193</v>
      </c>
      <c r="C178" s="67" t="s">
        <v>240</v>
      </c>
      <c r="D178" s="67" t="s">
        <v>397</v>
      </c>
      <c r="E178" s="67">
        <v>1</v>
      </c>
      <c r="F178" s="67"/>
      <c r="G178" s="67" t="s">
        <v>448</v>
      </c>
      <c r="H178" s="50">
        <v>566.25</v>
      </c>
      <c r="I178" s="33">
        <v>0.38</v>
      </c>
      <c r="J178" s="51">
        <f t="shared" si="3"/>
        <v>351.07499999999999</v>
      </c>
    </row>
    <row r="179" spans="1:10" s="49" customFormat="1" ht="15.75">
      <c r="A179" s="72">
        <v>177</v>
      </c>
      <c r="B179" s="67" t="s">
        <v>193</v>
      </c>
      <c r="C179" s="67" t="s">
        <v>241</v>
      </c>
      <c r="D179" s="67" t="s">
        <v>503</v>
      </c>
      <c r="E179" s="67">
        <v>1</v>
      </c>
      <c r="F179" s="67"/>
      <c r="G179" s="67" t="s">
        <v>448</v>
      </c>
      <c r="H179" s="50">
        <v>948.75</v>
      </c>
      <c r="I179" s="33">
        <v>0.38</v>
      </c>
      <c r="J179" s="51">
        <f t="shared" si="3"/>
        <v>588.22500000000002</v>
      </c>
    </row>
    <row r="180" spans="1:10" s="49" customFormat="1" ht="15.75">
      <c r="A180" s="72">
        <v>178</v>
      </c>
      <c r="B180" s="67" t="s">
        <v>193</v>
      </c>
      <c r="C180" s="67" t="s">
        <v>242</v>
      </c>
      <c r="D180" s="67" t="s">
        <v>504</v>
      </c>
      <c r="E180" s="67">
        <v>1</v>
      </c>
      <c r="F180" s="67"/>
      <c r="G180" s="67" t="s">
        <v>448</v>
      </c>
      <c r="H180" s="50">
        <v>106.25</v>
      </c>
      <c r="I180" s="33">
        <v>0.38</v>
      </c>
      <c r="J180" s="51">
        <f t="shared" si="3"/>
        <v>65.875</v>
      </c>
    </row>
    <row r="181" spans="1:10" s="49" customFormat="1" ht="15.75">
      <c r="A181" s="72">
        <v>179</v>
      </c>
      <c r="B181" s="67" t="s">
        <v>193</v>
      </c>
      <c r="C181" s="67" t="s">
        <v>243</v>
      </c>
      <c r="D181" s="67" t="s">
        <v>505</v>
      </c>
      <c r="E181" s="67">
        <v>1</v>
      </c>
      <c r="F181" s="67"/>
      <c r="G181" s="67" t="s">
        <v>448</v>
      </c>
      <c r="H181" s="50">
        <v>117.5</v>
      </c>
      <c r="I181" s="33">
        <v>0.38</v>
      </c>
      <c r="J181" s="51">
        <f t="shared" si="3"/>
        <v>72.849999999999994</v>
      </c>
    </row>
    <row r="182" spans="1:10" s="49" customFormat="1" ht="15.75">
      <c r="A182" s="72">
        <v>180</v>
      </c>
      <c r="B182" s="67" t="s">
        <v>193</v>
      </c>
      <c r="C182" s="67" t="s">
        <v>244</v>
      </c>
      <c r="D182" s="67" t="s">
        <v>506</v>
      </c>
      <c r="E182" s="67">
        <v>1</v>
      </c>
      <c r="F182" s="67"/>
      <c r="G182" s="67" t="s">
        <v>448</v>
      </c>
      <c r="H182" s="50">
        <v>80</v>
      </c>
      <c r="I182" s="33">
        <v>0.38</v>
      </c>
      <c r="J182" s="51">
        <f t="shared" si="3"/>
        <v>49.6</v>
      </c>
    </row>
    <row r="183" spans="1:10" s="49" customFormat="1" ht="15.75">
      <c r="A183" s="72">
        <v>181</v>
      </c>
      <c r="B183" s="67" t="s">
        <v>193</v>
      </c>
      <c r="C183" s="67" t="s">
        <v>245</v>
      </c>
      <c r="D183" s="67" t="s">
        <v>483</v>
      </c>
      <c r="E183" s="67">
        <v>1</v>
      </c>
      <c r="F183" s="67"/>
      <c r="G183" s="67" t="s">
        <v>448</v>
      </c>
      <c r="H183" s="50">
        <v>120</v>
      </c>
      <c r="I183" s="33">
        <v>0.38</v>
      </c>
      <c r="J183" s="51">
        <f t="shared" si="3"/>
        <v>74.400000000000006</v>
      </c>
    </row>
    <row r="184" spans="1:10" s="49" customFormat="1" ht="15.75">
      <c r="A184" s="72">
        <v>182</v>
      </c>
      <c r="B184" s="67" t="s">
        <v>193</v>
      </c>
      <c r="C184" s="67" t="s">
        <v>246</v>
      </c>
      <c r="D184" s="67" t="s">
        <v>507</v>
      </c>
      <c r="E184" s="67">
        <v>1</v>
      </c>
      <c r="F184" s="67"/>
      <c r="G184" s="67" t="s">
        <v>448</v>
      </c>
      <c r="H184" s="50">
        <v>101.25</v>
      </c>
      <c r="I184" s="33">
        <v>0.38</v>
      </c>
      <c r="J184" s="51">
        <f t="shared" si="3"/>
        <v>62.774999999999999</v>
      </c>
    </row>
    <row r="185" spans="1:10" s="49" customFormat="1" ht="15.75">
      <c r="A185" s="72">
        <v>183</v>
      </c>
      <c r="B185" s="67" t="s">
        <v>193</v>
      </c>
      <c r="C185" s="67" t="s">
        <v>247</v>
      </c>
      <c r="D185" s="67" t="s">
        <v>508</v>
      </c>
      <c r="E185" s="67">
        <v>1</v>
      </c>
      <c r="F185" s="67"/>
      <c r="G185" s="67" t="s">
        <v>448</v>
      </c>
      <c r="H185" s="50">
        <v>55</v>
      </c>
      <c r="I185" s="33">
        <v>0.38</v>
      </c>
      <c r="J185" s="51">
        <f t="shared" si="3"/>
        <v>34.1</v>
      </c>
    </row>
    <row r="186" spans="1:10" s="49" customFormat="1" ht="15.75">
      <c r="A186" s="72">
        <v>184</v>
      </c>
      <c r="B186" s="67" t="s">
        <v>193</v>
      </c>
      <c r="C186" s="67" t="s">
        <v>248</v>
      </c>
      <c r="D186" s="67" t="s">
        <v>509</v>
      </c>
      <c r="E186" s="67">
        <v>1</v>
      </c>
      <c r="F186" s="67"/>
      <c r="G186" s="67" t="s">
        <v>448</v>
      </c>
      <c r="H186" s="50">
        <v>140</v>
      </c>
      <c r="I186" s="33">
        <v>0.38</v>
      </c>
      <c r="J186" s="51">
        <f t="shared" si="3"/>
        <v>86.8</v>
      </c>
    </row>
    <row r="187" spans="1:10" s="49" customFormat="1" ht="15.75">
      <c r="A187" s="72">
        <v>185</v>
      </c>
      <c r="B187" s="67" t="s">
        <v>193</v>
      </c>
      <c r="C187" s="67" t="s">
        <v>249</v>
      </c>
      <c r="D187" s="67" t="s">
        <v>510</v>
      </c>
      <c r="E187" s="67">
        <v>1</v>
      </c>
      <c r="F187" s="67"/>
      <c r="G187" s="67" t="s">
        <v>448</v>
      </c>
      <c r="H187" s="50">
        <v>83.75</v>
      </c>
      <c r="I187" s="33">
        <v>0.38</v>
      </c>
      <c r="J187" s="51">
        <f t="shared" si="3"/>
        <v>51.924999999999997</v>
      </c>
    </row>
    <row r="188" spans="1:10" s="49" customFormat="1" ht="15.75">
      <c r="A188" s="72">
        <v>186</v>
      </c>
      <c r="B188" s="67" t="s">
        <v>193</v>
      </c>
      <c r="C188" s="67" t="s">
        <v>250</v>
      </c>
      <c r="D188" s="67" t="s">
        <v>511</v>
      </c>
      <c r="E188" s="67">
        <v>1</v>
      </c>
      <c r="F188" s="67"/>
      <c r="G188" s="67" t="s">
        <v>448</v>
      </c>
      <c r="H188" s="50">
        <v>65</v>
      </c>
      <c r="I188" s="33">
        <v>0.38</v>
      </c>
      <c r="J188" s="51">
        <f t="shared" si="3"/>
        <v>40.299999999999997</v>
      </c>
    </row>
    <row r="189" spans="1:10" s="49" customFormat="1" ht="15.75">
      <c r="A189" s="72">
        <v>187</v>
      </c>
      <c r="B189" s="67" t="s">
        <v>193</v>
      </c>
      <c r="C189" s="67" t="s">
        <v>251</v>
      </c>
      <c r="D189" s="67" t="s">
        <v>512</v>
      </c>
      <c r="E189" s="67">
        <v>1</v>
      </c>
      <c r="F189" s="67"/>
      <c r="G189" s="67" t="s">
        <v>448</v>
      </c>
      <c r="H189" s="50">
        <v>278.75</v>
      </c>
      <c r="I189" s="33">
        <v>0.38</v>
      </c>
      <c r="J189" s="51">
        <f t="shared" si="3"/>
        <v>172.82499999999999</v>
      </c>
    </row>
    <row r="190" spans="1:10" s="49" customFormat="1" ht="15.75">
      <c r="A190" s="72">
        <v>188</v>
      </c>
      <c r="B190" s="67" t="s">
        <v>193</v>
      </c>
      <c r="C190" s="67" t="s">
        <v>2615</v>
      </c>
      <c r="D190" s="67" t="s">
        <v>2616</v>
      </c>
      <c r="E190" s="67">
        <v>1</v>
      </c>
      <c r="F190" s="67"/>
      <c r="G190" s="67" t="s">
        <v>448</v>
      </c>
      <c r="H190" s="50">
        <v>173.75</v>
      </c>
      <c r="I190" s="33">
        <v>0.38</v>
      </c>
      <c r="J190" s="51">
        <f t="shared" si="3"/>
        <v>107.72499999999999</v>
      </c>
    </row>
    <row r="191" spans="1:10" s="49" customFormat="1" ht="15.75">
      <c r="A191" s="72">
        <v>189</v>
      </c>
      <c r="B191" s="67" t="s">
        <v>193</v>
      </c>
      <c r="C191" s="67" t="s">
        <v>2617</v>
      </c>
      <c r="D191" s="67" t="s">
        <v>2618</v>
      </c>
      <c r="E191" s="67">
        <v>1</v>
      </c>
      <c r="F191" s="67"/>
      <c r="G191" s="67" t="s">
        <v>448</v>
      </c>
      <c r="H191" s="50">
        <v>120</v>
      </c>
      <c r="I191" s="33">
        <v>0.38</v>
      </c>
      <c r="J191" s="51">
        <f t="shared" si="3"/>
        <v>74.400000000000006</v>
      </c>
    </row>
    <row r="192" spans="1:10" s="49" customFormat="1" ht="15.75">
      <c r="A192" s="72">
        <v>190</v>
      </c>
      <c r="B192" s="67" t="s">
        <v>193</v>
      </c>
      <c r="C192" s="67" t="s">
        <v>719</v>
      </c>
      <c r="D192" s="67" t="s">
        <v>742</v>
      </c>
      <c r="E192" s="67">
        <v>1</v>
      </c>
      <c r="F192" s="67"/>
      <c r="G192" s="67" t="s">
        <v>448</v>
      </c>
      <c r="H192" s="50">
        <v>216.25</v>
      </c>
      <c r="I192" s="33">
        <v>0.38</v>
      </c>
      <c r="J192" s="51">
        <f t="shared" si="3"/>
        <v>134.07499999999999</v>
      </c>
    </row>
    <row r="193" spans="1:10" s="49" customFormat="1" ht="15.75">
      <c r="A193" s="72">
        <v>191</v>
      </c>
      <c r="B193" s="67" t="s">
        <v>193</v>
      </c>
      <c r="C193" s="67" t="s">
        <v>720</v>
      </c>
      <c r="D193" s="67" t="s">
        <v>743</v>
      </c>
      <c r="E193" s="67">
        <v>1</v>
      </c>
      <c r="F193" s="67"/>
      <c r="G193" s="67" t="s">
        <v>448</v>
      </c>
      <c r="H193" s="50">
        <v>312.5</v>
      </c>
      <c r="I193" s="33">
        <v>0.38</v>
      </c>
      <c r="J193" s="51">
        <f t="shared" si="3"/>
        <v>193.75</v>
      </c>
    </row>
    <row r="194" spans="1:10" s="49" customFormat="1" ht="15.75">
      <c r="A194" s="72">
        <v>192</v>
      </c>
      <c r="B194" s="67" t="s">
        <v>193</v>
      </c>
      <c r="C194" s="74" t="s">
        <v>715</v>
      </c>
      <c r="D194" s="67" t="s">
        <v>716</v>
      </c>
      <c r="E194" s="67">
        <v>1</v>
      </c>
      <c r="F194" s="67"/>
      <c r="G194" s="67" t="s">
        <v>448</v>
      </c>
      <c r="H194" s="50">
        <v>1965</v>
      </c>
      <c r="I194" s="33">
        <v>0.38</v>
      </c>
      <c r="J194" s="51">
        <f t="shared" si="3"/>
        <v>1218.3</v>
      </c>
    </row>
    <row r="195" spans="1:10" s="49" customFormat="1" ht="15.75">
      <c r="A195" s="72">
        <v>193</v>
      </c>
      <c r="B195" s="67" t="s">
        <v>193</v>
      </c>
      <c r="C195" s="75" t="s">
        <v>2619</v>
      </c>
      <c r="D195" s="67" t="s">
        <v>2620</v>
      </c>
      <c r="E195" s="67">
        <v>1</v>
      </c>
      <c r="F195" s="67"/>
      <c r="G195" s="67" t="s">
        <v>448</v>
      </c>
      <c r="H195" s="50">
        <v>1965</v>
      </c>
      <c r="I195" s="33">
        <v>0.38</v>
      </c>
      <c r="J195" s="51">
        <f t="shared" si="3"/>
        <v>1218.3</v>
      </c>
    </row>
    <row r="196" spans="1:10" s="49" customFormat="1" ht="15.75">
      <c r="A196" s="72">
        <v>194</v>
      </c>
      <c r="B196" s="67" t="s">
        <v>193</v>
      </c>
      <c r="C196" s="67" t="s">
        <v>2621</v>
      </c>
      <c r="D196" s="67" t="s">
        <v>2622</v>
      </c>
      <c r="E196" s="67">
        <v>1</v>
      </c>
      <c r="F196" s="67"/>
      <c r="G196" s="67" t="s">
        <v>448</v>
      </c>
      <c r="H196" s="50">
        <v>483.75</v>
      </c>
      <c r="I196" s="33">
        <v>0.38</v>
      </c>
      <c r="J196" s="51">
        <f t="shared" si="3"/>
        <v>299.92500000000001</v>
      </c>
    </row>
    <row r="197" spans="1:10" s="49" customFormat="1" ht="15.75">
      <c r="A197" s="72">
        <v>195</v>
      </c>
      <c r="B197" s="67" t="s">
        <v>193</v>
      </c>
      <c r="C197" s="67" t="s">
        <v>721</v>
      </c>
      <c r="D197" s="67" t="s">
        <v>744</v>
      </c>
      <c r="E197" s="67">
        <v>1</v>
      </c>
      <c r="F197" s="67"/>
      <c r="G197" s="67" t="s">
        <v>448</v>
      </c>
      <c r="H197" s="50">
        <v>330</v>
      </c>
      <c r="I197" s="33">
        <v>0.38</v>
      </c>
      <c r="J197" s="51">
        <f t="shared" si="3"/>
        <v>204.6</v>
      </c>
    </row>
    <row r="198" spans="1:10" s="49" customFormat="1" ht="15.75">
      <c r="A198" s="72">
        <v>196</v>
      </c>
      <c r="B198" s="67" t="s">
        <v>193</v>
      </c>
      <c r="C198" s="67" t="s">
        <v>723</v>
      </c>
      <c r="D198" s="67" t="s">
        <v>745</v>
      </c>
      <c r="E198" s="67">
        <v>1</v>
      </c>
      <c r="F198" s="67"/>
      <c r="G198" s="67" t="s">
        <v>448</v>
      </c>
      <c r="H198" s="50">
        <v>507.5</v>
      </c>
      <c r="I198" s="33">
        <v>0.38</v>
      </c>
      <c r="J198" s="51">
        <f t="shared" si="3"/>
        <v>314.64999999999998</v>
      </c>
    </row>
    <row r="199" spans="1:10" s="49" customFormat="1" ht="15.75">
      <c r="A199" s="72">
        <v>197</v>
      </c>
      <c r="B199" s="67" t="s">
        <v>193</v>
      </c>
      <c r="C199" s="67" t="s">
        <v>722</v>
      </c>
      <c r="D199" s="67" t="s">
        <v>746</v>
      </c>
      <c r="E199" s="67">
        <v>1</v>
      </c>
      <c r="F199" s="67"/>
      <c r="G199" s="67" t="s">
        <v>448</v>
      </c>
      <c r="H199" s="50">
        <v>358.75</v>
      </c>
      <c r="I199" s="33">
        <v>0.38</v>
      </c>
      <c r="J199" s="51">
        <f t="shared" si="3"/>
        <v>222.42500000000001</v>
      </c>
    </row>
    <row r="200" spans="1:10" s="49" customFormat="1" ht="15.75">
      <c r="A200" s="72">
        <v>198</v>
      </c>
      <c r="B200" s="67" t="s">
        <v>193</v>
      </c>
      <c r="C200" s="67" t="s">
        <v>252</v>
      </c>
      <c r="D200" s="67" t="s">
        <v>398</v>
      </c>
      <c r="E200" s="67">
        <v>1</v>
      </c>
      <c r="F200" s="67"/>
      <c r="G200" s="67" t="s">
        <v>448</v>
      </c>
      <c r="H200" s="50">
        <v>140</v>
      </c>
      <c r="I200" s="33">
        <v>0.38</v>
      </c>
      <c r="J200" s="51">
        <f t="shared" si="3"/>
        <v>86.8</v>
      </c>
    </row>
    <row r="201" spans="1:10" s="49" customFormat="1" ht="15.75">
      <c r="A201" s="72">
        <v>199</v>
      </c>
      <c r="B201" s="67" t="s">
        <v>193</v>
      </c>
      <c r="C201" s="67" t="s">
        <v>253</v>
      </c>
      <c r="D201" s="67" t="s">
        <v>399</v>
      </c>
      <c r="E201" s="67">
        <v>1</v>
      </c>
      <c r="F201" s="67"/>
      <c r="G201" s="67" t="s">
        <v>448</v>
      </c>
      <c r="H201" s="50">
        <v>195</v>
      </c>
      <c r="I201" s="33">
        <v>0.38</v>
      </c>
      <c r="J201" s="51">
        <f t="shared" si="3"/>
        <v>120.9</v>
      </c>
    </row>
    <row r="202" spans="1:10" s="49" customFormat="1" ht="15.75">
      <c r="A202" s="72">
        <v>200</v>
      </c>
      <c r="B202" s="67" t="s">
        <v>193</v>
      </c>
      <c r="C202" s="67" t="s">
        <v>254</v>
      </c>
      <c r="D202" s="67" t="s">
        <v>400</v>
      </c>
      <c r="E202" s="67">
        <v>1</v>
      </c>
      <c r="F202" s="67"/>
      <c r="G202" s="67" t="s">
        <v>448</v>
      </c>
      <c r="H202" s="50">
        <v>19565</v>
      </c>
      <c r="I202" s="33">
        <v>0.38</v>
      </c>
      <c r="J202" s="51">
        <f t="shared" si="3"/>
        <v>12130.3</v>
      </c>
    </row>
    <row r="203" spans="1:10" s="49" customFormat="1" ht="15.75">
      <c r="A203" s="72">
        <v>201</v>
      </c>
      <c r="B203" s="67" t="s">
        <v>193</v>
      </c>
      <c r="C203" s="67" t="s">
        <v>2623</v>
      </c>
      <c r="D203" s="67" t="s">
        <v>2624</v>
      </c>
      <c r="E203" s="67">
        <v>1</v>
      </c>
      <c r="F203" s="67"/>
      <c r="G203" s="67" t="s">
        <v>448</v>
      </c>
      <c r="H203" s="50">
        <v>647.5</v>
      </c>
      <c r="I203" s="33">
        <v>0.38</v>
      </c>
      <c r="J203" s="51">
        <f t="shared" si="3"/>
        <v>401.45</v>
      </c>
    </row>
    <row r="204" spans="1:10" s="49" customFormat="1" ht="15.75">
      <c r="A204" s="72">
        <v>202</v>
      </c>
      <c r="B204" s="67" t="s">
        <v>193</v>
      </c>
      <c r="C204" s="67" t="s">
        <v>255</v>
      </c>
      <c r="D204" s="67" t="s">
        <v>401</v>
      </c>
      <c r="E204" s="67">
        <v>1</v>
      </c>
      <c r="F204" s="67"/>
      <c r="G204" s="67" t="s">
        <v>448</v>
      </c>
      <c r="H204" s="50">
        <v>1505</v>
      </c>
      <c r="I204" s="33">
        <v>0.38</v>
      </c>
      <c r="J204" s="51">
        <f t="shared" si="3"/>
        <v>933.1</v>
      </c>
    </row>
    <row r="205" spans="1:10" s="49" customFormat="1" ht="15.75">
      <c r="A205" s="72">
        <v>203</v>
      </c>
      <c r="B205" s="67" t="s">
        <v>193</v>
      </c>
      <c r="C205" s="67" t="s">
        <v>484</v>
      </c>
      <c r="D205" s="67" t="s">
        <v>485</v>
      </c>
      <c r="E205" s="67">
        <v>1</v>
      </c>
      <c r="F205" s="67"/>
      <c r="G205" s="67" t="s">
        <v>72</v>
      </c>
      <c r="H205" s="50">
        <v>4100</v>
      </c>
      <c r="I205" s="33">
        <v>0.38</v>
      </c>
      <c r="J205" s="51">
        <f t="shared" si="3"/>
        <v>2542</v>
      </c>
    </row>
    <row r="206" spans="1:10" s="49" customFormat="1" ht="15.75">
      <c r="A206" s="72">
        <v>204</v>
      </c>
      <c r="B206" s="67" t="s">
        <v>193</v>
      </c>
      <c r="C206" s="67" t="s">
        <v>694</v>
      </c>
      <c r="D206" s="67" t="s">
        <v>695</v>
      </c>
      <c r="E206" s="69">
        <v>1</v>
      </c>
      <c r="F206" s="67"/>
      <c r="G206" s="67" t="s">
        <v>72</v>
      </c>
      <c r="H206" s="50">
        <v>5260</v>
      </c>
      <c r="I206" s="33">
        <v>0.38</v>
      </c>
      <c r="J206" s="51">
        <f t="shared" si="3"/>
        <v>3261.2</v>
      </c>
    </row>
    <row r="207" spans="1:10" s="49" customFormat="1" ht="15.75">
      <c r="A207" s="72">
        <v>205</v>
      </c>
      <c r="B207" s="67" t="s">
        <v>193</v>
      </c>
      <c r="C207" s="67" t="s">
        <v>256</v>
      </c>
      <c r="D207" s="67" t="s">
        <v>402</v>
      </c>
      <c r="E207" s="69">
        <v>1</v>
      </c>
      <c r="F207" s="67"/>
      <c r="G207" s="67" t="s">
        <v>448</v>
      </c>
      <c r="H207" s="50">
        <v>987.5</v>
      </c>
      <c r="I207" s="33">
        <v>0.38</v>
      </c>
      <c r="J207" s="51">
        <f t="shared" si="3"/>
        <v>612.25</v>
      </c>
    </row>
    <row r="208" spans="1:10" s="49" customFormat="1" ht="15.75">
      <c r="A208" s="72">
        <v>206</v>
      </c>
      <c r="B208" s="67" t="s">
        <v>193</v>
      </c>
      <c r="C208" s="67" t="s">
        <v>588</v>
      </c>
      <c r="D208" s="67" t="s">
        <v>402</v>
      </c>
      <c r="E208" s="69">
        <v>1</v>
      </c>
      <c r="F208" s="67"/>
      <c r="G208" s="67" t="s">
        <v>448</v>
      </c>
      <c r="H208" s="50">
        <v>987.5</v>
      </c>
      <c r="I208" s="33">
        <v>0.38</v>
      </c>
      <c r="J208" s="51">
        <f t="shared" si="3"/>
        <v>612.25</v>
      </c>
    </row>
    <row r="209" spans="1:10" s="49" customFormat="1" ht="15.75">
      <c r="A209" s="72">
        <v>207</v>
      </c>
      <c r="B209" s="67" t="s">
        <v>193</v>
      </c>
      <c r="C209" s="67" t="s">
        <v>257</v>
      </c>
      <c r="D209" s="67" t="s">
        <v>403</v>
      </c>
      <c r="E209" s="69">
        <v>1</v>
      </c>
      <c r="F209" s="67"/>
      <c r="G209" s="67" t="s">
        <v>448</v>
      </c>
      <c r="H209" s="50">
        <v>960</v>
      </c>
      <c r="I209" s="33">
        <v>0.38</v>
      </c>
      <c r="J209" s="51">
        <f t="shared" si="3"/>
        <v>595.20000000000005</v>
      </c>
    </row>
    <row r="210" spans="1:10" s="49" customFormat="1" ht="15.75">
      <c r="A210" s="72">
        <v>208</v>
      </c>
      <c r="B210" s="67" t="s">
        <v>193</v>
      </c>
      <c r="C210" s="67" t="s">
        <v>589</v>
      </c>
      <c r="D210" s="67" t="s">
        <v>403</v>
      </c>
      <c r="E210" s="69">
        <v>1</v>
      </c>
      <c r="F210" s="67"/>
      <c r="G210" s="67" t="s">
        <v>448</v>
      </c>
      <c r="H210" s="50">
        <v>960</v>
      </c>
      <c r="I210" s="33">
        <v>0.38</v>
      </c>
      <c r="J210" s="51">
        <f t="shared" si="3"/>
        <v>595.20000000000005</v>
      </c>
    </row>
    <row r="211" spans="1:10" s="49" customFormat="1" ht="15.75">
      <c r="A211" s="72">
        <v>209</v>
      </c>
      <c r="B211" s="67" t="s">
        <v>193</v>
      </c>
      <c r="C211" s="67" t="s">
        <v>258</v>
      </c>
      <c r="D211" s="67" t="s">
        <v>404</v>
      </c>
      <c r="E211" s="67">
        <v>1</v>
      </c>
      <c r="F211" s="67"/>
      <c r="G211" s="67" t="s">
        <v>72</v>
      </c>
      <c r="H211" s="50">
        <v>9465</v>
      </c>
      <c r="I211" s="33">
        <v>0.38</v>
      </c>
      <c r="J211" s="51">
        <f t="shared" si="3"/>
        <v>5868.3</v>
      </c>
    </row>
    <row r="212" spans="1:10" s="49" customFormat="1" ht="15.75">
      <c r="A212" s="72">
        <v>210</v>
      </c>
      <c r="B212" s="67" t="s">
        <v>193</v>
      </c>
      <c r="C212" s="67" t="s">
        <v>590</v>
      </c>
      <c r="D212" s="67" t="s">
        <v>591</v>
      </c>
      <c r="E212" s="67">
        <v>1</v>
      </c>
      <c r="F212" s="67"/>
      <c r="G212" s="67" t="s">
        <v>72</v>
      </c>
      <c r="H212" s="50">
        <v>2835</v>
      </c>
      <c r="I212" s="33">
        <v>0.38</v>
      </c>
      <c r="J212" s="51">
        <f t="shared" si="3"/>
        <v>1757.7</v>
      </c>
    </row>
    <row r="213" spans="1:10" s="49" customFormat="1" ht="15.75">
      <c r="A213" s="72">
        <v>211</v>
      </c>
      <c r="B213" s="67" t="s">
        <v>193</v>
      </c>
      <c r="C213" s="67" t="s">
        <v>717</v>
      </c>
      <c r="D213" s="67" t="s">
        <v>718</v>
      </c>
      <c r="E213" s="67">
        <v>1</v>
      </c>
      <c r="F213" s="67"/>
      <c r="G213" s="67" t="s">
        <v>448</v>
      </c>
      <c r="H213" s="50">
        <v>2043.75</v>
      </c>
      <c r="I213" s="33">
        <v>0.38</v>
      </c>
      <c r="J213" s="51">
        <f t="shared" si="3"/>
        <v>1267.125</v>
      </c>
    </row>
    <row r="214" spans="1:10" s="49" customFormat="1" ht="15.75">
      <c r="A214" s="72">
        <v>212</v>
      </c>
      <c r="B214" s="67" t="s">
        <v>193</v>
      </c>
      <c r="C214" s="67" t="s">
        <v>2625</v>
      </c>
      <c r="D214" s="67" t="s">
        <v>2626</v>
      </c>
      <c r="E214" s="67">
        <v>1</v>
      </c>
      <c r="F214" s="67"/>
      <c r="G214" s="67" t="s">
        <v>448</v>
      </c>
      <c r="H214" s="50">
        <v>2043.75</v>
      </c>
      <c r="I214" s="33">
        <v>0.38</v>
      </c>
      <c r="J214" s="51">
        <f t="shared" si="3"/>
        <v>1267.125</v>
      </c>
    </row>
    <row r="215" spans="1:10" s="49" customFormat="1" ht="15.75">
      <c r="A215" s="72">
        <v>213</v>
      </c>
      <c r="B215" s="67" t="s">
        <v>193</v>
      </c>
      <c r="C215" s="67" t="s">
        <v>259</v>
      </c>
      <c r="D215" s="67" t="s">
        <v>405</v>
      </c>
      <c r="E215" s="67">
        <v>1</v>
      </c>
      <c r="F215" s="67"/>
      <c r="G215" s="67" t="s">
        <v>72</v>
      </c>
      <c r="H215" s="50">
        <v>6170</v>
      </c>
      <c r="I215" s="33">
        <v>0.38</v>
      </c>
      <c r="J215" s="51">
        <f t="shared" si="3"/>
        <v>3825.4</v>
      </c>
    </row>
    <row r="216" spans="1:10" s="49" customFormat="1" ht="15.75">
      <c r="A216" s="72">
        <v>214</v>
      </c>
      <c r="B216" s="67" t="s">
        <v>193</v>
      </c>
      <c r="C216" s="67" t="s">
        <v>724</v>
      </c>
      <c r="D216" s="67" t="s">
        <v>747</v>
      </c>
      <c r="E216" s="67">
        <v>1</v>
      </c>
      <c r="F216" s="67"/>
      <c r="G216" s="67" t="s">
        <v>448</v>
      </c>
      <c r="H216" s="50">
        <v>247.5</v>
      </c>
      <c r="I216" s="33">
        <v>0.38</v>
      </c>
      <c r="J216" s="51">
        <f t="shared" si="3"/>
        <v>153.44999999999999</v>
      </c>
    </row>
    <row r="217" spans="1:10" s="49" customFormat="1" ht="15.75">
      <c r="A217" s="72">
        <v>215</v>
      </c>
      <c r="B217" s="67" t="s">
        <v>193</v>
      </c>
      <c r="C217" s="67" t="s">
        <v>260</v>
      </c>
      <c r="D217" s="67" t="s">
        <v>406</v>
      </c>
      <c r="E217" s="67">
        <v>1</v>
      </c>
      <c r="F217" s="67"/>
      <c r="G217" s="67" t="s">
        <v>448</v>
      </c>
      <c r="H217" s="50">
        <v>137.5</v>
      </c>
      <c r="I217" s="33">
        <v>0.38</v>
      </c>
      <c r="J217" s="51">
        <f t="shared" si="3"/>
        <v>85.25</v>
      </c>
    </row>
    <row r="218" spans="1:10" s="49" customFormat="1" ht="15.75">
      <c r="A218" s="72">
        <v>216</v>
      </c>
      <c r="B218" s="67" t="s">
        <v>193</v>
      </c>
      <c r="C218" s="67" t="s">
        <v>2627</v>
      </c>
      <c r="D218" s="67" t="s">
        <v>2628</v>
      </c>
      <c r="E218" s="67">
        <v>1</v>
      </c>
      <c r="F218" s="67"/>
      <c r="G218" s="67" t="s">
        <v>448</v>
      </c>
      <c r="H218" s="50">
        <v>145</v>
      </c>
      <c r="I218" s="33">
        <v>0.38</v>
      </c>
      <c r="J218" s="51">
        <f t="shared" si="3"/>
        <v>89.9</v>
      </c>
    </row>
    <row r="219" spans="1:10" s="49" customFormat="1" ht="15.75">
      <c r="A219" s="72">
        <v>217</v>
      </c>
      <c r="B219" s="67" t="s">
        <v>193</v>
      </c>
      <c r="C219" s="67" t="s">
        <v>2629</v>
      </c>
      <c r="D219" s="67" t="s">
        <v>2632</v>
      </c>
      <c r="E219" s="67">
        <v>1</v>
      </c>
      <c r="F219" s="67"/>
      <c r="G219" s="67" t="s">
        <v>448</v>
      </c>
      <c r="H219" s="50">
        <v>145</v>
      </c>
      <c r="I219" s="33">
        <v>0.38</v>
      </c>
      <c r="J219" s="51">
        <f t="shared" si="3"/>
        <v>89.9</v>
      </c>
    </row>
    <row r="220" spans="1:10" s="49" customFormat="1" ht="15.75">
      <c r="A220" s="72">
        <v>218</v>
      </c>
      <c r="B220" s="67" t="s">
        <v>193</v>
      </c>
      <c r="C220" s="67" t="s">
        <v>2630</v>
      </c>
      <c r="D220" s="67" t="s">
        <v>2633</v>
      </c>
      <c r="E220" s="67">
        <v>1</v>
      </c>
      <c r="F220" s="67"/>
      <c r="G220" s="67" t="s">
        <v>448</v>
      </c>
      <c r="H220" s="50">
        <v>161.25</v>
      </c>
      <c r="I220" s="33">
        <v>0.38</v>
      </c>
      <c r="J220" s="51">
        <f t="shared" si="3"/>
        <v>99.974999999999994</v>
      </c>
    </row>
    <row r="221" spans="1:10" s="49" customFormat="1" ht="15.75">
      <c r="A221" s="72">
        <v>219</v>
      </c>
      <c r="B221" s="67" t="s">
        <v>193</v>
      </c>
      <c r="C221" s="67" t="s">
        <v>2631</v>
      </c>
      <c r="D221" s="67" t="s">
        <v>2634</v>
      </c>
      <c r="E221" s="67">
        <v>1</v>
      </c>
      <c r="F221" s="67"/>
      <c r="G221" s="67" t="s">
        <v>448</v>
      </c>
      <c r="H221" s="50">
        <v>205</v>
      </c>
      <c r="I221" s="33">
        <v>0.38</v>
      </c>
      <c r="J221" s="51">
        <f t="shared" si="3"/>
        <v>127.1</v>
      </c>
    </row>
    <row r="222" spans="1:10" s="49" customFormat="1" ht="15.75">
      <c r="A222" s="72">
        <v>220</v>
      </c>
      <c r="B222" s="67" t="s">
        <v>193</v>
      </c>
      <c r="C222" s="67" t="s">
        <v>2635</v>
      </c>
      <c r="D222" s="67" t="s">
        <v>2638</v>
      </c>
      <c r="E222" s="67">
        <v>1</v>
      </c>
      <c r="F222" s="67"/>
      <c r="G222" s="67" t="s">
        <v>448</v>
      </c>
      <c r="H222" s="50">
        <v>142.5</v>
      </c>
      <c r="I222" s="33">
        <v>0.38</v>
      </c>
      <c r="J222" s="51">
        <f t="shared" si="3"/>
        <v>88.35</v>
      </c>
    </row>
    <row r="223" spans="1:10" s="49" customFormat="1" ht="15.75">
      <c r="A223" s="72">
        <v>221</v>
      </c>
      <c r="B223" s="67" t="s">
        <v>193</v>
      </c>
      <c r="C223" s="67" t="s">
        <v>2636</v>
      </c>
      <c r="D223" s="67" t="s">
        <v>2639</v>
      </c>
      <c r="E223" s="67">
        <v>1</v>
      </c>
      <c r="F223" s="67"/>
      <c r="G223" s="67" t="s">
        <v>448</v>
      </c>
      <c r="H223" s="50">
        <v>195</v>
      </c>
      <c r="I223" s="33">
        <v>0.38</v>
      </c>
      <c r="J223" s="51">
        <f t="shared" ref="J223:J227" si="4">H223*(1-I223)</f>
        <v>120.9</v>
      </c>
    </row>
    <row r="224" spans="1:10" s="49" customFormat="1" ht="15.75">
      <c r="A224" s="72">
        <v>222</v>
      </c>
      <c r="B224" s="67" t="s">
        <v>193</v>
      </c>
      <c r="C224" s="67" t="s">
        <v>2637</v>
      </c>
      <c r="D224" s="67" t="s">
        <v>2640</v>
      </c>
      <c r="E224" s="67">
        <v>1</v>
      </c>
      <c r="F224" s="67"/>
      <c r="G224" s="67" t="s">
        <v>448</v>
      </c>
      <c r="H224" s="50">
        <v>207.5</v>
      </c>
      <c r="I224" s="33">
        <v>0.38</v>
      </c>
      <c r="J224" s="51">
        <f t="shared" si="4"/>
        <v>128.65</v>
      </c>
    </row>
    <row r="225" spans="1:10" s="49" customFormat="1" ht="15.75">
      <c r="A225" s="72">
        <v>223</v>
      </c>
      <c r="B225" s="67" t="s">
        <v>193</v>
      </c>
      <c r="C225" s="67" t="s">
        <v>2641</v>
      </c>
      <c r="D225" s="67" t="s">
        <v>2644</v>
      </c>
      <c r="E225" s="67">
        <v>1</v>
      </c>
      <c r="F225" s="67"/>
      <c r="G225" s="67" t="s">
        <v>448</v>
      </c>
      <c r="H225" s="50">
        <v>148.75</v>
      </c>
      <c r="I225" s="33">
        <v>0.38</v>
      </c>
      <c r="J225" s="51">
        <f t="shared" si="4"/>
        <v>92.224999999999994</v>
      </c>
    </row>
    <row r="226" spans="1:10" s="49" customFormat="1" ht="15.75">
      <c r="A226" s="72">
        <v>224</v>
      </c>
      <c r="B226" s="67" t="s">
        <v>193</v>
      </c>
      <c r="C226" s="67" t="s">
        <v>2642</v>
      </c>
      <c r="D226" s="67" t="s">
        <v>2645</v>
      </c>
      <c r="E226" s="67">
        <v>1</v>
      </c>
      <c r="F226" s="67"/>
      <c r="G226" s="67" t="s">
        <v>448</v>
      </c>
      <c r="H226" s="50">
        <v>153.75</v>
      </c>
      <c r="I226" s="33">
        <v>0.38</v>
      </c>
      <c r="J226" s="51">
        <f t="shared" si="4"/>
        <v>95.325000000000003</v>
      </c>
    </row>
    <row r="227" spans="1:10" s="49" customFormat="1" ht="15.75">
      <c r="A227" s="72">
        <v>225</v>
      </c>
      <c r="B227" s="67" t="s">
        <v>193</v>
      </c>
      <c r="C227" s="67" t="s">
        <v>2643</v>
      </c>
      <c r="D227" s="67" t="s">
        <v>2646</v>
      </c>
      <c r="E227" s="67">
        <v>1</v>
      </c>
      <c r="F227" s="67"/>
      <c r="G227" s="67" t="s">
        <v>448</v>
      </c>
      <c r="H227" s="50">
        <v>120</v>
      </c>
      <c r="I227" s="33">
        <v>0.38</v>
      </c>
      <c r="J227" s="51">
        <f t="shared" si="4"/>
        <v>74.400000000000006</v>
      </c>
    </row>
    <row r="228" spans="1:10" s="49" customFormat="1" ht="15.75">
      <c r="A228" s="72">
        <v>226</v>
      </c>
      <c r="B228" s="67" t="s">
        <v>193</v>
      </c>
      <c r="C228" s="67" t="s">
        <v>592</v>
      </c>
      <c r="D228" s="67" t="s">
        <v>593</v>
      </c>
      <c r="E228" s="67">
        <v>1</v>
      </c>
      <c r="F228" s="67"/>
      <c r="G228" s="67" t="s">
        <v>72</v>
      </c>
      <c r="H228" s="50">
        <v>0</v>
      </c>
      <c r="I228" s="33">
        <v>0.38</v>
      </c>
      <c r="J228" s="51">
        <f t="shared" ref="J228:J268" si="5">H228*(1-I228)</f>
        <v>0</v>
      </c>
    </row>
    <row r="229" spans="1:10" s="52" customFormat="1" ht="15.75">
      <c r="A229" s="72">
        <v>227</v>
      </c>
      <c r="B229" s="67" t="s">
        <v>193</v>
      </c>
      <c r="C229" s="67" t="s">
        <v>261</v>
      </c>
      <c r="D229" s="67" t="s">
        <v>407</v>
      </c>
      <c r="E229" s="67">
        <v>1</v>
      </c>
      <c r="F229" s="67"/>
      <c r="G229" s="67" t="s">
        <v>462</v>
      </c>
      <c r="H229" s="50">
        <v>51.25</v>
      </c>
      <c r="I229" s="33">
        <v>0.38</v>
      </c>
      <c r="J229" s="51">
        <f t="shared" si="5"/>
        <v>31.774999999999999</v>
      </c>
    </row>
    <row r="230" spans="1:10" s="49" customFormat="1" ht="15.75">
      <c r="A230" s="72">
        <v>228</v>
      </c>
      <c r="B230" s="67" t="s">
        <v>193</v>
      </c>
      <c r="C230" s="67" t="s">
        <v>486</v>
      </c>
      <c r="D230" s="67" t="s">
        <v>487</v>
      </c>
      <c r="E230" s="67">
        <v>1</v>
      </c>
      <c r="F230" s="67"/>
      <c r="G230" s="67" t="s">
        <v>72</v>
      </c>
      <c r="H230" s="50">
        <v>512.5</v>
      </c>
      <c r="I230" s="33">
        <v>0.38</v>
      </c>
      <c r="J230" s="51">
        <f t="shared" si="5"/>
        <v>317.75</v>
      </c>
    </row>
    <row r="231" spans="1:10" s="49" customFormat="1" ht="15.75">
      <c r="A231" s="72">
        <v>229</v>
      </c>
      <c r="B231" s="67" t="s">
        <v>193</v>
      </c>
      <c r="C231" s="67" t="s">
        <v>635</v>
      </c>
      <c r="D231" s="67" t="s">
        <v>636</v>
      </c>
      <c r="E231" s="67">
        <v>1</v>
      </c>
      <c r="F231" s="67"/>
      <c r="G231" s="67" t="s">
        <v>72</v>
      </c>
      <c r="H231" s="50">
        <v>437.5</v>
      </c>
      <c r="I231" s="33">
        <v>0.38</v>
      </c>
      <c r="J231" s="51">
        <f t="shared" si="5"/>
        <v>271.25</v>
      </c>
    </row>
    <row r="232" spans="1:10" s="49" customFormat="1" ht="15.75">
      <c r="A232" s="72">
        <v>230</v>
      </c>
      <c r="B232" s="67" t="s">
        <v>193</v>
      </c>
      <c r="C232" s="67" t="s">
        <v>656</v>
      </c>
      <c r="D232" s="67" t="s">
        <v>657</v>
      </c>
      <c r="E232" s="67">
        <v>1</v>
      </c>
      <c r="F232" s="67"/>
      <c r="G232" s="67" t="s">
        <v>448</v>
      </c>
      <c r="H232" s="50">
        <v>1545</v>
      </c>
      <c r="I232" s="33">
        <v>0.38</v>
      </c>
      <c r="J232" s="51">
        <f t="shared" si="5"/>
        <v>957.9</v>
      </c>
    </row>
    <row r="233" spans="1:10" s="49" customFormat="1" ht="15.75">
      <c r="A233" s="72">
        <v>231</v>
      </c>
      <c r="B233" s="67" t="s">
        <v>193</v>
      </c>
      <c r="C233" s="67" t="s">
        <v>658</v>
      </c>
      <c r="D233" s="67" t="s">
        <v>659</v>
      </c>
      <c r="E233" s="69">
        <v>1</v>
      </c>
      <c r="F233" s="67"/>
      <c r="G233" s="67" t="s">
        <v>72</v>
      </c>
      <c r="H233" s="50">
        <v>353.75</v>
      </c>
      <c r="I233" s="33">
        <v>0.38</v>
      </c>
      <c r="J233" s="51">
        <f t="shared" si="5"/>
        <v>219.32499999999999</v>
      </c>
    </row>
    <row r="234" spans="1:10" s="49" customFormat="1" ht="15.75">
      <c r="A234" s="72">
        <v>232</v>
      </c>
      <c r="B234" s="67" t="s">
        <v>193</v>
      </c>
      <c r="C234" s="67" t="s">
        <v>660</v>
      </c>
      <c r="D234" s="67" t="s">
        <v>661</v>
      </c>
      <c r="E234" s="69">
        <v>1</v>
      </c>
      <c r="F234" s="67"/>
      <c r="G234" s="67" t="s">
        <v>462</v>
      </c>
      <c r="H234" s="50">
        <v>407.5</v>
      </c>
      <c r="I234" s="33">
        <v>0.38</v>
      </c>
      <c r="J234" s="51">
        <f t="shared" si="5"/>
        <v>252.65</v>
      </c>
    </row>
    <row r="235" spans="1:10" s="49" customFormat="1" ht="15.75">
      <c r="A235" s="72">
        <v>233</v>
      </c>
      <c r="B235" s="67" t="s">
        <v>193</v>
      </c>
      <c r="C235" s="67" t="s">
        <v>662</v>
      </c>
      <c r="D235" s="67" t="s">
        <v>663</v>
      </c>
      <c r="E235" s="69">
        <v>1</v>
      </c>
      <c r="F235" s="67"/>
      <c r="G235" s="67" t="s">
        <v>72</v>
      </c>
      <c r="H235" s="50">
        <v>162.5</v>
      </c>
      <c r="I235" s="33">
        <v>0.38</v>
      </c>
      <c r="J235" s="51">
        <f t="shared" si="5"/>
        <v>100.75</v>
      </c>
    </row>
    <row r="236" spans="1:10" s="49" customFormat="1" ht="15.75">
      <c r="A236" s="72">
        <v>234</v>
      </c>
      <c r="B236" s="67" t="s">
        <v>193</v>
      </c>
      <c r="C236" s="67" t="s">
        <v>664</v>
      </c>
      <c r="D236" s="67" t="s">
        <v>665</v>
      </c>
      <c r="E236" s="69">
        <v>1</v>
      </c>
      <c r="F236" s="67"/>
      <c r="G236" s="67" t="s">
        <v>72</v>
      </c>
      <c r="H236" s="50">
        <v>200</v>
      </c>
      <c r="I236" s="33">
        <v>0.38</v>
      </c>
      <c r="J236" s="51">
        <f t="shared" si="5"/>
        <v>124</v>
      </c>
    </row>
    <row r="237" spans="1:10" s="49" customFormat="1" ht="15.75">
      <c r="A237" s="72">
        <v>235</v>
      </c>
      <c r="B237" s="67" t="s">
        <v>193</v>
      </c>
      <c r="C237" s="67" t="s">
        <v>666</v>
      </c>
      <c r="D237" s="67" t="s">
        <v>667</v>
      </c>
      <c r="E237" s="69">
        <v>1</v>
      </c>
      <c r="F237" s="67"/>
      <c r="G237" s="67" t="s">
        <v>462</v>
      </c>
      <c r="H237" s="50">
        <v>375</v>
      </c>
      <c r="I237" s="33">
        <v>0.38</v>
      </c>
      <c r="J237" s="51">
        <f t="shared" si="5"/>
        <v>232.5</v>
      </c>
    </row>
    <row r="238" spans="1:10" s="49" customFormat="1" ht="15.75">
      <c r="A238" s="72">
        <v>236</v>
      </c>
      <c r="B238" s="67" t="s">
        <v>193</v>
      </c>
      <c r="C238" s="67" t="s">
        <v>668</v>
      </c>
      <c r="D238" s="67" t="s">
        <v>669</v>
      </c>
      <c r="E238" s="69">
        <v>1</v>
      </c>
      <c r="F238" s="67"/>
      <c r="G238" s="67" t="s">
        <v>448</v>
      </c>
      <c r="H238" s="50">
        <v>2611.25</v>
      </c>
      <c r="I238" s="33">
        <v>0.38</v>
      </c>
      <c r="J238" s="51">
        <f t="shared" si="5"/>
        <v>1618.9749999999999</v>
      </c>
    </row>
    <row r="239" spans="1:10" s="49" customFormat="1" ht="15.75">
      <c r="A239" s="72">
        <v>237</v>
      </c>
      <c r="B239" s="67" t="s">
        <v>193</v>
      </c>
      <c r="C239" s="67" t="s">
        <v>670</v>
      </c>
      <c r="D239" s="67" t="s">
        <v>671</v>
      </c>
      <c r="E239" s="69">
        <v>1</v>
      </c>
      <c r="F239" s="67"/>
      <c r="G239" s="67" t="s">
        <v>448</v>
      </c>
      <c r="H239" s="50">
        <v>563.75</v>
      </c>
      <c r="I239" s="33">
        <v>0.38</v>
      </c>
      <c r="J239" s="51">
        <f t="shared" si="5"/>
        <v>349.52499999999998</v>
      </c>
    </row>
    <row r="240" spans="1:10" s="49" customFormat="1" ht="15.75">
      <c r="A240" s="72">
        <v>238</v>
      </c>
      <c r="B240" s="67" t="s">
        <v>193</v>
      </c>
      <c r="C240" s="67" t="s">
        <v>672</v>
      </c>
      <c r="D240" s="67" t="s">
        <v>673</v>
      </c>
      <c r="E240" s="69">
        <v>1</v>
      </c>
      <c r="F240" s="67"/>
      <c r="G240" s="67" t="s">
        <v>72</v>
      </c>
      <c r="H240" s="50">
        <v>4360</v>
      </c>
      <c r="I240" s="33">
        <v>0.38</v>
      </c>
      <c r="J240" s="51">
        <f t="shared" si="5"/>
        <v>2703.2</v>
      </c>
    </row>
    <row r="241" spans="1:10" s="49" customFormat="1" ht="15.75">
      <c r="A241" s="72">
        <v>239</v>
      </c>
      <c r="B241" s="67" t="s">
        <v>193</v>
      </c>
      <c r="C241" s="67" t="s">
        <v>674</v>
      </c>
      <c r="D241" s="67" t="s">
        <v>675</v>
      </c>
      <c r="E241" s="69">
        <v>1</v>
      </c>
      <c r="F241" s="67"/>
      <c r="G241" s="67" t="s">
        <v>72</v>
      </c>
      <c r="H241" s="50">
        <v>205</v>
      </c>
      <c r="I241" s="33">
        <v>0.38</v>
      </c>
      <c r="J241" s="51">
        <f t="shared" si="5"/>
        <v>127.1</v>
      </c>
    </row>
    <row r="242" spans="1:10" s="49" customFormat="1" ht="15.75">
      <c r="A242" s="72">
        <v>240</v>
      </c>
      <c r="B242" s="67" t="s">
        <v>193</v>
      </c>
      <c r="C242" s="67" t="s">
        <v>618</v>
      </c>
      <c r="D242" s="67" t="s">
        <v>619</v>
      </c>
      <c r="E242" s="69">
        <v>1</v>
      </c>
      <c r="F242" s="67"/>
      <c r="G242" s="67" t="s">
        <v>448</v>
      </c>
      <c r="H242" s="50">
        <v>2116.25</v>
      </c>
      <c r="I242" s="33">
        <v>0.38</v>
      </c>
      <c r="J242" s="51">
        <f t="shared" si="5"/>
        <v>1312.075</v>
      </c>
    </row>
    <row r="243" spans="1:10" s="49" customFormat="1" ht="15.75">
      <c r="A243" s="72">
        <v>241</v>
      </c>
      <c r="B243" s="67" t="s">
        <v>193</v>
      </c>
      <c r="C243" s="67" t="s">
        <v>620</v>
      </c>
      <c r="D243" s="67" t="s">
        <v>621</v>
      </c>
      <c r="E243" s="69">
        <v>1</v>
      </c>
      <c r="F243" s="67"/>
      <c r="G243" s="67" t="s">
        <v>448</v>
      </c>
      <c r="H243" s="50">
        <v>318.75</v>
      </c>
      <c r="I243" s="33">
        <v>0.38</v>
      </c>
      <c r="J243" s="51">
        <f t="shared" si="5"/>
        <v>197.625</v>
      </c>
    </row>
    <row r="244" spans="1:10" s="49" customFormat="1" ht="15.75">
      <c r="A244" s="72">
        <v>242</v>
      </c>
      <c r="B244" s="67" t="s">
        <v>193</v>
      </c>
      <c r="C244" s="67" t="s">
        <v>676</v>
      </c>
      <c r="D244" s="67" t="s">
        <v>677</v>
      </c>
      <c r="E244" s="69">
        <v>1</v>
      </c>
      <c r="F244" s="67"/>
      <c r="G244" s="67" t="s">
        <v>448</v>
      </c>
      <c r="H244" s="50">
        <v>487.5</v>
      </c>
      <c r="I244" s="33">
        <v>0.38</v>
      </c>
      <c r="J244" s="51">
        <f t="shared" si="5"/>
        <v>302.25</v>
      </c>
    </row>
    <row r="245" spans="1:10" s="49" customFormat="1" ht="15.75">
      <c r="A245" s="72">
        <v>243</v>
      </c>
      <c r="B245" s="67" t="s">
        <v>193</v>
      </c>
      <c r="C245" s="67" t="s">
        <v>678</v>
      </c>
      <c r="D245" s="67" t="s">
        <v>679</v>
      </c>
      <c r="E245" s="69">
        <v>1</v>
      </c>
      <c r="F245" s="67"/>
      <c r="G245" s="67" t="s">
        <v>72</v>
      </c>
      <c r="H245" s="50">
        <v>1452.5</v>
      </c>
      <c r="I245" s="33">
        <v>0.38</v>
      </c>
      <c r="J245" s="51">
        <f t="shared" si="5"/>
        <v>900.55</v>
      </c>
    </row>
    <row r="246" spans="1:10" s="49" customFormat="1" ht="15.75">
      <c r="A246" s="72">
        <v>244</v>
      </c>
      <c r="B246" s="67" t="s">
        <v>193</v>
      </c>
      <c r="C246" s="67" t="s">
        <v>680</v>
      </c>
      <c r="D246" s="67" t="s">
        <v>681</v>
      </c>
      <c r="E246" s="69">
        <v>1</v>
      </c>
      <c r="F246" s="67"/>
      <c r="G246" s="67" t="s">
        <v>72</v>
      </c>
      <c r="H246" s="50">
        <v>305</v>
      </c>
      <c r="I246" s="33">
        <v>0.38</v>
      </c>
      <c r="J246" s="51">
        <f t="shared" si="5"/>
        <v>189.1</v>
      </c>
    </row>
    <row r="247" spans="1:10" s="49" customFormat="1" ht="15.75">
      <c r="A247" s="72">
        <v>245</v>
      </c>
      <c r="B247" s="67" t="s">
        <v>193</v>
      </c>
      <c r="C247" s="67" t="s">
        <v>622</v>
      </c>
      <c r="D247" s="67" t="s">
        <v>623</v>
      </c>
      <c r="E247" s="69">
        <v>1</v>
      </c>
      <c r="F247" s="67"/>
      <c r="G247" s="67" t="s">
        <v>448</v>
      </c>
      <c r="H247" s="50">
        <v>885</v>
      </c>
      <c r="I247" s="33">
        <v>0.38</v>
      </c>
      <c r="J247" s="51">
        <f t="shared" si="5"/>
        <v>548.70000000000005</v>
      </c>
    </row>
    <row r="248" spans="1:10" s="49" customFormat="1" ht="15.75">
      <c r="A248" s="72">
        <v>246</v>
      </c>
      <c r="B248" s="67" t="s">
        <v>193</v>
      </c>
      <c r="C248" s="67" t="s">
        <v>262</v>
      </c>
      <c r="D248" s="67" t="s">
        <v>637</v>
      </c>
      <c r="E248" s="67">
        <v>1</v>
      </c>
      <c r="F248" s="67"/>
      <c r="G248" s="67" t="s">
        <v>448</v>
      </c>
      <c r="H248" s="50">
        <v>9917.5</v>
      </c>
      <c r="I248" s="33">
        <v>0.38</v>
      </c>
      <c r="J248" s="51">
        <f t="shared" si="5"/>
        <v>6148.85</v>
      </c>
    </row>
    <row r="249" spans="1:10" s="49" customFormat="1" ht="15.75">
      <c r="A249" s="72">
        <v>247</v>
      </c>
      <c r="B249" s="67" t="s">
        <v>193</v>
      </c>
      <c r="C249" s="67" t="s">
        <v>725</v>
      </c>
      <c r="D249" s="67" t="s">
        <v>748</v>
      </c>
      <c r="E249" s="67">
        <v>1</v>
      </c>
      <c r="F249" s="67"/>
      <c r="G249" s="67" t="s">
        <v>448</v>
      </c>
      <c r="H249" s="50">
        <v>816.25</v>
      </c>
      <c r="I249" s="33">
        <v>0.38</v>
      </c>
      <c r="J249" s="51">
        <f t="shared" si="5"/>
        <v>506.07499999999999</v>
      </c>
    </row>
    <row r="250" spans="1:10" s="49" customFormat="1" ht="15.75">
      <c r="A250" s="72">
        <v>248</v>
      </c>
      <c r="B250" s="67" t="s">
        <v>193</v>
      </c>
      <c r="C250" s="67" t="s">
        <v>263</v>
      </c>
      <c r="D250" s="67" t="s">
        <v>638</v>
      </c>
      <c r="E250" s="67">
        <v>1</v>
      </c>
      <c r="F250" s="67"/>
      <c r="G250" s="67" t="s">
        <v>448</v>
      </c>
      <c r="H250" s="50">
        <v>1162.5</v>
      </c>
      <c r="I250" s="33">
        <v>0.38</v>
      </c>
      <c r="J250" s="51">
        <f t="shared" si="5"/>
        <v>720.75</v>
      </c>
    </row>
    <row r="251" spans="1:10" s="49" customFormat="1" ht="15.75">
      <c r="A251" s="72">
        <v>249</v>
      </c>
      <c r="B251" s="67" t="s">
        <v>193</v>
      </c>
      <c r="C251" s="67" t="s">
        <v>264</v>
      </c>
      <c r="D251" s="67" t="s">
        <v>408</v>
      </c>
      <c r="E251" s="67">
        <v>1</v>
      </c>
      <c r="F251" s="67"/>
      <c r="G251" s="67" t="s">
        <v>448</v>
      </c>
      <c r="H251" s="50">
        <v>12795</v>
      </c>
      <c r="I251" s="33">
        <v>0.38</v>
      </c>
      <c r="J251" s="51">
        <f t="shared" si="5"/>
        <v>7932.9</v>
      </c>
    </row>
    <row r="252" spans="1:10" s="49" customFormat="1" ht="15.75">
      <c r="A252" s="72">
        <v>250</v>
      </c>
      <c r="B252" s="67" t="s">
        <v>193</v>
      </c>
      <c r="C252" s="67" t="s">
        <v>265</v>
      </c>
      <c r="D252" s="67" t="s">
        <v>409</v>
      </c>
      <c r="E252" s="67">
        <v>1</v>
      </c>
      <c r="F252" s="67"/>
      <c r="G252" s="67" t="s">
        <v>448</v>
      </c>
      <c r="H252" s="50">
        <v>1162.5</v>
      </c>
      <c r="I252" s="33">
        <v>0.38</v>
      </c>
      <c r="J252" s="51">
        <f t="shared" si="5"/>
        <v>720.75</v>
      </c>
    </row>
    <row r="253" spans="1:10" s="49" customFormat="1" ht="15.75">
      <c r="A253" s="72">
        <v>251</v>
      </c>
      <c r="B253" s="67" t="s">
        <v>193</v>
      </c>
      <c r="C253" s="67" t="s">
        <v>488</v>
      </c>
      <c r="D253" s="67" t="s">
        <v>489</v>
      </c>
      <c r="E253" s="67">
        <v>1</v>
      </c>
      <c r="F253" s="67"/>
      <c r="G253" s="67" t="s">
        <v>448</v>
      </c>
      <c r="H253" s="50">
        <v>2947.5</v>
      </c>
      <c r="I253" s="33">
        <v>0.38</v>
      </c>
      <c r="J253" s="51">
        <f t="shared" si="5"/>
        <v>1827.45</v>
      </c>
    </row>
    <row r="254" spans="1:10" s="49" customFormat="1" ht="15.75">
      <c r="A254" s="72">
        <v>252</v>
      </c>
      <c r="B254" s="67" t="s">
        <v>193</v>
      </c>
      <c r="C254" s="67" t="s">
        <v>639</v>
      </c>
      <c r="D254" s="67" t="s">
        <v>640</v>
      </c>
      <c r="E254" s="67">
        <v>1</v>
      </c>
      <c r="F254" s="67"/>
      <c r="G254" s="67" t="s">
        <v>448</v>
      </c>
      <c r="H254" s="50">
        <v>100</v>
      </c>
      <c r="I254" s="33">
        <v>0.38</v>
      </c>
      <c r="J254" s="51">
        <f t="shared" si="5"/>
        <v>62</v>
      </c>
    </row>
    <row r="255" spans="1:10" s="49" customFormat="1" ht="15.75">
      <c r="A255" s="72">
        <v>253</v>
      </c>
      <c r="B255" s="67" t="s">
        <v>193</v>
      </c>
      <c r="C255" s="67" t="s">
        <v>266</v>
      </c>
      <c r="D255" s="67" t="s">
        <v>410</v>
      </c>
      <c r="E255" s="67">
        <v>1</v>
      </c>
      <c r="F255" s="67"/>
      <c r="G255" s="67" t="s">
        <v>448</v>
      </c>
      <c r="H255" s="50">
        <v>1162.5</v>
      </c>
      <c r="I255" s="33">
        <v>0.38</v>
      </c>
      <c r="J255" s="51">
        <f t="shared" si="5"/>
        <v>720.75</v>
      </c>
    </row>
    <row r="256" spans="1:10" s="49" customFormat="1" ht="15.75">
      <c r="A256" s="72">
        <v>254</v>
      </c>
      <c r="B256" s="67" t="s">
        <v>193</v>
      </c>
      <c r="C256" s="67" t="s">
        <v>267</v>
      </c>
      <c r="D256" s="67" t="s">
        <v>494</v>
      </c>
      <c r="E256" s="67">
        <v>1</v>
      </c>
      <c r="F256" s="67"/>
      <c r="G256" s="67" t="s">
        <v>448</v>
      </c>
      <c r="H256" s="50">
        <v>137.5</v>
      </c>
      <c r="I256" s="33">
        <v>0.38</v>
      </c>
      <c r="J256" s="51">
        <f t="shared" si="5"/>
        <v>85.25</v>
      </c>
    </row>
    <row r="257" spans="1:10" s="49" customFormat="1" ht="15.75">
      <c r="A257" s="72">
        <v>255</v>
      </c>
      <c r="B257" s="67" t="s">
        <v>193</v>
      </c>
      <c r="C257" s="67" t="s">
        <v>490</v>
      </c>
      <c r="D257" s="67" t="s">
        <v>491</v>
      </c>
      <c r="E257" s="67">
        <v>1</v>
      </c>
      <c r="F257" s="67"/>
      <c r="G257" s="67" t="s">
        <v>448</v>
      </c>
      <c r="H257" s="50">
        <v>1366.25</v>
      </c>
      <c r="I257" s="33">
        <v>0.38</v>
      </c>
      <c r="J257" s="51">
        <f t="shared" si="5"/>
        <v>847.07500000000005</v>
      </c>
    </row>
    <row r="258" spans="1:10" s="49" customFormat="1" ht="15.75">
      <c r="A258" s="72">
        <v>256</v>
      </c>
      <c r="B258" s="67" t="s">
        <v>193</v>
      </c>
      <c r="C258" s="67" t="s">
        <v>492</v>
      </c>
      <c r="D258" s="67" t="s">
        <v>493</v>
      </c>
      <c r="E258" s="67">
        <v>1</v>
      </c>
      <c r="F258" s="67"/>
      <c r="G258" s="67" t="s">
        <v>448</v>
      </c>
      <c r="H258" s="50">
        <v>461.25</v>
      </c>
      <c r="I258" s="33">
        <v>0.38</v>
      </c>
      <c r="J258" s="51">
        <f t="shared" si="5"/>
        <v>285.97500000000002</v>
      </c>
    </row>
    <row r="259" spans="1:10" s="49" customFormat="1" ht="15.75">
      <c r="A259" s="72">
        <v>257</v>
      </c>
      <c r="B259" s="67" t="s">
        <v>193</v>
      </c>
      <c r="C259" s="67" t="s">
        <v>268</v>
      </c>
      <c r="D259" s="67" t="s">
        <v>411</v>
      </c>
      <c r="E259" s="67">
        <v>1</v>
      </c>
      <c r="F259" s="67"/>
      <c r="G259" s="67" t="s">
        <v>448</v>
      </c>
      <c r="H259" s="50">
        <v>91.25</v>
      </c>
      <c r="I259" s="33">
        <v>0.38</v>
      </c>
      <c r="J259" s="51">
        <f t="shared" si="5"/>
        <v>56.575000000000003</v>
      </c>
    </row>
    <row r="260" spans="1:10" s="49" customFormat="1" ht="15.75">
      <c r="A260" s="72">
        <v>258</v>
      </c>
      <c r="B260" s="67" t="s">
        <v>193</v>
      </c>
      <c r="C260" s="67" t="s">
        <v>269</v>
      </c>
      <c r="D260" s="67" t="s">
        <v>412</v>
      </c>
      <c r="E260" s="67">
        <v>1</v>
      </c>
      <c r="F260" s="67"/>
      <c r="G260" s="67" t="s">
        <v>448</v>
      </c>
      <c r="H260" s="50">
        <v>100</v>
      </c>
      <c r="I260" s="33">
        <v>0.38</v>
      </c>
      <c r="J260" s="51">
        <f t="shared" si="5"/>
        <v>62</v>
      </c>
    </row>
    <row r="261" spans="1:10" s="49" customFormat="1" ht="15.75">
      <c r="A261" s="72">
        <v>259</v>
      </c>
      <c r="B261" s="67" t="s">
        <v>193</v>
      </c>
      <c r="C261" s="67" t="s">
        <v>495</v>
      </c>
      <c r="D261" s="67" t="s">
        <v>496</v>
      </c>
      <c r="E261" s="67">
        <v>1</v>
      </c>
      <c r="F261" s="67"/>
      <c r="G261" s="67" t="s">
        <v>72</v>
      </c>
      <c r="H261" s="50">
        <v>91.25</v>
      </c>
      <c r="I261" s="33">
        <v>0.38</v>
      </c>
      <c r="J261" s="51">
        <f t="shared" si="5"/>
        <v>56.575000000000003</v>
      </c>
    </row>
    <row r="262" spans="1:10" s="49" customFormat="1" ht="15.75">
      <c r="A262" s="72">
        <v>260</v>
      </c>
      <c r="B262" s="67" t="s">
        <v>193</v>
      </c>
      <c r="C262" s="67" t="s">
        <v>497</v>
      </c>
      <c r="D262" s="67" t="s">
        <v>498</v>
      </c>
      <c r="E262" s="67">
        <v>1</v>
      </c>
      <c r="F262" s="67"/>
      <c r="G262" s="67" t="s">
        <v>72</v>
      </c>
      <c r="H262" s="50">
        <v>73.75</v>
      </c>
      <c r="I262" s="33">
        <v>0.38</v>
      </c>
      <c r="J262" s="51">
        <f t="shared" si="5"/>
        <v>45.725000000000001</v>
      </c>
    </row>
    <row r="263" spans="1:10" s="49" customFormat="1" ht="15.75">
      <c r="A263" s="72">
        <v>261</v>
      </c>
      <c r="B263" s="67" t="s">
        <v>193</v>
      </c>
      <c r="C263" s="67" t="s">
        <v>270</v>
      </c>
      <c r="D263" s="67" t="s">
        <v>451</v>
      </c>
      <c r="E263" s="67">
        <v>1</v>
      </c>
      <c r="F263" s="67"/>
      <c r="G263" s="67" t="s">
        <v>448</v>
      </c>
      <c r="H263" s="50">
        <v>1241.25</v>
      </c>
      <c r="I263" s="33">
        <v>0.38</v>
      </c>
      <c r="J263" s="51">
        <f t="shared" si="5"/>
        <v>769.57500000000005</v>
      </c>
    </row>
    <row r="264" spans="1:10" s="49" customFormat="1" ht="15.75">
      <c r="A264" s="72">
        <v>262</v>
      </c>
      <c r="B264" s="67" t="s">
        <v>193</v>
      </c>
      <c r="C264" s="67" t="s">
        <v>456</v>
      </c>
      <c r="D264" s="67" t="s">
        <v>457</v>
      </c>
      <c r="E264" s="67">
        <v>1</v>
      </c>
      <c r="F264" s="67"/>
      <c r="G264" s="67" t="s">
        <v>448</v>
      </c>
      <c r="H264" s="50">
        <v>2912.5</v>
      </c>
      <c r="I264" s="33">
        <v>0.38</v>
      </c>
      <c r="J264" s="51">
        <f t="shared" si="5"/>
        <v>1805.75</v>
      </c>
    </row>
    <row r="265" spans="1:10" s="49" customFormat="1" ht="15.75">
      <c r="A265" s="72">
        <v>263</v>
      </c>
      <c r="B265" s="67" t="s">
        <v>193</v>
      </c>
      <c r="C265" s="67" t="s">
        <v>458</v>
      </c>
      <c r="D265" s="67" t="s">
        <v>459</v>
      </c>
      <c r="E265" s="67">
        <v>1</v>
      </c>
      <c r="F265" s="67"/>
      <c r="G265" s="67" t="s">
        <v>448</v>
      </c>
      <c r="H265" s="50">
        <v>1603.75</v>
      </c>
      <c r="I265" s="33">
        <v>0.38</v>
      </c>
      <c r="J265" s="51">
        <f t="shared" si="5"/>
        <v>994.32500000000005</v>
      </c>
    </row>
    <row r="266" spans="1:10" s="49" customFormat="1" ht="15.75">
      <c r="A266" s="72">
        <v>264</v>
      </c>
      <c r="B266" s="67" t="s">
        <v>193</v>
      </c>
      <c r="C266" s="67" t="s">
        <v>641</v>
      </c>
      <c r="D266" s="67" t="s">
        <v>642</v>
      </c>
      <c r="E266" s="67">
        <v>1</v>
      </c>
      <c r="F266" s="67"/>
      <c r="G266" s="67" t="s">
        <v>448</v>
      </c>
      <c r="H266" s="50">
        <v>181.25</v>
      </c>
      <c r="I266" s="33">
        <v>0.38</v>
      </c>
      <c r="J266" s="51">
        <f t="shared" si="5"/>
        <v>112.375</v>
      </c>
    </row>
    <row r="267" spans="1:10" s="49" customFormat="1" ht="15.75">
      <c r="A267" s="72">
        <v>265</v>
      </c>
      <c r="B267" s="67" t="s">
        <v>193</v>
      </c>
      <c r="C267" s="67" t="s">
        <v>643</v>
      </c>
      <c r="D267" s="67" t="s">
        <v>644</v>
      </c>
      <c r="E267" s="67">
        <v>1</v>
      </c>
      <c r="F267" s="67"/>
      <c r="G267" s="67" t="s">
        <v>448</v>
      </c>
      <c r="H267" s="50">
        <v>346.25</v>
      </c>
      <c r="I267" s="33">
        <v>0.38</v>
      </c>
      <c r="J267" s="51">
        <f t="shared" si="5"/>
        <v>214.67500000000001</v>
      </c>
    </row>
    <row r="268" spans="1:10" s="49" customFormat="1" ht="15.75">
      <c r="A268" s="72">
        <v>266</v>
      </c>
      <c r="B268" s="67" t="s">
        <v>193</v>
      </c>
      <c r="C268" s="67" t="s">
        <v>710</v>
      </c>
      <c r="D268" s="67" t="s">
        <v>711</v>
      </c>
      <c r="E268" s="67">
        <v>1</v>
      </c>
      <c r="F268" s="67"/>
      <c r="G268" s="67" t="s">
        <v>448</v>
      </c>
      <c r="H268" s="50">
        <v>1900</v>
      </c>
      <c r="I268" s="33">
        <v>0.38</v>
      </c>
      <c r="J268" s="51">
        <f t="shared" si="5"/>
        <v>1178</v>
      </c>
    </row>
    <row r="269" spans="1:10" s="49" customFormat="1" ht="15.75">
      <c r="A269" s="72">
        <v>267</v>
      </c>
      <c r="B269" s="67" t="s">
        <v>193</v>
      </c>
      <c r="C269" s="67" t="s">
        <v>645</v>
      </c>
      <c r="D269" s="67" t="s">
        <v>646</v>
      </c>
      <c r="E269" s="67">
        <v>1</v>
      </c>
      <c r="F269" s="67"/>
      <c r="G269" s="67" t="s">
        <v>448</v>
      </c>
      <c r="H269" s="50">
        <v>147.5</v>
      </c>
      <c r="I269" s="33">
        <v>0.38</v>
      </c>
      <c r="J269" s="51">
        <f t="shared" ref="J269:J318" si="6">H269*(1-I269)</f>
        <v>91.45</v>
      </c>
    </row>
    <row r="270" spans="1:10" s="49" customFormat="1" ht="15.75">
      <c r="A270" s="72">
        <v>268</v>
      </c>
      <c r="B270" s="67" t="s">
        <v>193</v>
      </c>
      <c r="C270" s="67" t="s">
        <v>647</v>
      </c>
      <c r="D270" s="67" t="s">
        <v>648</v>
      </c>
      <c r="E270" s="67">
        <v>1</v>
      </c>
      <c r="F270" s="67"/>
      <c r="G270" s="67" t="s">
        <v>448</v>
      </c>
      <c r="H270" s="50">
        <v>93.75</v>
      </c>
      <c r="I270" s="33">
        <v>0.38</v>
      </c>
      <c r="J270" s="51">
        <f t="shared" si="6"/>
        <v>58.125</v>
      </c>
    </row>
    <row r="271" spans="1:10" s="49" customFormat="1" ht="15.75">
      <c r="A271" s="72">
        <v>269</v>
      </c>
      <c r="B271" s="67" t="s">
        <v>193</v>
      </c>
      <c r="C271" s="67" t="s">
        <v>271</v>
      </c>
      <c r="D271" s="67" t="s">
        <v>413</v>
      </c>
      <c r="E271" s="67">
        <v>1</v>
      </c>
      <c r="F271" s="67"/>
      <c r="G271" s="67" t="s">
        <v>462</v>
      </c>
      <c r="H271" s="50">
        <v>111.25</v>
      </c>
      <c r="I271" s="33">
        <v>0.38</v>
      </c>
      <c r="J271" s="51">
        <f t="shared" si="6"/>
        <v>68.974999999999994</v>
      </c>
    </row>
    <row r="272" spans="1:10" s="49" customFormat="1" ht="15.75">
      <c r="A272" s="72">
        <v>270</v>
      </c>
      <c r="B272" s="71" t="s">
        <v>193</v>
      </c>
      <c r="C272" s="67" t="s">
        <v>682</v>
      </c>
      <c r="D272" s="67" t="s">
        <v>683</v>
      </c>
      <c r="E272" s="67">
        <v>1</v>
      </c>
      <c r="F272" s="67"/>
      <c r="G272" s="67" t="s">
        <v>448</v>
      </c>
      <c r="H272" s="50">
        <v>4190</v>
      </c>
      <c r="I272" s="33">
        <v>0.38</v>
      </c>
      <c r="J272" s="51">
        <f t="shared" si="6"/>
        <v>2597.8000000000002</v>
      </c>
    </row>
    <row r="273" spans="1:10" s="49" customFormat="1" ht="15.75">
      <c r="A273" s="72">
        <v>271</v>
      </c>
      <c r="B273" s="67" t="s">
        <v>193</v>
      </c>
      <c r="C273" s="67" t="s">
        <v>684</v>
      </c>
      <c r="D273" s="67" t="s">
        <v>685</v>
      </c>
      <c r="E273" s="67">
        <v>1</v>
      </c>
      <c r="F273" s="67"/>
      <c r="G273" s="67" t="s">
        <v>448</v>
      </c>
      <c r="H273" s="50">
        <v>4262.5</v>
      </c>
      <c r="I273" s="33">
        <v>0.38</v>
      </c>
      <c r="J273" s="51">
        <f t="shared" si="6"/>
        <v>2642.75</v>
      </c>
    </row>
    <row r="274" spans="1:10" s="49" customFormat="1" ht="15.75">
      <c r="A274" s="72">
        <v>272</v>
      </c>
      <c r="B274" s="67" t="s">
        <v>193</v>
      </c>
      <c r="C274" s="67" t="s">
        <v>686</v>
      </c>
      <c r="D274" s="67" t="s">
        <v>687</v>
      </c>
      <c r="E274" s="67">
        <v>1</v>
      </c>
      <c r="F274" s="67"/>
      <c r="G274" s="67" t="s">
        <v>448</v>
      </c>
      <c r="H274" s="50">
        <v>1885</v>
      </c>
      <c r="I274" s="33">
        <v>0.38</v>
      </c>
      <c r="J274" s="51">
        <f t="shared" si="6"/>
        <v>1168.7</v>
      </c>
    </row>
    <row r="275" spans="1:10" s="49" customFormat="1" ht="15.75">
      <c r="A275" s="72">
        <v>273</v>
      </c>
      <c r="B275" s="67" t="s">
        <v>193</v>
      </c>
      <c r="C275" s="67" t="s">
        <v>649</v>
      </c>
      <c r="D275" s="67" t="s">
        <v>650</v>
      </c>
      <c r="E275" s="67">
        <v>1</v>
      </c>
      <c r="F275" s="67"/>
      <c r="G275" s="67" t="s">
        <v>72</v>
      </c>
      <c r="H275" s="50">
        <v>3227.5</v>
      </c>
      <c r="I275" s="33">
        <v>0.38</v>
      </c>
      <c r="J275" s="51">
        <f t="shared" si="6"/>
        <v>2001.05</v>
      </c>
    </row>
    <row r="276" spans="1:10" s="49" customFormat="1" ht="15.75">
      <c r="A276" s="72">
        <v>274</v>
      </c>
      <c r="B276" s="67" t="s">
        <v>193</v>
      </c>
      <c r="C276" s="67" t="s">
        <v>651</v>
      </c>
      <c r="D276" s="67" t="s">
        <v>652</v>
      </c>
      <c r="E276" s="67">
        <v>1</v>
      </c>
      <c r="F276" s="67"/>
      <c r="G276" s="67" t="s">
        <v>72</v>
      </c>
      <c r="H276" s="50">
        <v>3227.5</v>
      </c>
      <c r="I276" s="33">
        <v>0.38</v>
      </c>
      <c r="J276" s="51">
        <f t="shared" si="6"/>
        <v>2001.05</v>
      </c>
    </row>
    <row r="277" spans="1:10" s="49" customFormat="1" ht="15.75">
      <c r="A277" s="72">
        <v>275</v>
      </c>
      <c r="B277" s="67" t="s">
        <v>193</v>
      </c>
      <c r="C277" s="67" t="s">
        <v>653</v>
      </c>
      <c r="D277" s="67" t="s">
        <v>2614</v>
      </c>
      <c r="E277" s="67">
        <v>1</v>
      </c>
      <c r="F277" s="67"/>
      <c r="G277" s="67" t="s">
        <v>72</v>
      </c>
      <c r="H277" s="50">
        <v>3227.5</v>
      </c>
      <c r="I277" s="33">
        <v>0.38</v>
      </c>
      <c r="J277" s="51">
        <f t="shared" si="6"/>
        <v>2001.05</v>
      </c>
    </row>
    <row r="278" spans="1:10" s="49" customFormat="1" ht="15.75">
      <c r="A278" s="72">
        <v>276</v>
      </c>
      <c r="B278" s="67" t="s">
        <v>193</v>
      </c>
      <c r="C278" s="67" t="s">
        <v>2612</v>
      </c>
      <c r="D278" s="67" t="s">
        <v>2613</v>
      </c>
      <c r="E278" s="67">
        <v>1</v>
      </c>
      <c r="F278" s="67"/>
      <c r="G278" s="67" t="s">
        <v>72</v>
      </c>
      <c r="H278" s="50">
        <v>5000</v>
      </c>
      <c r="I278" s="33">
        <v>0.38</v>
      </c>
      <c r="J278" s="51">
        <f t="shared" si="6"/>
        <v>3100</v>
      </c>
    </row>
    <row r="279" spans="1:10" s="49" customFormat="1" ht="15.75">
      <c r="A279" s="72">
        <v>277</v>
      </c>
      <c r="B279" s="67" t="s">
        <v>193</v>
      </c>
      <c r="C279" s="67" t="s">
        <v>654</v>
      </c>
      <c r="D279" s="67" t="s">
        <v>655</v>
      </c>
      <c r="E279" s="67">
        <v>1</v>
      </c>
      <c r="F279" s="67"/>
      <c r="G279" s="67" t="s">
        <v>463</v>
      </c>
      <c r="H279" s="50">
        <v>867.5</v>
      </c>
      <c r="I279" s="33">
        <v>0.38</v>
      </c>
      <c r="J279" s="51">
        <f t="shared" si="6"/>
        <v>537.85</v>
      </c>
    </row>
    <row r="280" spans="1:10" s="49" customFormat="1" ht="15.75">
      <c r="A280" s="72">
        <v>278</v>
      </c>
      <c r="B280" s="67" t="s">
        <v>193</v>
      </c>
      <c r="C280" s="67" t="s">
        <v>272</v>
      </c>
      <c r="D280" s="67" t="s">
        <v>414</v>
      </c>
      <c r="E280" s="67">
        <v>1</v>
      </c>
      <c r="F280" s="67"/>
      <c r="G280" s="67" t="s">
        <v>72</v>
      </c>
      <c r="H280" s="50">
        <v>53.75</v>
      </c>
      <c r="I280" s="33">
        <v>0.38</v>
      </c>
      <c r="J280" s="51">
        <f t="shared" si="6"/>
        <v>33.325000000000003</v>
      </c>
    </row>
    <row r="281" spans="1:10" s="49" customFormat="1" ht="15.75">
      <c r="A281" s="72">
        <v>279</v>
      </c>
      <c r="B281" s="67" t="s">
        <v>193</v>
      </c>
      <c r="C281" s="67" t="s">
        <v>273</v>
      </c>
      <c r="D281" s="67" t="s">
        <v>415</v>
      </c>
      <c r="E281" s="67">
        <v>1</v>
      </c>
      <c r="F281" s="67"/>
      <c r="G281" s="67" t="s">
        <v>72</v>
      </c>
      <c r="H281" s="50">
        <v>61.25</v>
      </c>
      <c r="I281" s="33">
        <v>0.38</v>
      </c>
      <c r="J281" s="51">
        <f t="shared" si="6"/>
        <v>37.975000000000001</v>
      </c>
    </row>
    <row r="282" spans="1:10" s="49" customFormat="1" ht="15.75">
      <c r="A282" s="72">
        <v>280</v>
      </c>
      <c r="B282" s="67" t="s">
        <v>193</v>
      </c>
      <c r="C282" s="67" t="s">
        <v>274</v>
      </c>
      <c r="D282" s="67" t="s">
        <v>416</v>
      </c>
      <c r="E282" s="67">
        <v>1</v>
      </c>
      <c r="F282" s="67"/>
      <c r="G282" s="67" t="s">
        <v>72</v>
      </c>
      <c r="H282" s="50">
        <v>61.25</v>
      </c>
      <c r="I282" s="33">
        <v>0.38</v>
      </c>
      <c r="J282" s="51">
        <f t="shared" si="6"/>
        <v>37.975000000000001</v>
      </c>
    </row>
    <row r="283" spans="1:10" s="49" customFormat="1" ht="15.75">
      <c r="A283" s="72">
        <v>281</v>
      </c>
      <c r="B283" s="67" t="s">
        <v>193</v>
      </c>
      <c r="C283" s="67" t="s">
        <v>275</v>
      </c>
      <c r="D283" s="67" t="s">
        <v>417</v>
      </c>
      <c r="E283" s="67">
        <v>1</v>
      </c>
      <c r="F283" s="67"/>
      <c r="G283" s="67" t="s">
        <v>448</v>
      </c>
      <c r="H283" s="50">
        <v>298.75</v>
      </c>
      <c r="I283" s="33">
        <v>0.38</v>
      </c>
      <c r="J283" s="51">
        <f t="shared" si="6"/>
        <v>185.22499999999999</v>
      </c>
    </row>
    <row r="284" spans="1:10" s="49" customFormat="1" ht="15.75">
      <c r="A284" s="72">
        <v>282</v>
      </c>
      <c r="B284" s="67" t="s">
        <v>193</v>
      </c>
      <c r="C284" s="67" t="s">
        <v>276</v>
      </c>
      <c r="D284" s="67" t="s">
        <v>418</v>
      </c>
      <c r="E284" s="67">
        <v>1</v>
      </c>
      <c r="F284" s="67"/>
      <c r="G284" s="67" t="s">
        <v>448</v>
      </c>
      <c r="H284" s="50">
        <v>500</v>
      </c>
      <c r="I284" s="33">
        <v>0.38</v>
      </c>
      <c r="J284" s="51">
        <f t="shared" si="6"/>
        <v>310</v>
      </c>
    </row>
    <row r="285" spans="1:10" s="49" customFormat="1" ht="15.75">
      <c r="A285" s="72">
        <v>283</v>
      </c>
      <c r="B285" s="67" t="s">
        <v>193</v>
      </c>
      <c r="C285" s="67" t="s">
        <v>277</v>
      </c>
      <c r="D285" s="67" t="s">
        <v>419</v>
      </c>
      <c r="E285" s="67">
        <v>1</v>
      </c>
      <c r="F285" s="67"/>
      <c r="G285" s="67" t="s">
        <v>448</v>
      </c>
      <c r="H285" s="50">
        <v>497.5</v>
      </c>
      <c r="I285" s="33">
        <v>0.38</v>
      </c>
      <c r="J285" s="51">
        <f t="shared" si="6"/>
        <v>308.45</v>
      </c>
    </row>
    <row r="286" spans="1:10" s="49" customFormat="1" ht="15.75">
      <c r="A286" s="72">
        <v>284</v>
      </c>
      <c r="B286" s="67" t="s">
        <v>193</v>
      </c>
      <c r="C286" s="67" t="s">
        <v>278</v>
      </c>
      <c r="D286" s="67" t="s">
        <v>420</v>
      </c>
      <c r="E286" s="67">
        <v>1</v>
      </c>
      <c r="F286" s="67"/>
      <c r="G286" s="67" t="s">
        <v>448</v>
      </c>
      <c r="H286" s="50">
        <v>380</v>
      </c>
      <c r="I286" s="33">
        <v>0.38</v>
      </c>
      <c r="J286" s="51">
        <f t="shared" si="6"/>
        <v>235.6</v>
      </c>
    </row>
    <row r="287" spans="1:10" s="49" customFormat="1" ht="15.75">
      <c r="A287" s="72">
        <v>285</v>
      </c>
      <c r="B287" s="67" t="s">
        <v>193</v>
      </c>
      <c r="C287" s="67" t="s">
        <v>624</v>
      </c>
      <c r="D287" s="67" t="s">
        <v>625</v>
      </c>
      <c r="E287" s="67">
        <v>1</v>
      </c>
      <c r="F287" s="67"/>
      <c r="G287" s="67" t="s">
        <v>448</v>
      </c>
      <c r="H287" s="50">
        <v>520</v>
      </c>
      <c r="I287" s="33">
        <v>0.38</v>
      </c>
      <c r="J287" s="51">
        <f t="shared" si="6"/>
        <v>322.39999999999998</v>
      </c>
    </row>
    <row r="288" spans="1:10" s="49" customFormat="1" ht="15.75">
      <c r="A288" s="72">
        <v>286</v>
      </c>
      <c r="B288" s="67" t="s">
        <v>193</v>
      </c>
      <c r="C288" s="67" t="s">
        <v>626</v>
      </c>
      <c r="D288" s="67" t="s">
        <v>627</v>
      </c>
      <c r="E288" s="67">
        <v>1</v>
      </c>
      <c r="F288" s="67"/>
      <c r="G288" s="67" t="s">
        <v>448</v>
      </c>
      <c r="H288" s="50">
        <v>678.75</v>
      </c>
      <c r="I288" s="33">
        <v>0.38</v>
      </c>
      <c r="J288" s="51">
        <f t="shared" si="6"/>
        <v>420.82499999999999</v>
      </c>
    </row>
    <row r="289" spans="1:10" s="49" customFormat="1" ht="15.75">
      <c r="A289" s="72">
        <v>287</v>
      </c>
      <c r="B289" s="67" t="s">
        <v>193</v>
      </c>
      <c r="C289" s="67" t="s">
        <v>628</v>
      </c>
      <c r="D289" s="67" t="s">
        <v>630</v>
      </c>
      <c r="E289" s="69">
        <v>1</v>
      </c>
      <c r="F289" s="67"/>
      <c r="G289" s="67" t="s">
        <v>448</v>
      </c>
      <c r="H289" s="50">
        <v>851.25</v>
      </c>
      <c r="I289" s="33">
        <v>0.38</v>
      </c>
      <c r="J289" s="51">
        <f t="shared" si="6"/>
        <v>527.77499999999998</v>
      </c>
    </row>
    <row r="290" spans="1:10" s="49" customFormat="1" ht="15.75">
      <c r="A290" s="72">
        <v>288</v>
      </c>
      <c r="B290" s="67" t="s">
        <v>193</v>
      </c>
      <c r="C290" s="67" t="s">
        <v>629</v>
      </c>
      <c r="D290" s="67" t="s">
        <v>631</v>
      </c>
      <c r="E290" s="69">
        <v>1</v>
      </c>
      <c r="F290" s="67"/>
      <c r="G290" s="67" t="s">
        <v>448</v>
      </c>
      <c r="H290" s="50">
        <v>1081.25</v>
      </c>
      <c r="I290" s="33">
        <v>0.38</v>
      </c>
      <c r="J290" s="51">
        <f t="shared" si="6"/>
        <v>670.375</v>
      </c>
    </row>
    <row r="291" spans="1:10" s="49" customFormat="1" ht="15.75">
      <c r="A291" s="72">
        <v>289</v>
      </c>
      <c r="B291" s="67" t="s">
        <v>193</v>
      </c>
      <c r="C291" s="67" t="s">
        <v>279</v>
      </c>
      <c r="D291" s="67" t="s">
        <v>421</v>
      </c>
      <c r="E291" s="69">
        <v>1</v>
      </c>
      <c r="F291" s="67"/>
      <c r="G291" s="67" t="s">
        <v>448</v>
      </c>
      <c r="H291" s="50">
        <v>497.5</v>
      </c>
      <c r="I291" s="33">
        <v>0.38</v>
      </c>
      <c r="J291" s="51">
        <f t="shared" si="6"/>
        <v>308.45</v>
      </c>
    </row>
    <row r="292" spans="1:10" s="49" customFormat="1" ht="15.75">
      <c r="A292" s="72">
        <v>290</v>
      </c>
      <c r="B292" s="67" t="s">
        <v>193</v>
      </c>
      <c r="C292" s="67" t="s">
        <v>280</v>
      </c>
      <c r="D292" s="67" t="s">
        <v>422</v>
      </c>
      <c r="E292" s="69">
        <v>1</v>
      </c>
      <c r="F292" s="67"/>
      <c r="G292" s="67" t="s">
        <v>448</v>
      </c>
      <c r="H292" s="50">
        <v>380</v>
      </c>
      <c r="I292" s="33">
        <v>0.38</v>
      </c>
      <c r="J292" s="51">
        <f t="shared" si="6"/>
        <v>235.6</v>
      </c>
    </row>
    <row r="293" spans="1:10" s="49" customFormat="1" ht="15.75">
      <c r="A293" s="72">
        <v>291</v>
      </c>
      <c r="B293" s="67" t="s">
        <v>193</v>
      </c>
      <c r="C293" s="67" t="s">
        <v>281</v>
      </c>
      <c r="D293" s="67" t="s">
        <v>423</v>
      </c>
      <c r="E293" s="69">
        <v>1</v>
      </c>
      <c r="F293" s="67"/>
      <c r="G293" s="67" t="s">
        <v>448</v>
      </c>
      <c r="H293" s="50">
        <v>588.75</v>
      </c>
      <c r="I293" s="33">
        <v>0.38</v>
      </c>
      <c r="J293" s="51">
        <f t="shared" si="6"/>
        <v>365.02499999999998</v>
      </c>
    </row>
    <row r="294" spans="1:10" s="49" customFormat="1" ht="15.75">
      <c r="A294" s="72">
        <v>292</v>
      </c>
      <c r="B294" s="67" t="s">
        <v>193</v>
      </c>
      <c r="C294" s="67" t="s">
        <v>282</v>
      </c>
      <c r="D294" s="67" t="s">
        <v>424</v>
      </c>
      <c r="E294" s="69">
        <v>1</v>
      </c>
      <c r="F294" s="67"/>
      <c r="G294" s="67" t="s">
        <v>448</v>
      </c>
      <c r="H294" s="50">
        <v>510</v>
      </c>
      <c r="I294" s="33">
        <v>0.38</v>
      </c>
      <c r="J294" s="51">
        <f t="shared" si="6"/>
        <v>316.2</v>
      </c>
    </row>
    <row r="295" spans="1:10" s="49" customFormat="1" ht="15.75">
      <c r="A295" s="72">
        <v>293</v>
      </c>
      <c r="B295" s="67" t="s">
        <v>193</v>
      </c>
      <c r="C295" s="67" t="s">
        <v>283</v>
      </c>
      <c r="D295" s="67" t="s">
        <v>425</v>
      </c>
      <c r="E295" s="67">
        <v>1</v>
      </c>
      <c r="F295" s="67"/>
      <c r="G295" s="67" t="s">
        <v>448</v>
      </c>
      <c r="H295" s="50">
        <v>282.5</v>
      </c>
      <c r="I295" s="33">
        <v>0.38</v>
      </c>
      <c r="J295" s="51">
        <f t="shared" si="6"/>
        <v>175.15</v>
      </c>
    </row>
    <row r="296" spans="1:10" s="49" customFormat="1" ht="15.75">
      <c r="A296" s="72">
        <v>294</v>
      </c>
      <c r="B296" s="67" t="s">
        <v>193</v>
      </c>
      <c r="C296" s="67" t="s">
        <v>284</v>
      </c>
      <c r="D296" s="67" t="s">
        <v>426</v>
      </c>
      <c r="E296" s="67">
        <v>1</v>
      </c>
      <c r="F296" s="67"/>
      <c r="G296" s="67" t="s">
        <v>448</v>
      </c>
      <c r="H296" s="50">
        <v>282.5</v>
      </c>
      <c r="I296" s="33">
        <v>0.38</v>
      </c>
      <c r="J296" s="51">
        <f t="shared" si="6"/>
        <v>175.15</v>
      </c>
    </row>
    <row r="297" spans="1:10" s="49" customFormat="1" ht="15.75">
      <c r="A297" s="72">
        <v>295</v>
      </c>
      <c r="B297" s="67" t="s">
        <v>193</v>
      </c>
      <c r="C297" s="67" t="s">
        <v>285</v>
      </c>
      <c r="D297" s="67" t="s">
        <v>427</v>
      </c>
      <c r="E297" s="67">
        <v>1</v>
      </c>
      <c r="F297" s="67"/>
      <c r="G297" s="67" t="s">
        <v>448</v>
      </c>
      <c r="H297" s="50">
        <v>230</v>
      </c>
      <c r="I297" s="33">
        <v>0.38</v>
      </c>
      <c r="J297" s="51">
        <f t="shared" si="6"/>
        <v>142.6</v>
      </c>
    </row>
    <row r="298" spans="1:10" s="49" customFormat="1" ht="15.75">
      <c r="A298" s="72">
        <v>296</v>
      </c>
      <c r="B298" s="67" t="s">
        <v>193</v>
      </c>
      <c r="C298" s="67" t="s">
        <v>286</v>
      </c>
      <c r="D298" s="67" t="s">
        <v>428</v>
      </c>
      <c r="E298" s="67">
        <v>1</v>
      </c>
      <c r="F298" s="67"/>
      <c r="G298" s="67" t="s">
        <v>448</v>
      </c>
      <c r="H298" s="50">
        <v>100</v>
      </c>
      <c r="I298" s="33">
        <v>0.38</v>
      </c>
      <c r="J298" s="51">
        <f t="shared" si="6"/>
        <v>62</v>
      </c>
    </row>
    <row r="299" spans="1:10" s="49" customFormat="1" ht="15.75">
      <c r="A299" s="72">
        <v>297</v>
      </c>
      <c r="B299" s="67" t="s">
        <v>193</v>
      </c>
      <c r="C299" s="67" t="s">
        <v>287</v>
      </c>
      <c r="D299" s="67" t="s">
        <v>429</v>
      </c>
      <c r="E299" s="67">
        <v>1</v>
      </c>
      <c r="F299" s="67"/>
      <c r="G299" s="67" t="s">
        <v>448</v>
      </c>
      <c r="H299" s="50">
        <v>688.75</v>
      </c>
      <c r="I299" s="33">
        <v>0.38</v>
      </c>
      <c r="J299" s="51">
        <f t="shared" si="6"/>
        <v>427.02499999999998</v>
      </c>
    </row>
    <row r="300" spans="1:10" s="49" customFormat="1" ht="15.75">
      <c r="A300" s="72">
        <v>298</v>
      </c>
      <c r="B300" s="67" t="s">
        <v>193</v>
      </c>
      <c r="C300" s="67" t="s">
        <v>288</v>
      </c>
      <c r="D300" s="67" t="s">
        <v>430</v>
      </c>
      <c r="E300" s="67">
        <v>1</v>
      </c>
      <c r="F300" s="67"/>
      <c r="G300" s="67" t="s">
        <v>448</v>
      </c>
      <c r="H300" s="50">
        <v>895</v>
      </c>
      <c r="I300" s="33">
        <v>0.38</v>
      </c>
      <c r="J300" s="51">
        <f t="shared" si="6"/>
        <v>554.9</v>
      </c>
    </row>
    <row r="301" spans="1:10" s="49" customFormat="1" ht="15.75">
      <c r="A301" s="72">
        <v>299</v>
      </c>
      <c r="B301" s="67" t="s">
        <v>193</v>
      </c>
      <c r="C301" s="67" t="s">
        <v>289</v>
      </c>
      <c r="D301" s="67" t="s">
        <v>431</v>
      </c>
      <c r="E301" s="67">
        <v>1</v>
      </c>
      <c r="F301" s="67"/>
      <c r="G301" s="67" t="s">
        <v>448</v>
      </c>
      <c r="H301" s="50">
        <v>1181.25</v>
      </c>
      <c r="I301" s="33">
        <v>0.38</v>
      </c>
      <c r="J301" s="51">
        <f t="shared" si="6"/>
        <v>732.375</v>
      </c>
    </row>
    <row r="302" spans="1:10" s="49" customFormat="1" ht="15.75">
      <c r="A302" s="72">
        <v>300</v>
      </c>
      <c r="B302" s="67" t="s">
        <v>193</v>
      </c>
      <c r="C302" s="67" t="s">
        <v>290</v>
      </c>
      <c r="D302" s="67" t="s">
        <v>432</v>
      </c>
      <c r="E302" s="67">
        <v>1</v>
      </c>
      <c r="F302" s="67"/>
      <c r="G302" s="67" t="s">
        <v>448</v>
      </c>
      <c r="H302" s="50">
        <v>367.5</v>
      </c>
      <c r="I302" s="33">
        <v>0.38</v>
      </c>
      <c r="J302" s="51">
        <f t="shared" si="6"/>
        <v>227.85</v>
      </c>
    </row>
    <row r="303" spans="1:10" s="49" customFormat="1" ht="15.75">
      <c r="A303" s="72">
        <v>301</v>
      </c>
      <c r="B303" s="67" t="s">
        <v>193</v>
      </c>
      <c r="C303" s="67" t="s">
        <v>291</v>
      </c>
      <c r="D303" s="67" t="s">
        <v>433</v>
      </c>
      <c r="E303" s="67">
        <v>1</v>
      </c>
      <c r="F303" s="67"/>
      <c r="G303" s="67" t="s">
        <v>448</v>
      </c>
      <c r="H303" s="50">
        <v>367.5</v>
      </c>
      <c r="I303" s="33">
        <v>0.38</v>
      </c>
      <c r="J303" s="51">
        <f t="shared" si="6"/>
        <v>227.85</v>
      </c>
    </row>
    <row r="304" spans="1:10" s="49" customFormat="1" ht="15.75">
      <c r="A304" s="72">
        <v>302</v>
      </c>
      <c r="B304" s="67" t="s">
        <v>193</v>
      </c>
      <c r="C304" s="67" t="s">
        <v>292</v>
      </c>
      <c r="D304" s="67" t="s">
        <v>434</v>
      </c>
      <c r="E304" s="67">
        <v>1</v>
      </c>
      <c r="F304" s="67"/>
      <c r="G304" s="67" t="s">
        <v>448</v>
      </c>
      <c r="H304" s="50">
        <v>917.5</v>
      </c>
      <c r="I304" s="33">
        <v>0.38</v>
      </c>
      <c r="J304" s="51">
        <f t="shared" si="6"/>
        <v>568.85</v>
      </c>
    </row>
    <row r="305" spans="1:10" s="49" customFormat="1" ht="15.75">
      <c r="A305" s="72">
        <v>303</v>
      </c>
      <c r="B305" s="67" t="s">
        <v>193</v>
      </c>
      <c r="C305" s="67" t="s">
        <v>293</v>
      </c>
      <c r="D305" s="67" t="s">
        <v>435</v>
      </c>
      <c r="E305" s="67">
        <v>1</v>
      </c>
      <c r="F305" s="67"/>
      <c r="G305" s="67" t="s">
        <v>448</v>
      </c>
      <c r="H305" s="50">
        <v>1076.25</v>
      </c>
      <c r="I305" s="33">
        <v>0.38</v>
      </c>
      <c r="J305" s="51">
        <f t="shared" si="6"/>
        <v>667.27499999999998</v>
      </c>
    </row>
    <row r="306" spans="1:10" s="49" customFormat="1" ht="15.75">
      <c r="A306" s="72">
        <v>304</v>
      </c>
      <c r="B306" s="67" t="s">
        <v>193</v>
      </c>
      <c r="C306" s="67" t="s">
        <v>294</v>
      </c>
      <c r="D306" s="67" t="s">
        <v>436</v>
      </c>
      <c r="E306" s="67">
        <v>1</v>
      </c>
      <c r="F306" s="67"/>
      <c r="G306" s="67" t="s">
        <v>448</v>
      </c>
      <c r="H306" s="50">
        <v>377.5</v>
      </c>
      <c r="I306" s="33">
        <v>0.38</v>
      </c>
      <c r="J306" s="51">
        <f t="shared" si="6"/>
        <v>234.05</v>
      </c>
    </row>
    <row r="307" spans="1:10" s="49" customFormat="1" ht="15.75">
      <c r="A307" s="72">
        <v>305</v>
      </c>
      <c r="B307" s="67" t="s">
        <v>193</v>
      </c>
      <c r="C307" s="67" t="s">
        <v>295</v>
      </c>
      <c r="D307" s="67" t="s">
        <v>437</v>
      </c>
      <c r="E307" s="67">
        <v>1</v>
      </c>
      <c r="F307" s="67"/>
      <c r="G307" s="67" t="s">
        <v>448</v>
      </c>
      <c r="H307" s="50">
        <v>311.25</v>
      </c>
      <c r="I307" s="33">
        <v>0.38</v>
      </c>
      <c r="J307" s="51">
        <f t="shared" si="6"/>
        <v>192.97499999999999</v>
      </c>
    </row>
    <row r="308" spans="1:10" s="49" customFormat="1" ht="15.75">
      <c r="A308" s="72">
        <v>306</v>
      </c>
      <c r="B308" s="67" t="s">
        <v>193</v>
      </c>
      <c r="C308" s="67" t="s">
        <v>296</v>
      </c>
      <c r="D308" s="67" t="s">
        <v>438</v>
      </c>
      <c r="E308" s="67">
        <v>1</v>
      </c>
      <c r="F308" s="67"/>
      <c r="G308" s="67" t="s">
        <v>448</v>
      </c>
      <c r="H308" s="50">
        <v>2771.25</v>
      </c>
      <c r="I308" s="33">
        <v>0.38</v>
      </c>
      <c r="J308" s="51">
        <f t="shared" si="6"/>
        <v>1718.175</v>
      </c>
    </row>
    <row r="309" spans="1:10" s="49" customFormat="1" ht="15.75">
      <c r="A309" s="72">
        <v>307</v>
      </c>
      <c r="B309" s="67" t="s">
        <v>193</v>
      </c>
      <c r="C309" s="67" t="s">
        <v>297</v>
      </c>
      <c r="D309" s="67" t="s">
        <v>439</v>
      </c>
      <c r="E309" s="67">
        <v>1</v>
      </c>
      <c r="F309" s="67"/>
      <c r="G309" s="67" t="s">
        <v>448</v>
      </c>
      <c r="H309" s="50">
        <v>1642.5</v>
      </c>
      <c r="I309" s="33">
        <v>0.38</v>
      </c>
      <c r="J309" s="51">
        <f t="shared" si="6"/>
        <v>1018.35</v>
      </c>
    </row>
    <row r="310" spans="1:10" s="49" customFormat="1" ht="15.75">
      <c r="A310" s="72">
        <v>308</v>
      </c>
      <c r="B310" s="67" t="s">
        <v>193</v>
      </c>
      <c r="C310" s="67" t="s">
        <v>298</v>
      </c>
      <c r="D310" s="67" t="s">
        <v>440</v>
      </c>
      <c r="E310" s="67">
        <v>1</v>
      </c>
      <c r="F310" s="67"/>
      <c r="G310" s="67" t="s">
        <v>448</v>
      </c>
      <c r="H310" s="50">
        <v>48.75</v>
      </c>
      <c r="I310" s="33">
        <v>0.38</v>
      </c>
      <c r="J310" s="51">
        <f t="shared" si="6"/>
        <v>30.225000000000001</v>
      </c>
    </row>
    <row r="311" spans="1:10" s="49" customFormat="1" ht="15.75">
      <c r="A311" s="72">
        <v>309</v>
      </c>
      <c r="B311" s="67" t="s">
        <v>193</v>
      </c>
      <c r="C311" s="67" t="s">
        <v>299</v>
      </c>
      <c r="D311" s="67" t="s">
        <v>441</v>
      </c>
      <c r="E311" s="67">
        <v>1</v>
      </c>
      <c r="F311" s="67"/>
      <c r="G311" s="67" t="s">
        <v>448</v>
      </c>
      <c r="H311" s="50">
        <v>1007.5</v>
      </c>
      <c r="I311" s="33">
        <v>0.38</v>
      </c>
      <c r="J311" s="51">
        <f t="shared" si="6"/>
        <v>624.65</v>
      </c>
    </row>
    <row r="312" spans="1:10" s="49" customFormat="1" ht="15.75">
      <c r="A312" s="72">
        <v>310</v>
      </c>
      <c r="B312" s="67" t="s">
        <v>193</v>
      </c>
      <c r="C312" s="67" t="s">
        <v>499</v>
      </c>
      <c r="D312" s="67" t="s">
        <v>500</v>
      </c>
      <c r="E312" s="67">
        <v>1</v>
      </c>
      <c r="F312" s="67"/>
      <c r="G312" s="67" t="s">
        <v>448</v>
      </c>
      <c r="H312" s="50">
        <v>232.5</v>
      </c>
      <c r="I312" s="33">
        <v>0.38</v>
      </c>
      <c r="J312" s="51">
        <f t="shared" si="6"/>
        <v>144.15</v>
      </c>
    </row>
    <row r="313" spans="1:10" s="49" customFormat="1" ht="15.75">
      <c r="A313" s="72">
        <v>311</v>
      </c>
      <c r="B313" s="67" t="s">
        <v>193</v>
      </c>
      <c r="C313" s="67" t="s">
        <v>300</v>
      </c>
      <c r="D313" s="67" t="s">
        <v>442</v>
      </c>
      <c r="E313" s="67">
        <v>1</v>
      </c>
      <c r="F313" s="67"/>
      <c r="G313" s="67" t="s">
        <v>448</v>
      </c>
      <c r="H313" s="50">
        <v>235</v>
      </c>
      <c r="I313" s="33">
        <v>0.38</v>
      </c>
      <c r="J313" s="51">
        <f t="shared" si="6"/>
        <v>145.69999999999999</v>
      </c>
    </row>
    <row r="314" spans="1:10" s="49" customFormat="1" ht="15.75">
      <c r="A314" s="72">
        <v>312</v>
      </c>
      <c r="B314" s="67" t="s">
        <v>193</v>
      </c>
      <c r="C314" s="67" t="s">
        <v>301</v>
      </c>
      <c r="D314" s="67" t="s">
        <v>443</v>
      </c>
      <c r="E314" s="67">
        <v>1</v>
      </c>
      <c r="F314" s="67"/>
      <c r="G314" s="67" t="s">
        <v>448</v>
      </c>
      <c r="H314" s="50">
        <v>4411.25</v>
      </c>
      <c r="I314" s="33">
        <v>0.38</v>
      </c>
      <c r="J314" s="51">
        <f t="shared" si="6"/>
        <v>2734.9749999999999</v>
      </c>
    </row>
    <row r="315" spans="1:10" s="49" customFormat="1" ht="15.75">
      <c r="A315" s="72">
        <v>313</v>
      </c>
      <c r="B315" s="67" t="s">
        <v>193</v>
      </c>
      <c r="C315" s="67" t="s">
        <v>302</v>
      </c>
      <c r="D315" s="67" t="s">
        <v>444</v>
      </c>
      <c r="E315" s="67">
        <v>1</v>
      </c>
      <c r="F315" s="67"/>
      <c r="G315" s="67" t="s">
        <v>448</v>
      </c>
      <c r="H315" s="50">
        <v>196.25</v>
      </c>
      <c r="I315" s="33">
        <v>0.38</v>
      </c>
      <c r="J315" s="51">
        <f t="shared" si="6"/>
        <v>121.675</v>
      </c>
    </row>
    <row r="316" spans="1:10" s="49" customFormat="1" ht="15.75">
      <c r="A316" s="72">
        <v>314</v>
      </c>
      <c r="B316" s="67" t="s">
        <v>193</v>
      </c>
      <c r="C316" s="67" t="s">
        <v>303</v>
      </c>
      <c r="D316" s="67" t="s">
        <v>445</v>
      </c>
      <c r="E316" s="67">
        <v>1</v>
      </c>
      <c r="F316" s="67"/>
      <c r="G316" s="67" t="s">
        <v>448</v>
      </c>
      <c r="H316" s="50">
        <v>4628.75</v>
      </c>
      <c r="I316" s="33">
        <v>0.38</v>
      </c>
      <c r="J316" s="51">
        <f t="shared" si="6"/>
        <v>2869.8249999999998</v>
      </c>
    </row>
    <row r="317" spans="1:10" s="49" customFormat="1" ht="15.75">
      <c r="A317" s="72">
        <v>315</v>
      </c>
      <c r="B317" s="67" t="s">
        <v>193</v>
      </c>
      <c r="C317" s="67" t="s">
        <v>304</v>
      </c>
      <c r="D317" s="67" t="s">
        <v>446</v>
      </c>
      <c r="E317" s="67">
        <v>1</v>
      </c>
      <c r="F317" s="67"/>
      <c r="G317" s="67" t="s">
        <v>448</v>
      </c>
      <c r="H317" s="50">
        <v>662.5</v>
      </c>
      <c r="I317" s="33">
        <v>0.38</v>
      </c>
      <c r="J317" s="51">
        <f t="shared" si="6"/>
        <v>410.75</v>
      </c>
    </row>
    <row r="318" spans="1:10" s="49" customFormat="1" ht="15.75">
      <c r="A318" s="72">
        <v>316</v>
      </c>
      <c r="B318" s="67" t="s">
        <v>193</v>
      </c>
      <c r="C318" s="67" t="s">
        <v>501</v>
      </c>
      <c r="D318" s="67" t="s">
        <v>502</v>
      </c>
      <c r="E318" s="67">
        <v>1</v>
      </c>
      <c r="F318" s="67"/>
      <c r="G318" s="67" t="s">
        <v>448</v>
      </c>
      <c r="H318" s="50">
        <v>895</v>
      </c>
      <c r="I318" s="33">
        <v>0.38</v>
      </c>
      <c r="J318" s="51">
        <f t="shared" si="6"/>
        <v>554.9</v>
      </c>
    </row>
    <row r="319" spans="1:10" s="49" customFormat="1" ht="15.75">
      <c r="A319" s="72">
        <v>317</v>
      </c>
      <c r="B319" s="67" t="s">
        <v>193</v>
      </c>
      <c r="C319" s="67" t="s">
        <v>305</v>
      </c>
      <c r="D319" s="67" t="s">
        <v>447</v>
      </c>
      <c r="E319" s="67">
        <v>1</v>
      </c>
      <c r="F319" s="67"/>
      <c r="G319" s="67" t="s">
        <v>448</v>
      </c>
      <c r="H319" s="50">
        <v>5590</v>
      </c>
      <c r="I319" s="33">
        <v>0.38</v>
      </c>
      <c r="J319" s="51">
        <f t="shared" ref="J319:J382" si="7">H319*(1-I319)</f>
        <v>3465.8</v>
      </c>
    </row>
    <row r="320" spans="1:10" ht="15.75">
      <c r="A320" s="72">
        <v>318</v>
      </c>
      <c r="B320" s="32" t="s">
        <v>750</v>
      </c>
      <c r="C320" s="32" t="s">
        <v>751</v>
      </c>
      <c r="D320" s="62" t="s">
        <v>752</v>
      </c>
      <c r="E320" s="32" t="s">
        <v>753</v>
      </c>
      <c r="F320" s="32" t="s">
        <v>754</v>
      </c>
      <c r="G320" s="63">
        <v>2</v>
      </c>
      <c r="H320" s="64">
        <v>1600.35</v>
      </c>
      <c r="I320" s="65">
        <v>0.38</v>
      </c>
      <c r="J320" s="51">
        <f t="shared" si="7"/>
        <v>992.21699999999998</v>
      </c>
    </row>
    <row r="321" spans="1:10" ht="15.75">
      <c r="A321" s="72">
        <v>319</v>
      </c>
      <c r="B321" s="32" t="s">
        <v>750</v>
      </c>
      <c r="C321" s="32" t="s">
        <v>755</v>
      </c>
      <c r="D321" s="62" t="s">
        <v>756</v>
      </c>
      <c r="E321" s="32" t="s">
        <v>753</v>
      </c>
      <c r="F321" s="32" t="s">
        <v>754</v>
      </c>
      <c r="G321" s="63">
        <v>2</v>
      </c>
      <c r="H321" s="64">
        <v>3617.59</v>
      </c>
      <c r="I321" s="65">
        <v>0.38</v>
      </c>
      <c r="J321" s="51">
        <f t="shared" si="7"/>
        <v>2242.9058</v>
      </c>
    </row>
    <row r="322" spans="1:10" ht="15.75">
      <c r="A322" s="72">
        <v>320</v>
      </c>
      <c r="B322" s="32" t="s">
        <v>750</v>
      </c>
      <c r="C322" s="32" t="s">
        <v>757</v>
      </c>
      <c r="D322" s="62" t="s">
        <v>758</v>
      </c>
      <c r="E322" s="32" t="s">
        <v>753</v>
      </c>
      <c r="F322" s="32" t="s">
        <v>754</v>
      </c>
      <c r="G322" s="63">
        <v>2</v>
      </c>
      <c r="H322" s="64">
        <v>1600.35</v>
      </c>
      <c r="I322" s="65">
        <v>0.38</v>
      </c>
      <c r="J322" s="51">
        <f t="shared" si="7"/>
        <v>992.21699999999998</v>
      </c>
    </row>
    <row r="323" spans="1:10" ht="15.75">
      <c r="A323" s="72">
        <v>321</v>
      </c>
      <c r="B323" s="32" t="s">
        <v>750</v>
      </c>
      <c r="C323" s="32" t="s">
        <v>759</v>
      </c>
      <c r="D323" s="62" t="s">
        <v>760</v>
      </c>
      <c r="E323" s="32" t="s">
        <v>753</v>
      </c>
      <c r="F323" s="32" t="s">
        <v>754</v>
      </c>
      <c r="G323" s="63">
        <v>2</v>
      </c>
      <c r="H323" s="64">
        <v>3617.59</v>
      </c>
      <c r="I323" s="65">
        <v>0.38</v>
      </c>
      <c r="J323" s="51">
        <f t="shared" si="7"/>
        <v>2242.9058</v>
      </c>
    </row>
    <row r="324" spans="1:10" ht="15.75">
      <c r="A324" s="72">
        <v>322</v>
      </c>
      <c r="B324" s="32" t="s">
        <v>750</v>
      </c>
      <c r="C324" s="32" t="s">
        <v>761</v>
      </c>
      <c r="D324" s="62" t="s">
        <v>762</v>
      </c>
      <c r="E324" s="32" t="s">
        <v>753</v>
      </c>
      <c r="F324" s="32" t="s">
        <v>754</v>
      </c>
      <c r="G324" s="63">
        <v>2</v>
      </c>
      <c r="H324" s="64">
        <v>2240.1</v>
      </c>
      <c r="I324" s="65">
        <v>0.38</v>
      </c>
      <c r="J324" s="51">
        <f t="shared" si="7"/>
        <v>1388.8619999999999</v>
      </c>
    </row>
    <row r="325" spans="1:10" ht="31.5">
      <c r="A325" s="72">
        <v>323</v>
      </c>
      <c r="B325" s="32" t="s">
        <v>750</v>
      </c>
      <c r="C325" s="32" t="s">
        <v>763</v>
      </c>
      <c r="D325" s="62" t="s">
        <v>764</v>
      </c>
      <c r="E325" s="32" t="s">
        <v>753</v>
      </c>
      <c r="F325" s="32" t="s">
        <v>754</v>
      </c>
      <c r="G325" s="63">
        <v>2</v>
      </c>
      <c r="H325" s="64">
        <v>2521.88</v>
      </c>
      <c r="I325" s="65">
        <v>0.38</v>
      </c>
      <c r="J325" s="51">
        <f t="shared" si="7"/>
        <v>1563.5656000000001</v>
      </c>
    </row>
    <row r="326" spans="1:10" ht="31.5">
      <c r="A326" s="72">
        <v>324</v>
      </c>
      <c r="B326" s="32" t="s">
        <v>750</v>
      </c>
      <c r="C326" s="32" t="s">
        <v>765</v>
      </c>
      <c r="D326" s="62" t="s">
        <v>766</v>
      </c>
      <c r="E326" s="32" t="s">
        <v>753</v>
      </c>
      <c r="F326" s="32" t="s">
        <v>754</v>
      </c>
      <c r="G326" s="63">
        <v>2</v>
      </c>
      <c r="H326" s="64">
        <v>2888.18</v>
      </c>
      <c r="I326" s="65">
        <v>0.38</v>
      </c>
      <c r="J326" s="51">
        <f t="shared" si="7"/>
        <v>1790.6715999999999</v>
      </c>
    </row>
    <row r="327" spans="1:10" ht="15.75">
      <c r="A327" s="72">
        <v>325</v>
      </c>
      <c r="B327" s="32" t="s">
        <v>750</v>
      </c>
      <c r="C327" s="32" t="s">
        <v>767</v>
      </c>
      <c r="D327" s="62" t="s">
        <v>768</v>
      </c>
      <c r="E327" s="32" t="s">
        <v>753</v>
      </c>
      <c r="F327" s="32" t="s">
        <v>754</v>
      </c>
      <c r="G327" s="63">
        <v>2</v>
      </c>
      <c r="H327" s="64">
        <v>4155.5200000000004</v>
      </c>
      <c r="I327" s="65">
        <v>0.38</v>
      </c>
      <c r="J327" s="51">
        <f t="shared" si="7"/>
        <v>2576.4224000000004</v>
      </c>
    </row>
    <row r="328" spans="1:10" ht="31.5">
      <c r="A328" s="72">
        <v>326</v>
      </c>
      <c r="B328" s="32" t="s">
        <v>750</v>
      </c>
      <c r="C328" s="32" t="s">
        <v>769</v>
      </c>
      <c r="D328" s="62" t="s">
        <v>770</v>
      </c>
      <c r="E328" s="32" t="s">
        <v>753</v>
      </c>
      <c r="F328" s="32" t="s">
        <v>754</v>
      </c>
      <c r="G328" s="63">
        <v>2</v>
      </c>
      <c r="H328" s="64">
        <v>4424.49</v>
      </c>
      <c r="I328" s="65">
        <v>0.38</v>
      </c>
      <c r="J328" s="51">
        <f t="shared" si="7"/>
        <v>2743.1837999999998</v>
      </c>
    </row>
    <row r="329" spans="1:10" ht="31.5">
      <c r="A329" s="72">
        <v>327</v>
      </c>
      <c r="B329" s="32" t="s">
        <v>750</v>
      </c>
      <c r="C329" s="32" t="s">
        <v>771</v>
      </c>
      <c r="D329" s="62" t="s">
        <v>772</v>
      </c>
      <c r="E329" s="32" t="s">
        <v>753</v>
      </c>
      <c r="F329" s="32" t="s">
        <v>754</v>
      </c>
      <c r="G329" s="63">
        <v>2</v>
      </c>
      <c r="H329" s="64">
        <v>4774.1400000000003</v>
      </c>
      <c r="I329" s="65">
        <v>0.38</v>
      </c>
      <c r="J329" s="51">
        <f t="shared" si="7"/>
        <v>2959.9668000000001</v>
      </c>
    </row>
    <row r="330" spans="1:10" ht="15.75">
      <c r="A330" s="72">
        <v>328</v>
      </c>
      <c r="B330" s="32" t="s">
        <v>750</v>
      </c>
      <c r="C330" s="32" t="s">
        <v>773</v>
      </c>
      <c r="D330" s="62" t="s">
        <v>774</v>
      </c>
      <c r="E330" s="32" t="s">
        <v>753</v>
      </c>
      <c r="F330" s="32" t="s">
        <v>754</v>
      </c>
      <c r="G330" s="63">
        <v>2</v>
      </c>
      <c r="H330" s="64">
        <v>2240.1</v>
      </c>
      <c r="I330" s="65">
        <v>0.38</v>
      </c>
      <c r="J330" s="51">
        <f t="shared" si="7"/>
        <v>1388.8619999999999</v>
      </c>
    </row>
    <row r="331" spans="1:10" ht="31.5">
      <c r="A331" s="72">
        <v>329</v>
      </c>
      <c r="B331" s="32" t="s">
        <v>750</v>
      </c>
      <c r="C331" s="32" t="s">
        <v>775</v>
      </c>
      <c r="D331" s="62" t="s">
        <v>776</v>
      </c>
      <c r="E331" s="32" t="s">
        <v>753</v>
      </c>
      <c r="F331" s="32" t="s">
        <v>754</v>
      </c>
      <c r="G331" s="63">
        <v>2</v>
      </c>
      <c r="H331" s="64">
        <v>2521.88</v>
      </c>
      <c r="I331" s="65">
        <v>0.38</v>
      </c>
      <c r="J331" s="51">
        <f t="shared" si="7"/>
        <v>1563.5656000000001</v>
      </c>
    </row>
    <row r="332" spans="1:10" ht="31.5">
      <c r="A332" s="72">
        <v>330</v>
      </c>
      <c r="B332" s="32" t="s">
        <v>750</v>
      </c>
      <c r="C332" s="32" t="s">
        <v>777</v>
      </c>
      <c r="D332" s="62" t="s">
        <v>778</v>
      </c>
      <c r="E332" s="32" t="s">
        <v>753</v>
      </c>
      <c r="F332" s="32" t="s">
        <v>754</v>
      </c>
      <c r="G332" s="63">
        <v>2</v>
      </c>
      <c r="H332" s="64">
        <v>2888.18</v>
      </c>
      <c r="I332" s="65">
        <v>0.38</v>
      </c>
      <c r="J332" s="51">
        <f t="shared" si="7"/>
        <v>1790.6715999999999</v>
      </c>
    </row>
    <row r="333" spans="1:10" ht="15.75">
      <c r="A333" s="72">
        <v>331</v>
      </c>
      <c r="B333" s="32" t="s">
        <v>750</v>
      </c>
      <c r="C333" s="32" t="s">
        <v>779</v>
      </c>
      <c r="D333" s="62" t="s">
        <v>780</v>
      </c>
      <c r="E333" s="32" t="s">
        <v>753</v>
      </c>
      <c r="F333" s="32" t="s">
        <v>754</v>
      </c>
      <c r="G333" s="63">
        <v>2</v>
      </c>
      <c r="H333" s="64">
        <v>4155.5200000000004</v>
      </c>
      <c r="I333" s="65">
        <v>0.38</v>
      </c>
      <c r="J333" s="51">
        <f t="shared" si="7"/>
        <v>2576.4224000000004</v>
      </c>
    </row>
    <row r="334" spans="1:10" ht="31.5">
      <c r="A334" s="72">
        <v>332</v>
      </c>
      <c r="B334" s="32" t="s">
        <v>750</v>
      </c>
      <c r="C334" s="32" t="s">
        <v>781</v>
      </c>
      <c r="D334" s="62" t="s">
        <v>782</v>
      </c>
      <c r="E334" s="32" t="s">
        <v>753</v>
      </c>
      <c r="F334" s="32" t="s">
        <v>754</v>
      </c>
      <c r="G334" s="63">
        <v>2</v>
      </c>
      <c r="H334" s="64">
        <v>4424.49</v>
      </c>
      <c r="I334" s="65">
        <v>0.38</v>
      </c>
      <c r="J334" s="51">
        <f t="shared" si="7"/>
        <v>2743.1837999999998</v>
      </c>
    </row>
    <row r="335" spans="1:10" ht="31.5">
      <c r="A335" s="72">
        <v>333</v>
      </c>
      <c r="B335" s="32" t="s">
        <v>750</v>
      </c>
      <c r="C335" s="32" t="s">
        <v>783</v>
      </c>
      <c r="D335" s="62" t="s">
        <v>784</v>
      </c>
      <c r="E335" s="32" t="s">
        <v>753</v>
      </c>
      <c r="F335" s="32" t="s">
        <v>754</v>
      </c>
      <c r="G335" s="63">
        <v>2</v>
      </c>
      <c r="H335" s="64">
        <v>4774.1400000000003</v>
      </c>
      <c r="I335" s="65">
        <v>0.38</v>
      </c>
      <c r="J335" s="51">
        <f t="shared" si="7"/>
        <v>2959.9668000000001</v>
      </c>
    </row>
    <row r="336" spans="1:10" ht="31.5">
      <c r="A336" s="72">
        <v>334</v>
      </c>
      <c r="B336" s="32" t="s">
        <v>750</v>
      </c>
      <c r="C336" s="32" t="s">
        <v>785</v>
      </c>
      <c r="D336" s="62" t="s">
        <v>786</v>
      </c>
      <c r="E336" s="32" t="s">
        <v>753</v>
      </c>
      <c r="F336" s="32" t="s">
        <v>754</v>
      </c>
      <c r="G336" s="63">
        <v>2</v>
      </c>
      <c r="H336" s="64">
        <v>2465.52</v>
      </c>
      <c r="I336" s="65">
        <v>0.38</v>
      </c>
      <c r="J336" s="51">
        <f t="shared" si="7"/>
        <v>1528.6224</v>
      </c>
    </row>
    <row r="337" spans="1:10" ht="31.5">
      <c r="A337" s="72">
        <v>335</v>
      </c>
      <c r="B337" s="32" t="s">
        <v>750</v>
      </c>
      <c r="C337" s="32" t="s">
        <v>787</v>
      </c>
      <c r="D337" s="62" t="s">
        <v>788</v>
      </c>
      <c r="E337" s="32" t="s">
        <v>753</v>
      </c>
      <c r="F337" s="32" t="s">
        <v>754</v>
      </c>
      <c r="G337" s="63">
        <v>2</v>
      </c>
      <c r="H337" s="64">
        <v>4411.9799999999996</v>
      </c>
      <c r="I337" s="65">
        <v>0.38</v>
      </c>
      <c r="J337" s="51">
        <f t="shared" si="7"/>
        <v>2735.4275999999995</v>
      </c>
    </row>
    <row r="338" spans="1:10" ht="31.5">
      <c r="A338" s="72">
        <v>336</v>
      </c>
      <c r="B338" s="32" t="s">
        <v>750</v>
      </c>
      <c r="C338" s="32" t="s">
        <v>789</v>
      </c>
      <c r="D338" s="62" t="s">
        <v>790</v>
      </c>
      <c r="E338" s="32" t="s">
        <v>753</v>
      </c>
      <c r="F338" s="32" t="s">
        <v>754</v>
      </c>
      <c r="G338" s="63">
        <v>2</v>
      </c>
      <c r="H338" s="64">
        <v>2725.05</v>
      </c>
      <c r="I338" s="65">
        <v>0.38</v>
      </c>
      <c r="J338" s="51">
        <f t="shared" si="7"/>
        <v>1689.5310000000002</v>
      </c>
    </row>
    <row r="339" spans="1:10" ht="31.5">
      <c r="A339" s="72">
        <v>337</v>
      </c>
      <c r="B339" s="32" t="s">
        <v>750</v>
      </c>
      <c r="C339" s="32" t="s">
        <v>791</v>
      </c>
      <c r="D339" s="62" t="s">
        <v>792</v>
      </c>
      <c r="E339" s="32" t="s">
        <v>753</v>
      </c>
      <c r="F339" s="32" t="s">
        <v>754</v>
      </c>
      <c r="G339" s="63">
        <v>2</v>
      </c>
      <c r="H339" s="64">
        <v>4671.51</v>
      </c>
      <c r="I339" s="65">
        <v>0.38</v>
      </c>
      <c r="J339" s="51">
        <f t="shared" si="7"/>
        <v>2896.3362000000002</v>
      </c>
    </row>
    <row r="340" spans="1:10" ht="31.5">
      <c r="A340" s="72">
        <v>338</v>
      </c>
      <c r="B340" s="32" t="s">
        <v>750</v>
      </c>
      <c r="C340" s="32" t="s">
        <v>793</v>
      </c>
      <c r="D340" s="62" t="s">
        <v>794</v>
      </c>
      <c r="E340" s="32" t="s">
        <v>753</v>
      </c>
      <c r="F340" s="32" t="s">
        <v>754</v>
      </c>
      <c r="G340" s="63">
        <v>2</v>
      </c>
      <c r="H340" s="64">
        <v>2984.58</v>
      </c>
      <c r="I340" s="65">
        <v>0.38</v>
      </c>
      <c r="J340" s="51">
        <f t="shared" si="7"/>
        <v>1850.4395999999999</v>
      </c>
    </row>
    <row r="341" spans="1:10" ht="31.5">
      <c r="A341" s="72">
        <v>339</v>
      </c>
      <c r="B341" s="32" t="s">
        <v>750</v>
      </c>
      <c r="C341" s="32" t="s">
        <v>795</v>
      </c>
      <c r="D341" s="62" t="s">
        <v>796</v>
      </c>
      <c r="E341" s="32" t="s">
        <v>753</v>
      </c>
      <c r="F341" s="32" t="s">
        <v>754</v>
      </c>
      <c r="G341" s="63">
        <v>2</v>
      </c>
      <c r="H341" s="64">
        <v>3244.11</v>
      </c>
      <c r="I341" s="65">
        <v>0.38</v>
      </c>
      <c r="J341" s="51">
        <f t="shared" si="7"/>
        <v>2011.3482000000001</v>
      </c>
    </row>
    <row r="342" spans="1:10" ht="31.5">
      <c r="A342" s="72">
        <v>340</v>
      </c>
      <c r="B342" s="32" t="s">
        <v>750</v>
      </c>
      <c r="C342" s="32" t="s">
        <v>797</v>
      </c>
      <c r="D342" s="62" t="s">
        <v>798</v>
      </c>
      <c r="E342" s="32" t="s">
        <v>753</v>
      </c>
      <c r="F342" s="32" t="s">
        <v>754</v>
      </c>
      <c r="G342" s="63">
        <v>2</v>
      </c>
      <c r="H342" s="64">
        <v>3581.49</v>
      </c>
      <c r="I342" s="65">
        <v>0.38</v>
      </c>
      <c r="J342" s="51">
        <f t="shared" si="7"/>
        <v>2220.5237999999999</v>
      </c>
    </row>
    <row r="343" spans="1:10" ht="31.5">
      <c r="A343" s="72">
        <v>341</v>
      </c>
      <c r="B343" s="32" t="s">
        <v>750</v>
      </c>
      <c r="C343" s="32" t="s">
        <v>799</v>
      </c>
      <c r="D343" s="62" t="s">
        <v>800</v>
      </c>
      <c r="E343" s="32" t="s">
        <v>753</v>
      </c>
      <c r="F343" s="32" t="s">
        <v>754</v>
      </c>
      <c r="G343" s="63">
        <v>2</v>
      </c>
      <c r="H343" s="64">
        <v>4931.04</v>
      </c>
      <c r="I343" s="65">
        <v>0.38</v>
      </c>
      <c r="J343" s="51">
        <f t="shared" si="7"/>
        <v>3057.2447999999999</v>
      </c>
    </row>
    <row r="344" spans="1:10" ht="31.5">
      <c r="A344" s="72">
        <v>342</v>
      </c>
      <c r="B344" s="32" t="s">
        <v>750</v>
      </c>
      <c r="C344" s="32" t="s">
        <v>801</v>
      </c>
      <c r="D344" s="62" t="s">
        <v>802</v>
      </c>
      <c r="E344" s="32" t="s">
        <v>753</v>
      </c>
      <c r="F344" s="32" t="s">
        <v>754</v>
      </c>
      <c r="G344" s="63">
        <v>2</v>
      </c>
      <c r="H344" s="64">
        <v>5190.57</v>
      </c>
      <c r="I344" s="65">
        <v>0.38</v>
      </c>
      <c r="J344" s="51">
        <f t="shared" si="7"/>
        <v>3218.1533999999997</v>
      </c>
    </row>
    <row r="345" spans="1:10" ht="31.5">
      <c r="A345" s="72">
        <v>343</v>
      </c>
      <c r="B345" s="32" t="s">
        <v>750</v>
      </c>
      <c r="C345" s="32" t="s">
        <v>803</v>
      </c>
      <c r="D345" s="62" t="s">
        <v>804</v>
      </c>
      <c r="E345" s="32" t="s">
        <v>753</v>
      </c>
      <c r="F345" s="32" t="s">
        <v>754</v>
      </c>
      <c r="G345" s="63">
        <v>2</v>
      </c>
      <c r="H345" s="64">
        <v>5527.96</v>
      </c>
      <c r="I345" s="65">
        <v>0.38</v>
      </c>
      <c r="J345" s="51">
        <f t="shared" si="7"/>
        <v>3427.3352</v>
      </c>
    </row>
    <row r="346" spans="1:10" ht="31.5">
      <c r="A346" s="72">
        <v>344</v>
      </c>
      <c r="B346" s="32" t="s">
        <v>750</v>
      </c>
      <c r="C346" s="32" t="s">
        <v>805</v>
      </c>
      <c r="D346" s="62" t="s">
        <v>806</v>
      </c>
      <c r="E346" s="32" t="s">
        <v>753</v>
      </c>
      <c r="F346" s="32" t="s">
        <v>754</v>
      </c>
      <c r="G346" s="63">
        <v>2</v>
      </c>
      <c r="H346" s="64">
        <v>3244.11</v>
      </c>
      <c r="I346" s="65">
        <v>0.38</v>
      </c>
      <c r="J346" s="51">
        <f t="shared" si="7"/>
        <v>2011.3482000000001</v>
      </c>
    </row>
    <row r="347" spans="1:10" ht="47.25">
      <c r="A347" s="72">
        <v>345</v>
      </c>
      <c r="B347" s="32" t="s">
        <v>750</v>
      </c>
      <c r="C347" s="32" t="s">
        <v>807</v>
      </c>
      <c r="D347" s="62" t="s">
        <v>808</v>
      </c>
      <c r="E347" s="32" t="s">
        <v>753</v>
      </c>
      <c r="F347" s="32" t="s">
        <v>754</v>
      </c>
      <c r="G347" s="63">
        <v>2</v>
      </c>
      <c r="H347" s="64">
        <v>3503.63</v>
      </c>
      <c r="I347" s="65">
        <v>0.38</v>
      </c>
      <c r="J347" s="51">
        <f t="shared" si="7"/>
        <v>2172.2505999999998</v>
      </c>
    </row>
    <row r="348" spans="1:10" ht="47.25">
      <c r="A348" s="72">
        <v>346</v>
      </c>
      <c r="B348" s="32" t="s">
        <v>750</v>
      </c>
      <c r="C348" s="32" t="s">
        <v>809</v>
      </c>
      <c r="D348" s="62" t="s">
        <v>810</v>
      </c>
      <c r="E348" s="32" t="s">
        <v>753</v>
      </c>
      <c r="F348" s="32" t="s">
        <v>754</v>
      </c>
      <c r="G348" s="63">
        <v>2</v>
      </c>
      <c r="H348" s="64">
        <v>3841.02</v>
      </c>
      <c r="I348" s="65">
        <v>0.38</v>
      </c>
      <c r="J348" s="51">
        <f t="shared" si="7"/>
        <v>2381.4324000000001</v>
      </c>
    </row>
    <row r="349" spans="1:10" ht="31.5">
      <c r="A349" s="72">
        <v>347</v>
      </c>
      <c r="B349" s="32" t="s">
        <v>750</v>
      </c>
      <c r="C349" s="32" t="s">
        <v>811</v>
      </c>
      <c r="D349" s="62" t="s">
        <v>812</v>
      </c>
      <c r="E349" s="32" t="s">
        <v>753</v>
      </c>
      <c r="F349" s="32" t="s">
        <v>754</v>
      </c>
      <c r="G349" s="63">
        <v>2</v>
      </c>
      <c r="H349" s="64">
        <v>5190.57</v>
      </c>
      <c r="I349" s="65">
        <v>0.38</v>
      </c>
      <c r="J349" s="51">
        <f t="shared" si="7"/>
        <v>3218.1533999999997</v>
      </c>
    </row>
    <row r="350" spans="1:10" ht="47.25">
      <c r="A350" s="72">
        <v>348</v>
      </c>
      <c r="B350" s="32" t="s">
        <v>750</v>
      </c>
      <c r="C350" s="32" t="s">
        <v>813</v>
      </c>
      <c r="D350" s="62" t="s">
        <v>814</v>
      </c>
      <c r="E350" s="32" t="s">
        <v>753</v>
      </c>
      <c r="F350" s="32" t="s">
        <v>754</v>
      </c>
      <c r="G350" s="63">
        <v>2</v>
      </c>
      <c r="H350" s="64">
        <v>5450.1</v>
      </c>
      <c r="I350" s="65">
        <v>0.38</v>
      </c>
      <c r="J350" s="51">
        <f t="shared" si="7"/>
        <v>3379.0620000000004</v>
      </c>
    </row>
    <row r="351" spans="1:10" ht="47.25">
      <c r="A351" s="72">
        <v>349</v>
      </c>
      <c r="B351" s="32" t="s">
        <v>750</v>
      </c>
      <c r="C351" s="32" t="s">
        <v>815</v>
      </c>
      <c r="D351" s="62" t="s">
        <v>816</v>
      </c>
      <c r="E351" s="32" t="s">
        <v>753</v>
      </c>
      <c r="F351" s="32" t="s">
        <v>754</v>
      </c>
      <c r="G351" s="63">
        <v>2</v>
      </c>
      <c r="H351" s="64">
        <v>5709.63</v>
      </c>
      <c r="I351" s="65">
        <v>0.38</v>
      </c>
      <c r="J351" s="51">
        <f t="shared" si="7"/>
        <v>3539.9706000000001</v>
      </c>
    </row>
    <row r="352" spans="1:10" ht="31.5">
      <c r="A352" s="72">
        <v>350</v>
      </c>
      <c r="B352" s="32" t="s">
        <v>750</v>
      </c>
      <c r="C352" s="32" t="s">
        <v>817</v>
      </c>
      <c r="D352" s="62" t="s">
        <v>818</v>
      </c>
      <c r="E352" s="32" t="s">
        <v>753</v>
      </c>
      <c r="F352" s="32" t="s">
        <v>754</v>
      </c>
      <c r="G352" s="63">
        <v>2</v>
      </c>
      <c r="H352" s="64">
        <v>4712.5200000000004</v>
      </c>
      <c r="I352" s="65">
        <v>0.38</v>
      </c>
      <c r="J352" s="51">
        <f t="shared" si="7"/>
        <v>2921.7624000000001</v>
      </c>
    </row>
    <row r="353" spans="1:10" ht="31.5">
      <c r="A353" s="72">
        <v>351</v>
      </c>
      <c r="B353" s="32" t="s">
        <v>750</v>
      </c>
      <c r="C353" s="32" t="s">
        <v>819</v>
      </c>
      <c r="D353" s="62" t="s">
        <v>820</v>
      </c>
      <c r="E353" s="32" t="s">
        <v>753</v>
      </c>
      <c r="F353" s="32" t="s">
        <v>754</v>
      </c>
      <c r="G353" s="63">
        <v>2</v>
      </c>
      <c r="H353" s="64">
        <v>6658.98</v>
      </c>
      <c r="I353" s="65">
        <v>0.38</v>
      </c>
      <c r="J353" s="51">
        <f t="shared" si="7"/>
        <v>4128.5675999999994</v>
      </c>
    </row>
    <row r="354" spans="1:10" ht="31.5">
      <c r="A354" s="72">
        <v>352</v>
      </c>
      <c r="B354" s="32" t="s">
        <v>750</v>
      </c>
      <c r="C354" s="32" t="s">
        <v>821</v>
      </c>
      <c r="D354" s="62" t="s">
        <v>822</v>
      </c>
      <c r="E354" s="32" t="s">
        <v>753</v>
      </c>
      <c r="F354" s="32" t="s">
        <v>754</v>
      </c>
      <c r="G354" s="63">
        <v>2</v>
      </c>
      <c r="H354" s="64">
        <v>4972.05</v>
      </c>
      <c r="I354" s="65">
        <v>0.38</v>
      </c>
      <c r="J354" s="51">
        <f t="shared" si="7"/>
        <v>3082.6710000000003</v>
      </c>
    </row>
    <row r="355" spans="1:10" ht="31.5">
      <c r="A355" s="72">
        <v>353</v>
      </c>
      <c r="B355" s="32" t="s">
        <v>750</v>
      </c>
      <c r="C355" s="32" t="s">
        <v>823</v>
      </c>
      <c r="D355" s="62" t="s">
        <v>824</v>
      </c>
      <c r="E355" s="32" t="s">
        <v>753</v>
      </c>
      <c r="F355" s="32" t="s">
        <v>754</v>
      </c>
      <c r="G355" s="63">
        <v>2</v>
      </c>
      <c r="H355" s="64">
        <v>6918.51</v>
      </c>
      <c r="I355" s="65">
        <v>0.38</v>
      </c>
      <c r="J355" s="51">
        <f t="shared" si="7"/>
        <v>4289.4762000000001</v>
      </c>
    </row>
    <row r="356" spans="1:10" ht="31.5">
      <c r="A356" s="72">
        <v>354</v>
      </c>
      <c r="B356" s="32" t="s">
        <v>750</v>
      </c>
      <c r="C356" s="32" t="s">
        <v>825</v>
      </c>
      <c r="D356" s="62" t="s">
        <v>826</v>
      </c>
      <c r="E356" s="32" t="s">
        <v>753</v>
      </c>
      <c r="F356" s="32" t="s">
        <v>754</v>
      </c>
      <c r="G356" s="63">
        <v>2</v>
      </c>
      <c r="H356" s="64">
        <v>5231.58</v>
      </c>
      <c r="I356" s="65">
        <v>0.38</v>
      </c>
      <c r="J356" s="51">
        <f t="shared" si="7"/>
        <v>3243.5796</v>
      </c>
    </row>
    <row r="357" spans="1:10" ht="31.5">
      <c r="A357" s="72">
        <v>355</v>
      </c>
      <c r="B357" s="32" t="s">
        <v>750</v>
      </c>
      <c r="C357" s="32" t="s">
        <v>827</v>
      </c>
      <c r="D357" s="62" t="s">
        <v>828</v>
      </c>
      <c r="E357" s="32" t="s">
        <v>753</v>
      </c>
      <c r="F357" s="32" t="s">
        <v>754</v>
      </c>
      <c r="G357" s="63">
        <v>2</v>
      </c>
      <c r="H357" s="64">
        <v>5491.11</v>
      </c>
      <c r="I357" s="65">
        <v>0.38</v>
      </c>
      <c r="J357" s="51">
        <f t="shared" si="7"/>
        <v>3404.4881999999998</v>
      </c>
    </row>
    <row r="358" spans="1:10" ht="31.5">
      <c r="A358" s="72">
        <v>356</v>
      </c>
      <c r="B358" s="32" t="s">
        <v>750</v>
      </c>
      <c r="C358" s="32" t="s">
        <v>829</v>
      </c>
      <c r="D358" s="62" t="s">
        <v>830</v>
      </c>
      <c r="E358" s="32" t="s">
        <v>753</v>
      </c>
      <c r="F358" s="32" t="s">
        <v>754</v>
      </c>
      <c r="G358" s="63">
        <v>2</v>
      </c>
      <c r="H358" s="64">
        <v>5828.49</v>
      </c>
      <c r="I358" s="65">
        <v>0.38</v>
      </c>
      <c r="J358" s="51">
        <f t="shared" si="7"/>
        <v>3613.6637999999998</v>
      </c>
    </row>
    <row r="359" spans="1:10" ht="31.5">
      <c r="A359" s="72">
        <v>357</v>
      </c>
      <c r="B359" s="32" t="s">
        <v>750</v>
      </c>
      <c r="C359" s="32" t="s">
        <v>831</v>
      </c>
      <c r="D359" s="62" t="s">
        <v>832</v>
      </c>
      <c r="E359" s="32" t="s">
        <v>753</v>
      </c>
      <c r="F359" s="32" t="s">
        <v>754</v>
      </c>
      <c r="G359" s="63">
        <v>2</v>
      </c>
      <c r="H359" s="64">
        <v>7178.04</v>
      </c>
      <c r="I359" s="65">
        <v>0.38</v>
      </c>
      <c r="J359" s="51">
        <f t="shared" si="7"/>
        <v>4450.3847999999998</v>
      </c>
    </row>
    <row r="360" spans="1:10" ht="47.25">
      <c r="A360" s="72">
        <v>358</v>
      </c>
      <c r="B360" s="32" t="s">
        <v>750</v>
      </c>
      <c r="C360" s="32" t="s">
        <v>833</v>
      </c>
      <c r="D360" s="62" t="s">
        <v>834</v>
      </c>
      <c r="E360" s="32" t="s">
        <v>753</v>
      </c>
      <c r="F360" s="32" t="s">
        <v>754</v>
      </c>
      <c r="G360" s="63">
        <v>2</v>
      </c>
      <c r="H360" s="64">
        <v>7437.57</v>
      </c>
      <c r="I360" s="65">
        <v>0.38</v>
      </c>
      <c r="J360" s="51">
        <f t="shared" si="7"/>
        <v>4611.2933999999996</v>
      </c>
    </row>
    <row r="361" spans="1:10" ht="47.25">
      <c r="A361" s="72">
        <v>359</v>
      </c>
      <c r="B361" s="32" t="s">
        <v>750</v>
      </c>
      <c r="C361" s="32" t="s">
        <v>835</v>
      </c>
      <c r="D361" s="62" t="s">
        <v>836</v>
      </c>
      <c r="E361" s="32" t="s">
        <v>753</v>
      </c>
      <c r="F361" s="32" t="s">
        <v>754</v>
      </c>
      <c r="G361" s="63">
        <v>2</v>
      </c>
      <c r="H361" s="64">
        <v>7774.96</v>
      </c>
      <c r="I361" s="65">
        <v>0.38</v>
      </c>
      <c r="J361" s="51">
        <f t="shared" si="7"/>
        <v>4820.4751999999999</v>
      </c>
    </row>
    <row r="362" spans="1:10" ht="31.5">
      <c r="A362" s="72">
        <v>360</v>
      </c>
      <c r="B362" s="32" t="s">
        <v>750</v>
      </c>
      <c r="C362" s="32" t="s">
        <v>837</v>
      </c>
      <c r="D362" s="62" t="s">
        <v>838</v>
      </c>
      <c r="E362" s="32" t="s">
        <v>753</v>
      </c>
      <c r="F362" s="32" t="s">
        <v>754</v>
      </c>
      <c r="G362" s="63">
        <v>2</v>
      </c>
      <c r="H362" s="64">
        <v>5491.11</v>
      </c>
      <c r="I362" s="65">
        <v>0.38</v>
      </c>
      <c r="J362" s="51">
        <f t="shared" si="7"/>
        <v>3404.4881999999998</v>
      </c>
    </row>
    <row r="363" spans="1:10" ht="47.25">
      <c r="A363" s="72">
        <v>361</v>
      </c>
      <c r="B363" s="32" t="s">
        <v>750</v>
      </c>
      <c r="C363" s="32" t="s">
        <v>839</v>
      </c>
      <c r="D363" s="62" t="s">
        <v>840</v>
      </c>
      <c r="E363" s="32" t="s">
        <v>753</v>
      </c>
      <c r="F363" s="32" t="s">
        <v>754</v>
      </c>
      <c r="G363" s="63">
        <v>2</v>
      </c>
      <c r="H363" s="64">
        <v>5750.63</v>
      </c>
      <c r="I363" s="65">
        <v>0.38</v>
      </c>
      <c r="J363" s="51">
        <f t="shared" si="7"/>
        <v>3565.3906000000002</v>
      </c>
    </row>
    <row r="364" spans="1:10" ht="47.25">
      <c r="A364" s="72">
        <v>362</v>
      </c>
      <c r="B364" s="32" t="s">
        <v>750</v>
      </c>
      <c r="C364" s="32" t="s">
        <v>841</v>
      </c>
      <c r="D364" s="62" t="s">
        <v>842</v>
      </c>
      <c r="E364" s="32" t="s">
        <v>753</v>
      </c>
      <c r="F364" s="32" t="s">
        <v>754</v>
      </c>
      <c r="G364" s="63">
        <v>2</v>
      </c>
      <c r="H364" s="64">
        <v>6088.02</v>
      </c>
      <c r="I364" s="65">
        <v>0.38</v>
      </c>
      <c r="J364" s="51">
        <f t="shared" si="7"/>
        <v>3774.5724000000005</v>
      </c>
    </row>
    <row r="365" spans="1:10" ht="31.5">
      <c r="A365" s="72">
        <v>363</v>
      </c>
      <c r="B365" s="32" t="s">
        <v>750</v>
      </c>
      <c r="C365" s="32" t="s">
        <v>843</v>
      </c>
      <c r="D365" s="62" t="s">
        <v>844</v>
      </c>
      <c r="E365" s="32" t="s">
        <v>753</v>
      </c>
      <c r="F365" s="32" t="s">
        <v>754</v>
      </c>
      <c r="G365" s="63">
        <v>2</v>
      </c>
      <c r="H365" s="64">
        <v>7437.57</v>
      </c>
      <c r="I365" s="65">
        <v>0.38</v>
      </c>
      <c r="J365" s="51">
        <f t="shared" si="7"/>
        <v>4611.2933999999996</v>
      </c>
    </row>
    <row r="366" spans="1:10" ht="47.25">
      <c r="A366" s="72">
        <v>364</v>
      </c>
      <c r="B366" s="32" t="s">
        <v>750</v>
      </c>
      <c r="C366" s="32" t="s">
        <v>845</v>
      </c>
      <c r="D366" s="62" t="s">
        <v>846</v>
      </c>
      <c r="E366" s="32" t="s">
        <v>753</v>
      </c>
      <c r="F366" s="32" t="s">
        <v>754</v>
      </c>
      <c r="G366" s="63">
        <v>2</v>
      </c>
      <c r="H366" s="64">
        <v>7697.1</v>
      </c>
      <c r="I366" s="65">
        <v>0.38</v>
      </c>
      <c r="J366" s="51">
        <f t="shared" si="7"/>
        <v>4772.2020000000002</v>
      </c>
    </row>
    <row r="367" spans="1:10" ht="47.25">
      <c r="A367" s="72">
        <v>365</v>
      </c>
      <c r="B367" s="32" t="s">
        <v>750</v>
      </c>
      <c r="C367" s="32" t="s">
        <v>847</v>
      </c>
      <c r="D367" s="62" t="s">
        <v>848</v>
      </c>
      <c r="E367" s="32" t="s">
        <v>753</v>
      </c>
      <c r="F367" s="32" t="s">
        <v>754</v>
      </c>
      <c r="G367" s="63">
        <v>2</v>
      </c>
      <c r="H367" s="64">
        <v>7956.63</v>
      </c>
      <c r="I367" s="65">
        <v>0.38</v>
      </c>
      <c r="J367" s="51">
        <f t="shared" si="7"/>
        <v>4933.1106</v>
      </c>
    </row>
    <row r="368" spans="1:10" ht="31.5">
      <c r="A368" s="72">
        <v>366</v>
      </c>
      <c r="B368" s="32" t="s">
        <v>750</v>
      </c>
      <c r="C368" s="32" t="s">
        <v>849</v>
      </c>
      <c r="D368" s="62" t="s">
        <v>850</v>
      </c>
      <c r="E368" s="32" t="s">
        <v>753</v>
      </c>
      <c r="F368" s="32" t="s">
        <v>754</v>
      </c>
      <c r="G368" s="63">
        <v>2</v>
      </c>
      <c r="H368" s="64">
        <v>3650.81</v>
      </c>
      <c r="I368" s="65">
        <v>0.38</v>
      </c>
      <c r="J368" s="51">
        <f t="shared" si="7"/>
        <v>2263.5021999999999</v>
      </c>
    </row>
    <row r="369" spans="1:10" ht="31.5">
      <c r="A369" s="72">
        <v>367</v>
      </c>
      <c r="B369" s="32" t="s">
        <v>750</v>
      </c>
      <c r="C369" s="32" t="s">
        <v>851</v>
      </c>
      <c r="D369" s="62" t="s">
        <v>852</v>
      </c>
      <c r="E369" s="32" t="s">
        <v>753</v>
      </c>
      <c r="F369" s="32" t="s">
        <v>754</v>
      </c>
      <c r="G369" s="63">
        <v>2</v>
      </c>
      <c r="H369" s="64">
        <v>5420.33</v>
      </c>
      <c r="I369" s="65">
        <v>0.38</v>
      </c>
      <c r="J369" s="51">
        <f t="shared" si="7"/>
        <v>3360.6046000000001</v>
      </c>
    </row>
    <row r="370" spans="1:10" ht="31.5">
      <c r="A370" s="72">
        <v>368</v>
      </c>
      <c r="B370" s="32" t="s">
        <v>750</v>
      </c>
      <c r="C370" s="32" t="s">
        <v>853</v>
      </c>
      <c r="D370" s="62" t="s">
        <v>854</v>
      </c>
      <c r="E370" s="32" t="s">
        <v>753</v>
      </c>
      <c r="F370" s="32" t="s">
        <v>754</v>
      </c>
      <c r="G370" s="63">
        <v>2</v>
      </c>
      <c r="H370" s="64">
        <v>3650.81</v>
      </c>
      <c r="I370" s="65">
        <v>0.38</v>
      </c>
      <c r="J370" s="51">
        <f t="shared" si="7"/>
        <v>2263.5021999999999</v>
      </c>
    </row>
    <row r="371" spans="1:10" ht="31.5">
      <c r="A371" s="72">
        <v>369</v>
      </c>
      <c r="B371" s="32" t="s">
        <v>750</v>
      </c>
      <c r="C371" s="32" t="s">
        <v>855</v>
      </c>
      <c r="D371" s="62" t="s">
        <v>856</v>
      </c>
      <c r="E371" s="32" t="s">
        <v>753</v>
      </c>
      <c r="F371" s="32" t="s">
        <v>754</v>
      </c>
      <c r="G371" s="63">
        <v>2</v>
      </c>
      <c r="H371" s="64">
        <v>5420.33</v>
      </c>
      <c r="I371" s="65">
        <v>0.38</v>
      </c>
      <c r="J371" s="51">
        <f t="shared" si="7"/>
        <v>3360.6046000000001</v>
      </c>
    </row>
    <row r="372" spans="1:10" ht="31.5">
      <c r="A372" s="72">
        <v>370</v>
      </c>
      <c r="B372" s="32" t="s">
        <v>750</v>
      </c>
      <c r="C372" s="32" t="s">
        <v>857</v>
      </c>
      <c r="D372" s="62" t="s">
        <v>858</v>
      </c>
      <c r="E372" s="32" t="s">
        <v>753</v>
      </c>
      <c r="F372" s="32" t="s">
        <v>754</v>
      </c>
      <c r="G372" s="63">
        <v>2</v>
      </c>
      <c r="H372" s="64">
        <v>4212</v>
      </c>
      <c r="I372" s="65">
        <v>0.38</v>
      </c>
      <c r="J372" s="51">
        <f t="shared" si="7"/>
        <v>2611.44</v>
      </c>
    </row>
    <row r="373" spans="1:10" ht="31.5">
      <c r="A373" s="72">
        <v>371</v>
      </c>
      <c r="B373" s="32" t="s">
        <v>750</v>
      </c>
      <c r="C373" s="32" t="s">
        <v>859</v>
      </c>
      <c r="D373" s="62" t="s">
        <v>860</v>
      </c>
      <c r="E373" s="32" t="s">
        <v>753</v>
      </c>
      <c r="F373" s="32" t="s">
        <v>754</v>
      </c>
      <c r="G373" s="63">
        <v>2</v>
      </c>
      <c r="H373" s="64">
        <v>4459.17</v>
      </c>
      <c r="I373" s="65">
        <v>0.38</v>
      </c>
      <c r="J373" s="51">
        <f t="shared" si="7"/>
        <v>2764.6853999999998</v>
      </c>
    </row>
    <row r="374" spans="1:10" ht="31.5">
      <c r="A374" s="72">
        <v>372</v>
      </c>
      <c r="B374" s="32" t="s">
        <v>750</v>
      </c>
      <c r="C374" s="32" t="s">
        <v>861</v>
      </c>
      <c r="D374" s="62" t="s">
        <v>862</v>
      </c>
      <c r="E374" s="32" t="s">
        <v>753</v>
      </c>
      <c r="F374" s="32" t="s">
        <v>754</v>
      </c>
      <c r="G374" s="63">
        <v>2</v>
      </c>
      <c r="H374" s="64">
        <v>4780.49</v>
      </c>
      <c r="I374" s="65">
        <v>0.38</v>
      </c>
      <c r="J374" s="51">
        <f t="shared" si="7"/>
        <v>2963.9038</v>
      </c>
    </row>
    <row r="375" spans="1:10" ht="31.5">
      <c r="A375" s="72">
        <v>373</v>
      </c>
      <c r="B375" s="32" t="s">
        <v>750</v>
      </c>
      <c r="C375" s="32" t="s">
        <v>863</v>
      </c>
      <c r="D375" s="62" t="s">
        <v>864</v>
      </c>
      <c r="E375" s="32" t="s">
        <v>753</v>
      </c>
      <c r="F375" s="32" t="s">
        <v>754</v>
      </c>
      <c r="G375" s="63">
        <v>2</v>
      </c>
      <c r="H375" s="64">
        <v>5892.2</v>
      </c>
      <c r="I375" s="65">
        <v>0.38</v>
      </c>
      <c r="J375" s="51">
        <f t="shared" si="7"/>
        <v>3653.1639999999998</v>
      </c>
    </row>
    <row r="376" spans="1:10" ht="31.5">
      <c r="A376" s="72">
        <v>374</v>
      </c>
      <c r="B376" s="32" t="s">
        <v>750</v>
      </c>
      <c r="C376" s="32" t="s">
        <v>865</v>
      </c>
      <c r="D376" s="62" t="s">
        <v>866</v>
      </c>
      <c r="E376" s="32" t="s">
        <v>753</v>
      </c>
      <c r="F376" s="32" t="s">
        <v>754</v>
      </c>
      <c r="G376" s="63">
        <v>2</v>
      </c>
      <c r="H376" s="64">
        <v>6128.13</v>
      </c>
      <c r="I376" s="65">
        <v>0.38</v>
      </c>
      <c r="J376" s="51">
        <f t="shared" si="7"/>
        <v>3799.4405999999999</v>
      </c>
    </row>
    <row r="377" spans="1:10" ht="31.5">
      <c r="A377" s="72">
        <v>375</v>
      </c>
      <c r="B377" s="32" t="s">
        <v>750</v>
      </c>
      <c r="C377" s="32" t="s">
        <v>867</v>
      </c>
      <c r="D377" s="62" t="s">
        <v>868</v>
      </c>
      <c r="E377" s="32" t="s">
        <v>753</v>
      </c>
      <c r="F377" s="32" t="s">
        <v>754</v>
      </c>
      <c r="G377" s="63">
        <v>2</v>
      </c>
      <c r="H377" s="64">
        <v>6434.85</v>
      </c>
      <c r="I377" s="65">
        <v>0.38</v>
      </c>
      <c r="J377" s="51">
        <f t="shared" si="7"/>
        <v>3989.607</v>
      </c>
    </row>
    <row r="378" spans="1:10" ht="31.5">
      <c r="A378" s="72">
        <v>376</v>
      </c>
      <c r="B378" s="32" t="s">
        <v>750</v>
      </c>
      <c r="C378" s="32" t="s">
        <v>869</v>
      </c>
      <c r="D378" s="62" t="s">
        <v>870</v>
      </c>
      <c r="E378" s="32" t="s">
        <v>753</v>
      </c>
      <c r="F378" s="32" t="s">
        <v>754</v>
      </c>
      <c r="G378" s="63">
        <v>2</v>
      </c>
      <c r="H378" s="64">
        <v>4212</v>
      </c>
      <c r="I378" s="65">
        <v>0.38</v>
      </c>
      <c r="J378" s="51">
        <f t="shared" si="7"/>
        <v>2611.44</v>
      </c>
    </row>
    <row r="379" spans="1:10" ht="31.5">
      <c r="A379" s="72">
        <v>377</v>
      </c>
      <c r="B379" s="32" t="s">
        <v>750</v>
      </c>
      <c r="C379" s="32" t="s">
        <v>871</v>
      </c>
      <c r="D379" s="62" t="s">
        <v>872</v>
      </c>
      <c r="E379" s="32" t="s">
        <v>753</v>
      </c>
      <c r="F379" s="32" t="s">
        <v>754</v>
      </c>
      <c r="G379" s="63">
        <v>2</v>
      </c>
      <c r="H379" s="64">
        <v>4459.17</v>
      </c>
      <c r="I379" s="65">
        <v>0.38</v>
      </c>
      <c r="J379" s="51">
        <f t="shared" si="7"/>
        <v>2764.6853999999998</v>
      </c>
    </row>
    <row r="380" spans="1:10" ht="31.5">
      <c r="A380" s="72">
        <v>378</v>
      </c>
      <c r="B380" s="32" t="s">
        <v>750</v>
      </c>
      <c r="C380" s="32" t="s">
        <v>873</v>
      </c>
      <c r="D380" s="62" t="s">
        <v>874</v>
      </c>
      <c r="E380" s="32" t="s">
        <v>753</v>
      </c>
      <c r="F380" s="32" t="s">
        <v>754</v>
      </c>
      <c r="G380" s="63">
        <v>2</v>
      </c>
      <c r="H380" s="64">
        <v>4780.49</v>
      </c>
      <c r="I380" s="65">
        <v>0.38</v>
      </c>
      <c r="J380" s="51">
        <f t="shared" si="7"/>
        <v>2963.9038</v>
      </c>
    </row>
    <row r="381" spans="1:10" ht="31.5">
      <c r="A381" s="72">
        <v>379</v>
      </c>
      <c r="B381" s="32" t="s">
        <v>750</v>
      </c>
      <c r="C381" s="32" t="s">
        <v>875</v>
      </c>
      <c r="D381" s="62" t="s">
        <v>876</v>
      </c>
      <c r="E381" s="32" t="s">
        <v>753</v>
      </c>
      <c r="F381" s="32" t="s">
        <v>754</v>
      </c>
      <c r="G381" s="63">
        <v>2</v>
      </c>
      <c r="H381" s="64">
        <v>5892.2</v>
      </c>
      <c r="I381" s="65">
        <v>0.38</v>
      </c>
      <c r="J381" s="51">
        <f t="shared" si="7"/>
        <v>3653.1639999999998</v>
      </c>
    </row>
    <row r="382" spans="1:10" ht="31.5">
      <c r="A382" s="72">
        <v>380</v>
      </c>
      <c r="B382" s="32" t="s">
        <v>750</v>
      </c>
      <c r="C382" s="32" t="s">
        <v>877</v>
      </c>
      <c r="D382" s="62" t="s">
        <v>878</v>
      </c>
      <c r="E382" s="32" t="s">
        <v>753</v>
      </c>
      <c r="F382" s="32" t="s">
        <v>754</v>
      </c>
      <c r="G382" s="63">
        <v>2</v>
      </c>
      <c r="H382" s="64">
        <v>6128.13</v>
      </c>
      <c r="I382" s="65">
        <v>0.38</v>
      </c>
      <c r="J382" s="51">
        <f t="shared" si="7"/>
        <v>3799.4405999999999</v>
      </c>
    </row>
    <row r="383" spans="1:10" ht="31.5">
      <c r="A383" s="72">
        <v>381</v>
      </c>
      <c r="B383" s="32" t="s">
        <v>750</v>
      </c>
      <c r="C383" s="32" t="s">
        <v>879</v>
      </c>
      <c r="D383" s="62" t="s">
        <v>880</v>
      </c>
      <c r="E383" s="32" t="s">
        <v>753</v>
      </c>
      <c r="F383" s="32" t="s">
        <v>754</v>
      </c>
      <c r="G383" s="63">
        <v>2</v>
      </c>
      <c r="H383" s="64">
        <v>6434.85</v>
      </c>
      <c r="I383" s="65">
        <v>0.38</v>
      </c>
      <c r="J383" s="51">
        <f t="shared" ref="J383:J446" si="8">H383*(1-I383)</f>
        <v>3989.607</v>
      </c>
    </row>
    <row r="384" spans="1:10" ht="47.25">
      <c r="A384" s="72">
        <v>382</v>
      </c>
      <c r="B384" s="32" t="s">
        <v>750</v>
      </c>
      <c r="C384" s="32" t="s">
        <v>881</v>
      </c>
      <c r="D384" s="62" t="s">
        <v>882</v>
      </c>
      <c r="E384" s="32" t="s">
        <v>753</v>
      </c>
      <c r="F384" s="32" t="s">
        <v>883</v>
      </c>
      <c r="G384" s="63">
        <v>2</v>
      </c>
      <c r="H384" s="64">
        <v>254.78</v>
      </c>
      <c r="I384" s="65">
        <v>0.35</v>
      </c>
      <c r="J384" s="51">
        <f t="shared" si="8"/>
        <v>165.607</v>
      </c>
    </row>
    <row r="385" spans="1:10" ht="31.5">
      <c r="A385" s="72">
        <v>383</v>
      </c>
      <c r="B385" s="32" t="s">
        <v>750</v>
      </c>
      <c r="C385" s="32" t="s">
        <v>884</v>
      </c>
      <c r="D385" s="62" t="s">
        <v>885</v>
      </c>
      <c r="E385" s="32" t="s">
        <v>753</v>
      </c>
      <c r="F385" s="32" t="s">
        <v>883</v>
      </c>
      <c r="G385" s="63">
        <v>2</v>
      </c>
      <c r="H385" s="64">
        <v>270.26</v>
      </c>
      <c r="I385" s="65">
        <v>0.35</v>
      </c>
      <c r="J385" s="51">
        <f t="shared" si="8"/>
        <v>175.66900000000001</v>
      </c>
    </row>
    <row r="386" spans="1:10" ht="47.25">
      <c r="A386" s="72">
        <v>384</v>
      </c>
      <c r="B386" s="32" t="s">
        <v>750</v>
      </c>
      <c r="C386" s="32" t="s">
        <v>886</v>
      </c>
      <c r="D386" s="62" t="s">
        <v>887</v>
      </c>
      <c r="E386" s="32" t="s">
        <v>753</v>
      </c>
      <c r="F386" s="32" t="s">
        <v>883</v>
      </c>
      <c r="G386" s="63">
        <v>2</v>
      </c>
      <c r="H386" s="64">
        <v>336.66</v>
      </c>
      <c r="I386" s="65">
        <v>0.35</v>
      </c>
      <c r="J386" s="51">
        <f t="shared" si="8"/>
        <v>218.82900000000004</v>
      </c>
    </row>
    <row r="387" spans="1:10" ht="31.5">
      <c r="A387" s="72">
        <v>385</v>
      </c>
      <c r="B387" s="32" t="s">
        <v>750</v>
      </c>
      <c r="C387" s="32" t="s">
        <v>888</v>
      </c>
      <c r="D387" s="62" t="s">
        <v>889</v>
      </c>
      <c r="E387" s="32" t="s">
        <v>753</v>
      </c>
      <c r="F387" s="32" t="s">
        <v>883</v>
      </c>
      <c r="G387" s="63">
        <v>2</v>
      </c>
      <c r="H387" s="64">
        <v>351.41</v>
      </c>
      <c r="I387" s="65">
        <v>0.35</v>
      </c>
      <c r="J387" s="51">
        <f t="shared" si="8"/>
        <v>228.41650000000001</v>
      </c>
    </row>
    <row r="388" spans="1:10" ht="47.25">
      <c r="A388" s="72">
        <v>386</v>
      </c>
      <c r="B388" s="32" t="s">
        <v>750</v>
      </c>
      <c r="C388" s="32" t="s">
        <v>890</v>
      </c>
      <c r="D388" s="62" t="s">
        <v>891</v>
      </c>
      <c r="E388" s="32" t="s">
        <v>753</v>
      </c>
      <c r="F388" s="32" t="s">
        <v>883</v>
      </c>
      <c r="G388" s="63">
        <v>2</v>
      </c>
      <c r="H388" s="64">
        <v>261.12</v>
      </c>
      <c r="I388" s="65">
        <v>0.35</v>
      </c>
      <c r="J388" s="51">
        <f t="shared" si="8"/>
        <v>169.72800000000001</v>
      </c>
    </row>
    <row r="389" spans="1:10" ht="47.25">
      <c r="A389" s="72">
        <v>387</v>
      </c>
      <c r="B389" s="32" t="s">
        <v>750</v>
      </c>
      <c r="C389" s="32" t="s">
        <v>892</v>
      </c>
      <c r="D389" s="62" t="s">
        <v>893</v>
      </c>
      <c r="E389" s="32" t="s">
        <v>753</v>
      </c>
      <c r="F389" s="32" t="s">
        <v>883</v>
      </c>
      <c r="G389" s="63">
        <v>2</v>
      </c>
      <c r="H389" s="64">
        <v>274.67</v>
      </c>
      <c r="I389" s="65">
        <v>0.35</v>
      </c>
      <c r="J389" s="51">
        <f t="shared" si="8"/>
        <v>178.53550000000001</v>
      </c>
    </row>
    <row r="390" spans="1:10" ht="47.25">
      <c r="A390" s="72">
        <v>388</v>
      </c>
      <c r="B390" s="32" t="s">
        <v>750</v>
      </c>
      <c r="C390" s="32" t="s">
        <v>894</v>
      </c>
      <c r="D390" s="62" t="s">
        <v>895</v>
      </c>
      <c r="E390" s="32" t="s">
        <v>753</v>
      </c>
      <c r="F390" s="32" t="s">
        <v>883</v>
      </c>
      <c r="G390" s="63">
        <v>2</v>
      </c>
      <c r="H390" s="64">
        <v>272.36</v>
      </c>
      <c r="I390" s="65">
        <v>0.35</v>
      </c>
      <c r="J390" s="51">
        <f t="shared" si="8"/>
        <v>177.03400000000002</v>
      </c>
    </row>
    <row r="391" spans="1:10" ht="47.25">
      <c r="A391" s="72">
        <v>389</v>
      </c>
      <c r="B391" s="32" t="s">
        <v>750</v>
      </c>
      <c r="C391" s="32" t="s">
        <v>896</v>
      </c>
      <c r="D391" s="62" t="s">
        <v>897</v>
      </c>
      <c r="E391" s="32" t="s">
        <v>753</v>
      </c>
      <c r="F391" s="32" t="s">
        <v>883</v>
      </c>
      <c r="G391" s="63">
        <v>2</v>
      </c>
      <c r="H391" s="64">
        <v>285.91000000000003</v>
      </c>
      <c r="I391" s="65">
        <v>0.35</v>
      </c>
      <c r="J391" s="51">
        <f t="shared" si="8"/>
        <v>185.84150000000002</v>
      </c>
    </row>
    <row r="392" spans="1:10" ht="47.25">
      <c r="A392" s="72">
        <v>390</v>
      </c>
      <c r="B392" s="32" t="s">
        <v>750</v>
      </c>
      <c r="C392" s="32" t="s">
        <v>898</v>
      </c>
      <c r="D392" s="62" t="s">
        <v>899</v>
      </c>
      <c r="E392" s="32" t="s">
        <v>753</v>
      </c>
      <c r="F392" s="32" t="s">
        <v>883</v>
      </c>
      <c r="G392" s="63">
        <v>2</v>
      </c>
      <c r="H392" s="64">
        <v>199.33</v>
      </c>
      <c r="I392" s="65">
        <v>0.35</v>
      </c>
      <c r="J392" s="51">
        <f t="shared" si="8"/>
        <v>129.56450000000001</v>
      </c>
    </row>
    <row r="393" spans="1:10" ht="47.25">
      <c r="A393" s="72">
        <v>391</v>
      </c>
      <c r="B393" s="32" t="s">
        <v>750</v>
      </c>
      <c r="C393" s="32" t="s">
        <v>900</v>
      </c>
      <c r="D393" s="62" t="s">
        <v>901</v>
      </c>
      <c r="E393" s="32" t="s">
        <v>753</v>
      </c>
      <c r="F393" s="32" t="s">
        <v>883</v>
      </c>
      <c r="G393" s="63">
        <v>2</v>
      </c>
      <c r="H393" s="64">
        <v>212.88</v>
      </c>
      <c r="I393" s="65">
        <v>0.35</v>
      </c>
      <c r="J393" s="51">
        <f t="shared" si="8"/>
        <v>138.37200000000001</v>
      </c>
    </row>
    <row r="394" spans="1:10" ht="47.25">
      <c r="A394" s="72">
        <v>392</v>
      </c>
      <c r="B394" s="32" t="s">
        <v>750</v>
      </c>
      <c r="C394" s="32" t="s">
        <v>902</v>
      </c>
      <c r="D394" s="62" t="s">
        <v>903</v>
      </c>
      <c r="E394" s="32" t="s">
        <v>753</v>
      </c>
      <c r="F394" s="32" t="s">
        <v>883</v>
      </c>
      <c r="G394" s="63">
        <v>2</v>
      </c>
      <c r="H394" s="64">
        <v>199.33</v>
      </c>
      <c r="I394" s="65">
        <v>0.35</v>
      </c>
      <c r="J394" s="51">
        <f t="shared" si="8"/>
        <v>129.56450000000001</v>
      </c>
    </row>
    <row r="395" spans="1:10" ht="47.25">
      <c r="A395" s="72">
        <v>393</v>
      </c>
      <c r="B395" s="32" t="s">
        <v>750</v>
      </c>
      <c r="C395" s="32" t="s">
        <v>904</v>
      </c>
      <c r="D395" s="62" t="s">
        <v>905</v>
      </c>
      <c r="E395" s="32" t="s">
        <v>753</v>
      </c>
      <c r="F395" s="32" t="s">
        <v>883</v>
      </c>
      <c r="G395" s="63">
        <v>2</v>
      </c>
      <c r="H395" s="64">
        <v>212.88</v>
      </c>
      <c r="I395" s="65">
        <v>0.35</v>
      </c>
      <c r="J395" s="51">
        <f t="shared" si="8"/>
        <v>138.37200000000001</v>
      </c>
    </row>
    <row r="396" spans="1:10" ht="47.25">
      <c r="A396" s="72">
        <v>394</v>
      </c>
      <c r="B396" s="32" t="s">
        <v>750</v>
      </c>
      <c r="C396" s="32" t="s">
        <v>906</v>
      </c>
      <c r="D396" s="62" t="s">
        <v>907</v>
      </c>
      <c r="E396" s="32" t="s">
        <v>753</v>
      </c>
      <c r="F396" s="32" t="s">
        <v>883</v>
      </c>
      <c r="G396" s="63">
        <v>2</v>
      </c>
      <c r="H396" s="64">
        <v>270.98</v>
      </c>
      <c r="I396" s="65">
        <v>0.35</v>
      </c>
      <c r="J396" s="51">
        <f t="shared" si="8"/>
        <v>176.13700000000003</v>
      </c>
    </row>
    <row r="397" spans="1:10" ht="47.25">
      <c r="A397" s="72">
        <v>395</v>
      </c>
      <c r="B397" s="32" t="s">
        <v>750</v>
      </c>
      <c r="C397" s="32" t="s">
        <v>908</v>
      </c>
      <c r="D397" s="62" t="s">
        <v>909</v>
      </c>
      <c r="E397" s="32" t="s">
        <v>753</v>
      </c>
      <c r="F397" s="32" t="s">
        <v>883</v>
      </c>
      <c r="G397" s="63">
        <v>2</v>
      </c>
      <c r="H397" s="64">
        <v>283.89</v>
      </c>
      <c r="I397" s="65">
        <v>0.35</v>
      </c>
      <c r="J397" s="51">
        <f t="shared" si="8"/>
        <v>184.52850000000001</v>
      </c>
    </row>
    <row r="398" spans="1:10" ht="47.25">
      <c r="A398" s="72">
        <v>396</v>
      </c>
      <c r="B398" s="32" t="s">
        <v>750</v>
      </c>
      <c r="C398" s="32" t="s">
        <v>910</v>
      </c>
      <c r="D398" s="62" t="s">
        <v>911</v>
      </c>
      <c r="E398" s="32" t="s">
        <v>753</v>
      </c>
      <c r="F398" s="32" t="s">
        <v>883</v>
      </c>
      <c r="G398" s="63">
        <v>2</v>
      </c>
      <c r="H398" s="64">
        <v>283.58999999999997</v>
      </c>
      <c r="I398" s="65">
        <v>0.35</v>
      </c>
      <c r="J398" s="51">
        <f t="shared" si="8"/>
        <v>184.33349999999999</v>
      </c>
    </row>
    <row r="399" spans="1:10" ht="47.25">
      <c r="A399" s="72">
        <v>397</v>
      </c>
      <c r="B399" s="32" t="s">
        <v>750</v>
      </c>
      <c r="C399" s="32" t="s">
        <v>912</v>
      </c>
      <c r="D399" s="62" t="s">
        <v>913</v>
      </c>
      <c r="E399" s="32" t="s">
        <v>753</v>
      </c>
      <c r="F399" s="32" t="s">
        <v>883</v>
      </c>
      <c r="G399" s="63">
        <v>2</v>
      </c>
      <c r="H399" s="64">
        <v>297.14</v>
      </c>
      <c r="I399" s="65">
        <v>0.35</v>
      </c>
      <c r="J399" s="51">
        <f t="shared" si="8"/>
        <v>193.14099999999999</v>
      </c>
    </row>
    <row r="400" spans="1:10" ht="47.25">
      <c r="A400" s="72">
        <v>398</v>
      </c>
      <c r="B400" s="32" t="s">
        <v>750</v>
      </c>
      <c r="C400" s="32" t="s">
        <v>914</v>
      </c>
      <c r="D400" s="62" t="s">
        <v>915</v>
      </c>
      <c r="E400" s="32" t="s">
        <v>753</v>
      </c>
      <c r="F400" s="32" t="s">
        <v>883</v>
      </c>
      <c r="G400" s="63">
        <v>2</v>
      </c>
      <c r="H400" s="64">
        <v>294.83</v>
      </c>
      <c r="I400" s="65">
        <v>0.35</v>
      </c>
      <c r="J400" s="51">
        <f t="shared" si="8"/>
        <v>191.6395</v>
      </c>
    </row>
    <row r="401" spans="1:10" ht="47.25">
      <c r="A401" s="72">
        <v>399</v>
      </c>
      <c r="B401" s="32" t="s">
        <v>750</v>
      </c>
      <c r="C401" s="32" t="s">
        <v>916</v>
      </c>
      <c r="D401" s="62" t="s">
        <v>917</v>
      </c>
      <c r="E401" s="32" t="s">
        <v>753</v>
      </c>
      <c r="F401" s="32" t="s">
        <v>883</v>
      </c>
      <c r="G401" s="63">
        <v>2</v>
      </c>
      <c r="H401" s="64">
        <v>308.38</v>
      </c>
      <c r="I401" s="65">
        <v>0.35</v>
      </c>
      <c r="J401" s="51">
        <f t="shared" si="8"/>
        <v>200.447</v>
      </c>
    </row>
    <row r="402" spans="1:10" ht="47.25">
      <c r="A402" s="72">
        <v>400</v>
      </c>
      <c r="B402" s="32" t="s">
        <v>750</v>
      </c>
      <c r="C402" s="32" t="s">
        <v>918</v>
      </c>
      <c r="D402" s="62" t="s">
        <v>919</v>
      </c>
      <c r="E402" s="32" t="s">
        <v>753</v>
      </c>
      <c r="F402" s="32" t="s">
        <v>883</v>
      </c>
      <c r="G402" s="63">
        <v>2</v>
      </c>
      <c r="H402" s="64">
        <v>394.56</v>
      </c>
      <c r="I402" s="65">
        <v>0.35</v>
      </c>
      <c r="J402" s="51">
        <f t="shared" si="8"/>
        <v>256.464</v>
      </c>
    </row>
    <row r="403" spans="1:10" ht="47.25">
      <c r="A403" s="72">
        <v>401</v>
      </c>
      <c r="B403" s="32" t="s">
        <v>750</v>
      </c>
      <c r="C403" s="32" t="s">
        <v>920</v>
      </c>
      <c r="D403" s="62" t="s">
        <v>921</v>
      </c>
      <c r="E403" s="32" t="s">
        <v>753</v>
      </c>
      <c r="F403" s="32" t="s">
        <v>883</v>
      </c>
      <c r="G403" s="63">
        <v>2</v>
      </c>
      <c r="H403" s="64">
        <v>407.47</v>
      </c>
      <c r="I403" s="65">
        <v>0.35</v>
      </c>
      <c r="J403" s="51">
        <f t="shared" si="8"/>
        <v>264.85550000000001</v>
      </c>
    </row>
    <row r="404" spans="1:10" ht="47.25">
      <c r="A404" s="72">
        <v>402</v>
      </c>
      <c r="B404" s="32" t="s">
        <v>750</v>
      </c>
      <c r="C404" s="32" t="s">
        <v>922</v>
      </c>
      <c r="D404" s="62" t="s">
        <v>923</v>
      </c>
      <c r="E404" s="32" t="s">
        <v>753</v>
      </c>
      <c r="F404" s="32" t="s">
        <v>883</v>
      </c>
      <c r="G404" s="63">
        <v>2</v>
      </c>
      <c r="H404" s="64">
        <v>283.58999999999997</v>
      </c>
      <c r="I404" s="65">
        <v>0.35</v>
      </c>
      <c r="J404" s="51">
        <f t="shared" si="8"/>
        <v>184.33349999999999</v>
      </c>
    </row>
    <row r="405" spans="1:10" ht="47.25">
      <c r="A405" s="72">
        <v>403</v>
      </c>
      <c r="B405" s="32" t="s">
        <v>750</v>
      </c>
      <c r="C405" s="32" t="s">
        <v>924</v>
      </c>
      <c r="D405" s="62" t="s">
        <v>925</v>
      </c>
      <c r="E405" s="32" t="s">
        <v>753</v>
      </c>
      <c r="F405" s="32" t="s">
        <v>883</v>
      </c>
      <c r="G405" s="63">
        <v>2</v>
      </c>
      <c r="H405" s="64">
        <v>297.14</v>
      </c>
      <c r="I405" s="65">
        <v>0.35</v>
      </c>
      <c r="J405" s="51">
        <f t="shared" si="8"/>
        <v>193.14099999999999</v>
      </c>
    </row>
    <row r="406" spans="1:10" ht="47.25">
      <c r="A406" s="72">
        <v>404</v>
      </c>
      <c r="B406" s="32" t="s">
        <v>750</v>
      </c>
      <c r="C406" s="32" t="s">
        <v>926</v>
      </c>
      <c r="D406" s="62" t="s">
        <v>927</v>
      </c>
      <c r="E406" s="32" t="s">
        <v>753</v>
      </c>
      <c r="F406" s="32" t="s">
        <v>883</v>
      </c>
      <c r="G406" s="63">
        <v>2</v>
      </c>
      <c r="H406" s="64">
        <v>300.45</v>
      </c>
      <c r="I406" s="65">
        <v>0.35</v>
      </c>
      <c r="J406" s="51">
        <f t="shared" si="8"/>
        <v>195.29249999999999</v>
      </c>
    </row>
    <row r="407" spans="1:10" ht="47.25">
      <c r="A407" s="72">
        <v>405</v>
      </c>
      <c r="B407" s="32" t="s">
        <v>750</v>
      </c>
      <c r="C407" s="32" t="s">
        <v>928</v>
      </c>
      <c r="D407" s="62" t="s">
        <v>929</v>
      </c>
      <c r="E407" s="32" t="s">
        <v>753</v>
      </c>
      <c r="F407" s="32" t="s">
        <v>883</v>
      </c>
      <c r="G407" s="63">
        <v>2</v>
      </c>
      <c r="H407" s="64">
        <v>314</v>
      </c>
      <c r="I407" s="65">
        <v>0.35</v>
      </c>
      <c r="J407" s="51">
        <f t="shared" si="8"/>
        <v>204.1</v>
      </c>
    </row>
    <row r="408" spans="1:10" ht="47.25">
      <c r="A408" s="72">
        <v>406</v>
      </c>
      <c r="B408" s="32" t="s">
        <v>750</v>
      </c>
      <c r="C408" s="32" t="s">
        <v>930</v>
      </c>
      <c r="D408" s="62" t="s">
        <v>931</v>
      </c>
      <c r="E408" s="32" t="s">
        <v>753</v>
      </c>
      <c r="F408" s="32" t="s">
        <v>883</v>
      </c>
      <c r="G408" s="63">
        <v>2</v>
      </c>
      <c r="H408" s="64">
        <v>400.18</v>
      </c>
      <c r="I408" s="65">
        <v>0.35</v>
      </c>
      <c r="J408" s="51">
        <f t="shared" si="8"/>
        <v>260.11700000000002</v>
      </c>
    </row>
    <row r="409" spans="1:10" ht="47.25">
      <c r="A409" s="72">
        <v>407</v>
      </c>
      <c r="B409" s="32" t="s">
        <v>750</v>
      </c>
      <c r="C409" s="32" t="s">
        <v>932</v>
      </c>
      <c r="D409" s="62" t="s">
        <v>933</v>
      </c>
      <c r="E409" s="32" t="s">
        <v>753</v>
      </c>
      <c r="F409" s="32" t="s">
        <v>883</v>
      </c>
      <c r="G409" s="63">
        <v>2</v>
      </c>
      <c r="H409" s="64">
        <v>413.09</v>
      </c>
      <c r="I409" s="65">
        <v>0.35</v>
      </c>
      <c r="J409" s="51">
        <f t="shared" si="8"/>
        <v>268.50849999999997</v>
      </c>
    </row>
    <row r="410" spans="1:10" ht="31.5">
      <c r="A410" s="72">
        <v>408</v>
      </c>
      <c r="B410" s="32" t="s">
        <v>750</v>
      </c>
      <c r="C410" s="32" t="s">
        <v>934</v>
      </c>
      <c r="D410" s="62" t="s">
        <v>935</v>
      </c>
      <c r="E410" s="32" t="s">
        <v>753</v>
      </c>
      <c r="F410" s="32" t="s">
        <v>936</v>
      </c>
      <c r="G410" s="63">
        <v>2</v>
      </c>
      <c r="H410" s="64">
        <v>316.88</v>
      </c>
      <c r="I410" s="65">
        <v>0.34999999999999992</v>
      </c>
      <c r="J410" s="51">
        <f t="shared" si="8"/>
        <v>205.97200000000004</v>
      </c>
    </row>
    <row r="411" spans="1:10" ht="47.25">
      <c r="A411" s="72">
        <v>409</v>
      </c>
      <c r="B411" s="32" t="s">
        <v>750</v>
      </c>
      <c r="C411" s="32" t="s">
        <v>937</v>
      </c>
      <c r="D411" s="62" t="s">
        <v>938</v>
      </c>
      <c r="E411" s="32" t="s">
        <v>753</v>
      </c>
      <c r="F411" s="32" t="s">
        <v>936</v>
      </c>
      <c r="G411" s="63">
        <v>2</v>
      </c>
      <c r="H411" s="64">
        <v>373.06</v>
      </c>
      <c r="I411" s="65">
        <v>0.34999999999999992</v>
      </c>
      <c r="J411" s="51">
        <f t="shared" si="8"/>
        <v>242.48900000000006</v>
      </c>
    </row>
    <row r="412" spans="1:10" ht="63">
      <c r="A412" s="72">
        <v>410</v>
      </c>
      <c r="B412" s="32" t="s">
        <v>750</v>
      </c>
      <c r="C412" s="32" t="s">
        <v>939</v>
      </c>
      <c r="D412" s="62" t="s">
        <v>940</v>
      </c>
      <c r="E412" s="32" t="s">
        <v>753</v>
      </c>
      <c r="F412" s="32" t="s">
        <v>936</v>
      </c>
      <c r="G412" s="63">
        <v>2</v>
      </c>
      <c r="H412" s="64">
        <v>597.76</v>
      </c>
      <c r="I412" s="65">
        <v>0.34999999999999992</v>
      </c>
      <c r="J412" s="51">
        <f t="shared" si="8"/>
        <v>388.5440000000001</v>
      </c>
    </row>
    <row r="413" spans="1:10" ht="47.25">
      <c r="A413" s="72">
        <v>411</v>
      </c>
      <c r="B413" s="32" t="s">
        <v>750</v>
      </c>
      <c r="C413" s="32" t="s">
        <v>941</v>
      </c>
      <c r="D413" s="62" t="s">
        <v>942</v>
      </c>
      <c r="E413" s="32" t="s">
        <v>753</v>
      </c>
      <c r="F413" s="32" t="s">
        <v>936</v>
      </c>
      <c r="G413" s="63">
        <v>2</v>
      </c>
      <c r="H413" s="64">
        <v>429.23</v>
      </c>
      <c r="I413" s="65">
        <v>0.34999999999999992</v>
      </c>
      <c r="J413" s="51">
        <f t="shared" si="8"/>
        <v>278.99950000000007</v>
      </c>
    </row>
    <row r="414" spans="1:10" ht="63">
      <c r="A414" s="72">
        <v>412</v>
      </c>
      <c r="B414" s="32" t="s">
        <v>750</v>
      </c>
      <c r="C414" s="32" t="s">
        <v>943</v>
      </c>
      <c r="D414" s="62" t="s">
        <v>944</v>
      </c>
      <c r="E414" s="32" t="s">
        <v>753</v>
      </c>
      <c r="F414" s="32" t="s">
        <v>936</v>
      </c>
      <c r="G414" s="63">
        <v>2</v>
      </c>
      <c r="H414" s="64">
        <v>653.92999999999995</v>
      </c>
      <c r="I414" s="65">
        <v>0.34999999999999992</v>
      </c>
      <c r="J414" s="51">
        <f t="shared" si="8"/>
        <v>425.05450000000008</v>
      </c>
    </row>
    <row r="415" spans="1:10" ht="31.5">
      <c r="A415" s="72">
        <v>413</v>
      </c>
      <c r="B415" s="32" t="s">
        <v>750</v>
      </c>
      <c r="C415" s="32" t="s">
        <v>945</v>
      </c>
      <c r="D415" s="62" t="s">
        <v>946</v>
      </c>
      <c r="E415" s="32" t="s">
        <v>753</v>
      </c>
      <c r="F415" s="32" t="s">
        <v>936</v>
      </c>
      <c r="G415" s="63">
        <v>2</v>
      </c>
      <c r="H415" s="64">
        <v>541.58000000000004</v>
      </c>
      <c r="I415" s="65">
        <v>0.34999999999999992</v>
      </c>
      <c r="J415" s="51">
        <f t="shared" si="8"/>
        <v>352.0270000000001</v>
      </c>
    </row>
    <row r="416" spans="1:10" ht="47.25">
      <c r="A416" s="72">
        <v>414</v>
      </c>
      <c r="B416" s="32" t="s">
        <v>750</v>
      </c>
      <c r="C416" s="32" t="s">
        <v>947</v>
      </c>
      <c r="D416" s="62" t="s">
        <v>948</v>
      </c>
      <c r="E416" s="32" t="s">
        <v>753</v>
      </c>
      <c r="F416" s="32" t="s">
        <v>936</v>
      </c>
      <c r="G416" s="63">
        <v>2</v>
      </c>
      <c r="H416" s="64">
        <v>597.76</v>
      </c>
      <c r="I416" s="65">
        <v>0.34999999999999992</v>
      </c>
      <c r="J416" s="51">
        <f t="shared" si="8"/>
        <v>388.5440000000001</v>
      </c>
    </row>
    <row r="417" spans="1:10" ht="63">
      <c r="A417" s="72">
        <v>415</v>
      </c>
      <c r="B417" s="32" t="s">
        <v>750</v>
      </c>
      <c r="C417" s="32" t="s">
        <v>949</v>
      </c>
      <c r="D417" s="62" t="s">
        <v>950</v>
      </c>
      <c r="E417" s="32" t="s">
        <v>753</v>
      </c>
      <c r="F417" s="32" t="s">
        <v>936</v>
      </c>
      <c r="G417" s="63">
        <v>2</v>
      </c>
      <c r="H417" s="64">
        <v>822.46</v>
      </c>
      <c r="I417" s="65">
        <v>0.34999999999999992</v>
      </c>
      <c r="J417" s="51">
        <f t="shared" si="8"/>
        <v>534.59900000000016</v>
      </c>
    </row>
    <row r="418" spans="1:10" ht="47.25">
      <c r="A418" s="72">
        <v>416</v>
      </c>
      <c r="B418" s="32" t="s">
        <v>750</v>
      </c>
      <c r="C418" s="32" t="s">
        <v>951</v>
      </c>
      <c r="D418" s="62" t="s">
        <v>952</v>
      </c>
      <c r="E418" s="32" t="s">
        <v>753</v>
      </c>
      <c r="F418" s="32" t="s">
        <v>936</v>
      </c>
      <c r="G418" s="63">
        <v>2</v>
      </c>
      <c r="H418" s="64">
        <v>653.92999999999995</v>
      </c>
      <c r="I418" s="65">
        <v>0.34999999999999992</v>
      </c>
      <c r="J418" s="51">
        <f t="shared" si="8"/>
        <v>425.05450000000008</v>
      </c>
    </row>
    <row r="419" spans="1:10" ht="63">
      <c r="A419" s="72">
        <v>417</v>
      </c>
      <c r="B419" s="32" t="s">
        <v>750</v>
      </c>
      <c r="C419" s="32" t="s">
        <v>953</v>
      </c>
      <c r="D419" s="62" t="s">
        <v>954</v>
      </c>
      <c r="E419" s="32" t="s">
        <v>753</v>
      </c>
      <c r="F419" s="32" t="s">
        <v>936</v>
      </c>
      <c r="G419" s="63">
        <v>2</v>
      </c>
      <c r="H419" s="64">
        <v>878.63</v>
      </c>
      <c r="I419" s="65">
        <v>0.34999999999999992</v>
      </c>
      <c r="J419" s="51">
        <f t="shared" si="8"/>
        <v>571.10950000000014</v>
      </c>
    </row>
    <row r="420" spans="1:10" ht="31.5">
      <c r="A420" s="72">
        <v>418</v>
      </c>
      <c r="B420" s="32" t="s">
        <v>750</v>
      </c>
      <c r="C420" s="32" t="s">
        <v>955</v>
      </c>
      <c r="D420" s="62" t="s">
        <v>956</v>
      </c>
      <c r="E420" s="32" t="s">
        <v>753</v>
      </c>
      <c r="F420" s="32" t="s">
        <v>936</v>
      </c>
      <c r="G420" s="63">
        <v>2</v>
      </c>
      <c r="H420" s="64">
        <v>395.53</v>
      </c>
      <c r="I420" s="65">
        <v>0.34999999999999992</v>
      </c>
      <c r="J420" s="51">
        <f t="shared" si="8"/>
        <v>257.09450000000004</v>
      </c>
    </row>
    <row r="421" spans="1:10" ht="47.25">
      <c r="A421" s="72">
        <v>419</v>
      </c>
      <c r="B421" s="32" t="s">
        <v>750</v>
      </c>
      <c r="C421" s="32" t="s">
        <v>957</v>
      </c>
      <c r="D421" s="62" t="s">
        <v>958</v>
      </c>
      <c r="E421" s="32" t="s">
        <v>753</v>
      </c>
      <c r="F421" s="32" t="s">
        <v>936</v>
      </c>
      <c r="G421" s="63">
        <v>2</v>
      </c>
      <c r="H421" s="64">
        <v>451.7</v>
      </c>
      <c r="I421" s="65">
        <v>0.34999999999999992</v>
      </c>
      <c r="J421" s="51">
        <f t="shared" si="8"/>
        <v>293.60500000000008</v>
      </c>
    </row>
    <row r="422" spans="1:10" ht="63">
      <c r="A422" s="72">
        <v>420</v>
      </c>
      <c r="B422" s="32" t="s">
        <v>750</v>
      </c>
      <c r="C422" s="32" t="s">
        <v>959</v>
      </c>
      <c r="D422" s="62" t="s">
        <v>960</v>
      </c>
      <c r="E422" s="32" t="s">
        <v>753</v>
      </c>
      <c r="F422" s="32" t="s">
        <v>936</v>
      </c>
      <c r="G422" s="63">
        <v>2</v>
      </c>
      <c r="H422" s="64">
        <v>676.4</v>
      </c>
      <c r="I422" s="65">
        <v>0.34999999999999992</v>
      </c>
      <c r="J422" s="51">
        <f t="shared" si="8"/>
        <v>439.66000000000008</v>
      </c>
    </row>
    <row r="423" spans="1:10" ht="47.25">
      <c r="A423" s="72">
        <v>421</v>
      </c>
      <c r="B423" s="32" t="s">
        <v>750</v>
      </c>
      <c r="C423" s="32" t="s">
        <v>961</v>
      </c>
      <c r="D423" s="62" t="s">
        <v>962</v>
      </c>
      <c r="E423" s="32" t="s">
        <v>753</v>
      </c>
      <c r="F423" s="32" t="s">
        <v>936</v>
      </c>
      <c r="G423" s="63">
        <v>2</v>
      </c>
      <c r="H423" s="64">
        <v>507.88</v>
      </c>
      <c r="I423" s="65">
        <v>0.34999999999999992</v>
      </c>
      <c r="J423" s="51">
        <f t="shared" si="8"/>
        <v>330.12200000000007</v>
      </c>
    </row>
    <row r="424" spans="1:10" ht="63">
      <c r="A424" s="72">
        <v>422</v>
      </c>
      <c r="B424" s="32" t="s">
        <v>750</v>
      </c>
      <c r="C424" s="32" t="s">
        <v>963</v>
      </c>
      <c r="D424" s="62" t="s">
        <v>964</v>
      </c>
      <c r="E424" s="32" t="s">
        <v>753</v>
      </c>
      <c r="F424" s="32" t="s">
        <v>936</v>
      </c>
      <c r="G424" s="63">
        <v>2</v>
      </c>
      <c r="H424" s="64">
        <v>732.58</v>
      </c>
      <c r="I424" s="65">
        <v>0.34999999999999992</v>
      </c>
      <c r="J424" s="51">
        <f t="shared" si="8"/>
        <v>476.17700000000013</v>
      </c>
    </row>
    <row r="425" spans="1:10" ht="31.5">
      <c r="A425" s="72">
        <v>423</v>
      </c>
      <c r="B425" s="32" t="s">
        <v>750</v>
      </c>
      <c r="C425" s="32" t="s">
        <v>965</v>
      </c>
      <c r="D425" s="62" t="s">
        <v>966</v>
      </c>
      <c r="E425" s="32" t="s">
        <v>753</v>
      </c>
      <c r="F425" s="32" t="s">
        <v>936</v>
      </c>
      <c r="G425" s="63">
        <v>2</v>
      </c>
      <c r="H425" s="64">
        <v>676.4</v>
      </c>
      <c r="I425" s="65">
        <v>0.34999999999999992</v>
      </c>
      <c r="J425" s="51">
        <f t="shared" si="8"/>
        <v>439.66000000000008</v>
      </c>
    </row>
    <row r="426" spans="1:10" ht="47.25">
      <c r="A426" s="72">
        <v>424</v>
      </c>
      <c r="B426" s="32" t="s">
        <v>750</v>
      </c>
      <c r="C426" s="32" t="s">
        <v>967</v>
      </c>
      <c r="D426" s="62" t="s">
        <v>968</v>
      </c>
      <c r="E426" s="32" t="s">
        <v>753</v>
      </c>
      <c r="F426" s="32" t="s">
        <v>936</v>
      </c>
      <c r="G426" s="63">
        <v>2</v>
      </c>
      <c r="H426" s="64">
        <v>732.58</v>
      </c>
      <c r="I426" s="65">
        <v>0.34999999999999992</v>
      </c>
      <c r="J426" s="51">
        <f t="shared" si="8"/>
        <v>476.17700000000013</v>
      </c>
    </row>
    <row r="427" spans="1:10" ht="63">
      <c r="A427" s="72">
        <v>425</v>
      </c>
      <c r="B427" s="32" t="s">
        <v>750</v>
      </c>
      <c r="C427" s="32" t="s">
        <v>969</v>
      </c>
      <c r="D427" s="62" t="s">
        <v>970</v>
      </c>
      <c r="E427" s="32" t="s">
        <v>753</v>
      </c>
      <c r="F427" s="32" t="s">
        <v>936</v>
      </c>
      <c r="G427" s="63">
        <v>2</v>
      </c>
      <c r="H427" s="64">
        <v>957.28</v>
      </c>
      <c r="I427" s="65">
        <v>0.34999999999999992</v>
      </c>
      <c r="J427" s="51">
        <f t="shared" si="8"/>
        <v>622.23200000000008</v>
      </c>
    </row>
    <row r="428" spans="1:10" ht="47.25">
      <c r="A428" s="72">
        <v>426</v>
      </c>
      <c r="B428" s="32" t="s">
        <v>750</v>
      </c>
      <c r="C428" s="32" t="s">
        <v>971</v>
      </c>
      <c r="D428" s="62" t="s">
        <v>972</v>
      </c>
      <c r="E428" s="32" t="s">
        <v>753</v>
      </c>
      <c r="F428" s="32" t="s">
        <v>936</v>
      </c>
      <c r="G428" s="63">
        <v>2</v>
      </c>
      <c r="H428" s="64">
        <v>788.75</v>
      </c>
      <c r="I428" s="65">
        <v>0.34999999999999992</v>
      </c>
      <c r="J428" s="51">
        <f t="shared" si="8"/>
        <v>512.68750000000011</v>
      </c>
    </row>
    <row r="429" spans="1:10" ht="63">
      <c r="A429" s="72">
        <v>427</v>
      </c>
      <c r="B429" s="32" t="s">
        <v>750</v>
      </c>
      <c r="C429" s="32" t="s">
        <v>973</v>
      </c>
      <c r="D429" s="62" t="s">
        <v>974</v>
      </c>
      <c r="E429" s="32" t="s">
        <v>753</v>
      </c>
      <c r="F429" s="32" t="s">
        <v>936</v>
      </c>
      <c r="G429" s="63">
        <v>2</v>
      </c>
      <c r="H429" s="64">
        <v>1013.45</v>
      </c>
      <c r="I429" s="65">
        <v>0.34999999999999992</v>
      </c>
      <c r="J429" s="51">
        <f t="shared" si="8"/>
        <v>658.74250000000018</v>
      </c>
    </row>
    <row r="430" spans="1:10" ht="31.5">
      <c r="A430" s="72">
        <v>428</v>
      </c>
      <c r="B430" s="32" t="s">
        <v>750</v>
      </c>
      <c r="C430" s="32" t="s">
        <v>975</v>
      </c>
      <c r="D430" s="62" t="s">
        <v>976</v>
      </c>
      <c r="E430" s="32" t="s">
        <v>753</v>
      </c>
      <c r="F430" s="32" t="s">
        <v>936</v>
      </c>
      <c r="G430" s="63">
        <v>2</v>
      </c>
      <c r="H430" s="64">
        <v>324.22000000000003</v>
      </c>
      <c r="I430" s="65">
        <v>0.34999999999999992</v>
      </c>
      <c r="J430" s="51">
        <f t="shared" si="8"/>
        <v>210.74300000000005</v>
      </c>
    </row>
    <row r="431" spans="1:10" ht="47.25">
      <c r="A431" s="72">
        <v>429</v>
      </c>
      <c r="B431" s="32" t="s">
        <v>750</v>
      </c>
      <c r="C431" s="32" t="s">
        <v>977</v>
      </c>
      <c r="D431" s="62" t="s">
        <v>978</v>
      </c>
      <c r="E431" s="32" t="s">
        <v>753</v>
      </c>
      <c r="F431" s="32" t="s">
        <v>936</v>
      </c>
      <c r="G431" s="63">
        <v>2</v>
      </c>
      <c r="H431" s="64">
        <v>380.39</v>
      </c>
      <c r="I431" s="65">
        <v>0.34999999999999992</v>
      </c>
      <c r="J431" s="51">
        <f t="shared" si="8"/>
        <v>247.25350000000003</v>
      </c>
    </row>
    <row r="432" spans="1:10" ht="63">
      <c r="A432" s="72">
        <v>430</v>
      </c>
      <c r="B432" s="32" t="s">
        <v>750</v>
      </c>
      <c r="C432" s="32" t="s">
        <v>979</v>
      </c>
      <c r="D432" s="62" t="s">
        <v>980</v>
      </c>
      <c r="E432" s="32" t="s">
        <v>753</v>
      </c>
      <c r="F432" s="32" t="s">
        <v>936</v>
      </c>
      <c r="G432" s="63">
        <v>2</v>
      </c>
      <c r="H432" s="64">
        <v>605.09</v>
      </c>
      <c r="I432" s="65">
        <v>0.34999999999999992</v>
      </c>
      <c r="J432" s="51">
        <f t="shared" si="8"/>
        <v>393.30850000000009</v>
      </c>
    </row>
    <row r="433" spans="1:10" ht="47.25">
      <c r="A433" s="72">
        <v>431</v>
      </c>
      <c r="B433" s="32" t="s">
        <v>750</v>
      </c>
      <c r="C433" s="32" t="s">
        <v>981</v>
      </c>
      <c r="D433" s="62" t="s">
        <v>982</v>
      </c>
      <c r="E433" s="32" t="s">
        <v>753</v>
      </c>
      <c r="F433" s="32" t="s">
        <v>936</v>
      </c>
      <c r="G433" s="63">
        <v>2</v>
      </c>
      <c r="H433" s="64">
        <v>436.57</v>
      </c>
      <c r="I433" s="65">
        <v>0.34999999999999992</v>
      </c>
      <c r="J433" s="51">
        <f t="shared" si="8"/>
        <v>283.77050000000003</v>
      </c>
    </row>
    <row r="434" spans="1:10" ht="63">
      <c r="A434" s="72">
        <v>432</v>
      </c>
      <c r="B434" s="32" t="s">
        <v>750</v>
      </c>
      <c r="C434" s="32" t="s">
        <v>983</v>
      </c>
      <c r="D434" s="62" t="s">
        <v>984</v>
      </c>
      <c r="E434" s="32" t="s">
        <v>753</v>
      </c>
      <c r="F434" s="32" t="s">
        <v>936</v>
      </c>
      <c r="G434" s="63">
        <v>2</v>
      </c>
      <c r="H434" s="64">
        <v>661.27</v>
      </c>
      <c r="I434" s="65">
        <v>0.34999999999999992</v>
      </c>
      <c r="J434" s="51">
        <f t="shared" si="8"/>
        <v>429.82550000000009</v>
      </c>
    </row>
    <row r="435" spans="1:10" ht="31.5">
      <c r="A435" s="72">
        <v>433</v>
      </c>
      <c r="B435" s="32" t="s">
        <v>750</v>
      </c>
      <c r="C435" s="32" t="s">
        <v>985</v>
      </c>
      <c r="D435" s="62" t="s">
        <v>986</v>
      </c>
      <c r="E435" s="32" t="s">
        <v>753</v>
      </c>
      <c r="F435" s="32" t="s">
        <v>936</v>
      </c>
      <c r="G435" s="63">
        <v>2</v>
      </c>
      <c r="H435" s="64">
        <v>605.09</v>
      </c>
      <c r="I435" s="65">
        <v>0.34999999999999992</v>
      </c>
      <c r="J435" s="51">
        <f t="shared" si="8"/>
        <v>393.30850000000009</v>
      </c>
    </row>
    <row r="436" spans="1:10" ht="47.25">
      <c r="A436" s="72">
        <v>434</v>
      </c>
      <c r="B436" s="32" t="s">
        <v>750</v>
      </c>
      <c r="C436" s="32" t="s">
        <v>987</v>
      </c>
      <c r="D436" s="62" t="s">
        <v>988</v>
      </c>
      <c r="E436" s="32" t="s">
        <v>753</v>
      </c>
      <c r="F436" s="32" t="s">
        <v>936</v>
      </c>
      <c r="G436" s="63">
        <v>2</v>
      </c>
      <c r="H436" s="64">
        <v>661.27</v>
      </c>
      <c r="I436" s="65">
        <v>0.34999999999999992</v>
      </c>
      <c r="J436" s="51">
        <f t="shared" si="8"/>
        <v>429.82550000000009</v>
      </c>
    </row>
    <row r="437" spans="1:10" ht="63">
      <c r="A437" s="72">
        <v>435</v>
      </c>
      <c r="B437" s="32" t="s">
        <v>750</v>
      </c>
      <c r="C437" s="32" t="s">
        <v>989</v>
      </c>
      <c r="D437" s="62" t="s">
        <v>990</v>
      </c>
      <c r="E437" s="32" t="s">
        <v>753</v>
      </c>
      <c r="F437" s="32" t="s">
        <v>936</v>
      </c>
      <c r="G437" s="63">
        <v>2</v>
      </c>
      <c r="H437" s="64">
        <v>885.97</v>
      </c>
      <c r="I437" s="65">
        <v>0.34999999999999992</v>
      </c>
      <c r="J437" s="51">
        <f t="shared" si="8"/>
        <v>575.8805000000001</v>
      </c>
    </row>
    <row r="438" spans="1:10" ht="47.25">
      <c r="A438" s="72">
        <v>436</v>
      </c>
      <c r="B438" s="32" t="s">
        <v>750</v>
      </c>
      <c r="C438" s="32" t="s">
        <v>991</v>
      </c>
      <c r="D438" s="62" t="s">
        <v>992</v>
      </c>
      <c r="E438" s="32" t="s">
        <v>753</v>
      </c>
      <c r="F438" s="32" t="s">
        <v>936</v>
      </c>
      <c r="G438" s="63">
        <v>2</v>
      </c>
      <c r="H438" s="64">
        <v>717.44</v>
      </c>
      <c r="I438" s="65">
        <v>0.34999999999999992</v>
      </c>
      <c r="J438" s="51">
        <f t="shared" si="8"/>
        <v>466.33600000000013</v>
      </c>
    </row>
    <row r="439" spans="1:10" ht="63">
      <c r="A439" s="72">
        <v>437</v>
      </c>
      <c r="B439" s="32" t="s">
        <v>750</v>
      </c>
      <c r="C439" s="32" t="s">
        <v>993</v>
      </c>
      <c r="D439" s="62" t="s">
        <v>994</v>
      </c>
      <c r="E439" s="32" t="s">
        <v>753</v>
      </c>
      <c r="F439" s="32" t="s">
        <v>936</v>
      </c>
      <c r="G439" s="63">
        <v>2</v>
      </c>
      <c r="H439" s="64">
        <v>942.14</v>
      </c>
      <c r="I439" s="65">
        <v>0.34999999999999992</v>
      </c>
      <c r="J439" s="51">
        <f t="shared" si="8"/>
        <v>612.39100000000008</v>
      </c>
    </row>
    <row r="440" spans="1:10" ht="31.5">
      <c r="A440" s="72">
        <v>438</v>
      </c>
      <c r="B440" s="32" t="s">
        <v>750</v>
      </c>
      <c r="C440" s="32" t="s">
        <v>995</v>
      </c>
      <c r="D440" s="62" t="s">
        <v>996</v>
      </c>
      <c r="E440" s="32" t="s">
        <v>753</v>
      </c>
      <c r="F440" s="32" t="s">
        <v>936</v>
      </c>
      <c r="G440" s="63">
        <v>2</v>
      </c>
      <c r="H440" s="64">
        <v>414.1</v>
      </c>
      <c r="I440" s="65">
        <v>0.34999999999999992</v>
      </c>
      <c r="J440" s="51">
        <f t="shared" si="8"/>
        <v>269.16500000000008</v>
      </c>
    </row>
    <row r="441" spans="1:10" ht="47.25">
      <c r="A441" s="72">
        <v>439</v>
      </c>
      <c r="B441" s="32" t="s">
        <v>750</v>
      </c>
      <c r="C441" s="32" t="s">
        <v>997</v>
      </c>
      <c r="D441" s="62" t="s">
        <v>998</v>
      </c>
      <c r="E441" s="32" t="s">
        <v>753</v>
      </c>
      <c r="F441" s="32" t="s">
        <v>936</v>
      </c>
      <c r="G441" s="63">
        <v>2</v>
      </c>
      <c r="H441" s="64">
        <v>470.27</v>
      </c>
      <c r="I441" s="65">
        <v>0.34999999999999992</v>
      </c>
      <c r="J441" s="51">
        <f t="shared" si="8"/>
        <v>305.67550000000006</v>
      </c>
    </row>
    <row r="442" spans="1:10" ht="63">
      <c r="A442" s="72">
        <v>440</v>
      </c>
      <c r="B442" s="32" t="s">
        <v>750</v>
      </c>
      <c r="C442" s="32" t="s">
        <v>999</v>
      </c>
      <c r="D442" s="62" t="s">
        <v>1000</v>
      </c>
      <c r="E442" s="32" t="s">
        <v>753</v>
      </c>
      <c r="F442" s="32" t="s">
        <v>936</v>
      </c>
      <c r="G442" s="63">
        <v>2</v>
      </c>
      <c r="H442" s="64">
        <v>694.97</v>
      </c>
      <c r="I442" s="65">
        <v>0.34999999999999992</v>
      </c>
      <c r="J442" s="51">
        <f t="shared" si="8"/>
        <v>451.73050000000012</v>
      </c>
    </row>
    <row r="443" spans="1:10" ht="47.25">
      <c r="A443" s="72">
        <v>441</v>
      </c>
      <c r="B443" s="32" t="s">
        <v>750</v>
      </c>
      <c r="C443" s="32" t="s">
        <v>1001</v>
      </c>
      <c r="D443" s="62" t="s">
        <v>1002</v>
      </c>
      <c r="E443" s="32" t="s">
        <v>753</v>
      </c>
      <c r="F443" s="32" t="s">
        <v>936</v>
      </c>
      <c r="G443" s="63">
        <v>2</v>
      </c>
      <c r="H443" s="64">
        <v>526.45000000000005</v>
      </c>
      <c r="I443" s="65">
        <v>0.34999999999999992</v>
      </c>
      <c r="J443" s="51">
        <f t="shared" si="8"/>
        <v>342.19250000000011</v>
      </c>
    </row>
    <row r="444" spans="1:10" ht="63">
      <c r="A444" s="72">
        <v>442</v>
      </c>
      <c r="B444" s="32" t="s">
        <v>750</v>
      </c>
      <c r="C444" s="32" t="s">
        <v>1003</v>
      </c>
      <c r="D444" s="62" t="s">
        <v>1004</v>
      </c>
      <c r="E444" s="32" t="s">
        <v>753</v>
      </c>
      <c r="F444" s="32" t="s">
        <v>936</v>
      </c>
      <c r="G444" s="63">
        <v>2</v>
      </c>
      <c r="H444" s="64">
        <v>751.15</v>
      </c>
      <c r="I444" s="65">
        <v>0.34999999999999992</v>
      </c>
      <c r="J444" s="51">
        <f t="shared" si="8"/>
        <v>488.24750000000006</v>
      </c>
    </row>
    <row r="445" spans="1:10" ht="31.5">
      <c r="A445" s="72">
        <v>443</v>
      </c>
      <c r="B445" s="32" t="s">
        <v>750</v>
      </c>
      <c r="C445" s="32" t="s">
        <v>1005</v>
      </c>
      <c r="D445" s="62" t="s">
        <v>1006</v>
      </c>
      <c r="E445" s="32" t="s">
        <v>753</v>
      </c>
      <c r="F445" s="32" t="s">
        <v>936</v>
      </c>
      <c r="G445" s="63">
        <v>2</v>
      </c>
      <c r="H445" s="64">
        <v>751.15</v>
      </c>
      <c r="I445" s="65">
        <v>0.34999999999999992</v>
      </c>
      <c r="J445" s="51">
        <f t="shared" si="8"/>
        <v>488.24750000000006</v>
      </c>
    </row>
    <row r="446" spans="1:10" ht="47.25">
      <c r="A446" s="72">
        <v>444</v>
      </c>
      <c r="B446" s="32" t="s">
        <v>750</v>
      </c>
      <c r="C446" s="32" t="s">
        <v>1007</v>
      </c>
      <c r="D446" s="62" t="s">
        <v>1008</v>
      </c>
      <c r="E446" s="32" t="s">
        <v>753</v>
      </c>
      <c r="F446" s="32" t="s">
        <v>936</v>
      </c>
      <c r="G446" s="63">
        <v>2</v>
      </c>
      <c r="H446" s="64">
        <v>807.32</v>
      </c>
      <c r="I446" s="65">
        <v>0.34999999999999992</v>
      </c>
      <c r="J446" s="51">
        <f t="shared" si="8"/>
        <v>524.75800000000015</v>
      </c>
    </row>
    <row r="447" spans="1:10" ht="63">
      <c r="A447" s="72">
        <v>445</v>
      </c>
      <c r="B447" s="32" t="s">
        <v>750</v>
      </c>
      <c r="C447" s="32" t="s">
        <v>1009</v>
      </c>
      <c r="D447" s="62" t="s">
        <v>1010</v>
      </c>
      <c r="E447" s="32" t="s">
        <v>753</v>
      </c>
      <c r="F447" s="32" t="s">
        <v>936</v>
      </c>
      <c r="G447" s="63">
        <v>2</v>
      </c>
      <c r="H447" s="64">
        <v>1032.02</v>
      </c>
      <c r="I447" s="65">
        <v>0.34999999999999992</v>
      </c>
      <c r="J447" s="51">
        <f t="shared" ref="J447:J510" si="9">H447*(1-I447)</f>
        <v>670.8130000000001</v>
      </c>
    </row>
    <row r="448" spans="1:10" ht="47.25">
      <c r="A448" s="72">
        <v>446</v>
      </c>
      <c r="B448" s="32" t="s">
        <v>750</v>
      </c>
      <c r="C448" s="32" t="s">
        <v>1011</v>
      </c>
      <c r="D448" s="62" t="s">
        <v>1012</v>
      </c>
      <c r="E448" s="32" t="s">
        <v>753</v>
      </c>
      <c r="F448" s="32" t="s">
        <v>936</v>
      </c>
      <c r="G448" s="63">
        <v>2</v>
      </c>
      <c r="H448" s="64">
        <v>863.5</v>
      </c>
      <c r="I448" s="65">
        <v>0.34999999999999992</v>
      </c>
      <c r="J448" s="51">
        <f t="shared" si="9"/>
        <v>561.27500000000009</v>
      </c>
    </row>
    <row r="449" spans="1:10" ht="63">
      <c r="A449" s="72">
        <v>447</v>
      </c>
      <c r="B449" s="32" t="s">
        <v>750</v>
      </c>
      <c r="C449" s="32" t="s">
        <v>1013</v>
      </c>
      <c r="D449" s="62" t="s">
        <v>1014</v>
      </c>
      <c r="E449" s="32" t="s">
        <v>753</v>
      </c>
      <c r="F449" s="32" t="s">
        <v>936</v>
      </c>
      <c r="G449" s="63">
        <v>2</v>
      </c>
      <c r="H449" s="64">
        <v>1088.2</v>
      </c>
      <c r="I449" s="65">
        <v>0.34999999999999992</v>
      </c>
      <c r="J449" s="51">
        <f t="shared" si="9"/>
        <v>707.33000000000015</v>
      </c>
    </row>
    <row r="450" spans="1:10" ht="47.25">
      <c r="A450" s="72">
        <v>448</v>
      </c>
      <c r="B450" s="32" t="s">
        <v>750</v>
      </c>
      <c r="C450" s="32" t="s">
        <v>1015</v>
      </c>
      <c r="D450" s="32" t="s">
        <v>1016</v>
      </c>
      <c r="E450" s="32" t="s">
        <v>753</v>
      </c>
      <c r="F450" s="32" t="s">
        <v>936</v>
      </c>
      <c r="G450" s="63">
        <v>2</v>
      </c>
      <c r="H450" s="64">
        <v>384.29</v>
      </c>
      <c r="I450" s="65">
        <v>0.34999999999999992</v>
      </c>
      <c r="J450" s="51">
        <f t="shared" si="9"/>
        <v>249.78850000000006</v>
      </c>
    </row>
    <row r="451" spans="1:10" ht="63">
      <c r="A451" s="72">
        <v>449</v>
      </c>
      <c r="B451" s="32" t="s">
        <v>750</v>
      </c>
      <c r="C451" s="32" t="s">
        <v>1017</v>
      </c>
      <c r="D451" s="32" t="s">
        <v>1018</v>
      </c>
      <c r="E451" s="32" t="s">
        <v>753</v>
      </c>
      <c r="F451" s="32" t="s">
        <v>936</v>
      </c>
      <c r="G451" s="63">
        <v>2</v>
      </c>
      <c r="H451" s="64">
        <v>440.47</v>
      </c>
      <c r="I451" s="65">
        <v>0.34999999999999992</v>
      </c>
      <c r="J451" s="51">
        <f t="shared" si="9"/>
        <v>286.30550000000005</v>
      </c>
    </row>
    <row r="452" spans="1:10" ht="63">
      <c r="A452" s="72">
        <v>450</v>
      </c>
      <c r="B452" s="32" t="s">
        <v>750</v>
      </c>
      <c r="C452" s="32" t="s">
        <v>1019</v>
      </c>
      <c r="D452" s="32" t="s">
        <v>1020</v>
      </c>
      <c r="E452" s="32" t="s">
        <v>753</v>
      </c>
      <c r="F452" s="32" t="s">
        <v>936</v>
      </c>
      <c r="G452" s="63">
        <v>2</v>
      </c>
      <c r="H452" s="64">
        <v>665.17</v>
      </c>
      <c r="I452" s="65">
        <v>0.34999999999999992</v>
      </c>
      <c r="J452" s="51">
        <f t="shared" si="9"/>
        <v>432.36050000000006</v>
      </c>
    </row>
    <row r="453" spans="1:10" ht="47.25">
      <c r="A453" s="72">
        <v>451</v>
      </c>
      <c r="B453" s="32" t="s">
        <v>750</v>
      </c>
      <c r="C453" s="32" t="s">
        <v>1021</v>
      </c>
      <c r="D453" s="32" t="s">
        <v>1022</v>
      </c>
      <c r="E453" s="32" t="s">
        <v>753</v>
      </c>
      <c r="F453" s="32" t="s">
        <v>936</v>
      </c>
      <c r="G453" s="63">
        <v>2</v>
      </c>
      <c r="H453" s="64">
        <v>496.64</v>
      </c>
      <c r="I453" s="65">
        <v>0.34999999999999992</v>
      </c>
      <c r="J453" s="51">
        <f t="shared" si="9"/>
        <v>322.81600000000003</v>
      </c>
    </row>
    <row r="454" spans="1:10" ht="63">
      <c r="A454" s="72">
        <v>452</v>
      </c>
      <c r="B454" s="32" t="s">
        <v>750</v>
      </c>
      <c r="C454" s="32" t="s">
        <v>1023</v>
      </c>
      <c r="D454" s="32" t="s">
        <v>1024</v>
      </c>
      <c r="E454" s="32" t="s">
        <v>753</v>
      </c>
      <c r="F454" s="32" t="s">
        <v>936</v>
      </c>
      <c r="G454" s="63">
        <v>2</v>
      </c>
      <c r="H454" s="64">
        <v>721.34</v>
      </c>
      <c r="I454" s="65">
        <v>0.34999999999999992</v>
      </c>
      <c r="J454" s="51">
        <f t="shared" si="9"/>
        <v>468.87100000000009</v>
      </c>
    </row>
    <row r="455" spans="1:10" ht="47.25">
      <c r="A455" s="72">
        <v>453</v>
      </c>
      <c r="B455" s="32" t="s">
        <v>750</v>
      </c>
      <c r="C455" s="32" t="s">
        <v>1025</v>
      </c>
      <c r="D455" s="32" t="s">
        <v>1026</v>
      </c>
      <c r="E455" s="32" t="s">
        <v>753</v>
      </c>
      <c r="F455" s="32" t="s">
        <v>936</v>
      </c>
      <c r="G455" s="63">
        <v>2</v>
      </c>
      <c r="H455" s="64">
        <v>631.46</v>
      </c>
      <c r="I455" s="65">
        <v>0.34999999999999992</v>
      </c>
      <c r="J455" s="51">
        <f t="shared" si="9"/>
        <v>410.44900000000013</v>
      </c>
    </row>
    <row r="456" spans="1:10" ht="63">
      <c r="A456" s="72">
        <v>454</v>
      </c>
      <c r="B456" s="32" t="s">
        <v>750</v>
      </c>
      <c r="C456" s="32" t="s">
        <v>1027</v>
      </c>
      <c r="D456" s="32" t="s">
        <v>1028</v>
      </c>
      <c r="E456" s="32" t="s">
        <v>753</v>
      </c>
      <c r="F456" s="32" t="s">
        <v>936</v>
      </c>
      <c r="G456" s="63">
        <v>2</v>
      </c>
      <c r="H456" s="64">
        <v>687.64</v>
      </c>
      <c r="I456" s="65">
        <v>0.34999999999999992</v>
      </c>
      <c r="J456" s="51">
        <f t="shared" si="9"/>
        <v>446.96600000000007</v>
      </c>
    </row>
    <row r="457" spans="1:10" ht="63">
      <c r="A457" s="72">
        <v>455</v>
      </c>
      <c r="B457" s="32" t="s">
        <v>750</v>
      </c>
      <c r="C457" s="32" t="s">
        <v>1029</v>
      </c>
      <c r="D457" s="32" t="s">
        <v>1030</v>
      </c>
      <c r="E457" s="32" t="s">
        <v>753</v>
      </c>
      <c r="F457" s="32" t="s">
        <v>936</v>
      </c>
      <c r="G457" s="63">
        <v>2</v>
      </c>
      <c r="H457" s="64">
        <v>912.34</v>
      </c>
      <c r="I457" s="65">
        <v>0.34999999999999992</v>
      </c>
      <c r="J457" s="51">
        <f t="shared" si="9"/>
        <v>593.02100000000019</v>
      </c>
    </row>
    <row r="458" spans="1:10" ht="47.25">
      <c r="A458" s="72">
        <v>456</v>
      </c>
      <c r="B458" s="32" t="s">
        <v>750</v>
      </c>
      <c r="C458" s="32" t="s">
        <v>1031</v>
      </c>
      <c r="D458" s="32" t="s">
        <v>1032</v>
      </c>
      <c r="E458" s="32" t="s">
        <v>753</v>
      </c>
      <c r="F458" s="32" t="s">
        <v>936</v>
      </c>
      <c r="G458" s="63">
        <v>2</v>
      </c>
      <c r="H458" s="64">
        <v>743.81</v>
      </c>
      <c r="I458" s="65">
        <v>0.34999999999999992</v>
      </c>
      <c r="J458" s="51">
        <f t="shared" si="9"/>
        <v>483.47650000000004</v>
      </c>
    </row>
    <row r="459" spans="1:10" ht="63">
      <c r="A459" s="72">
        <v>457</v>
      </c>
      <c r="B459" s="32" t="s">
        <v>750</v>
      </c>
      <c r="C459" s="32" t="s">
        <v>1033</v>
      </c>
      <c r="D459" s="32" t="s">
        <v>1034</v>
      </c>
      <c r="E459" s="32" t="s">
        <v>753</v>
      </c>
      <c r="F459" s="32" t="s">
        <v>936</v>
      </c>
      <c r="G459" s="63">
        <v>2</v>
      </c>
      <c r="H459" s="64">
        <v>968.51</v>
      </c>
      <c r="I459" s="65">
        <v>0.34999999999999992</v>
      </c>
      <c r="J459" s="51">
        <f t="shared" si="9"/>
        <v>629.53150000000016</v>
      </c>
    </row>
    <row r="460" spans="1:10" ht="47.25">
      <c r="A460" s="72">
        <v>458</v>
      </c>
      <c r="B460" s="32" t="s">
        <v>750</v>
      </c>
      <c r="C460" s="32" t="s">
        <v>1035</v>
      </c>
      <c r="D460" s="32" t="s">
        <v>1036</v>
      </c>
      <c r="E460" s="32" t="s">
        <v>753</v>
      </c>
      <c r="F460" s="32" t="s">
        <v>936</v>
      </c>
      <c r="G460" s="63">
        <v>2</v>
      </c>
      <c r="H460" s="64">
        <v>485.41</v>
      </c>
      <c r="I460" s="65">
        <v>0.34999999999999992</v>
      </c>
      <c r="J460" s="51">
        <f t="shared" si="9"/>
        <v>315.51650000000006</v>
      </c>
    </row>
    <row r="461" spans="1:10" ht="63">
      <c r="A461" s="72">
        <v>459</v>
      </c>
      <c r="B461" s="32" t="s">
        <v>750</v>
      </c>
      <c r="C461" s="32" t="s">
        <v>1037</v>
      </c>
      <c r="D461" s="32" t="s">
        <v>1038</v>
      </c>
      <c r="E461" s="32" t="s">
        <v>753</v>
      </c>
      <c r="F461" s="32" t="s">
        <v>936</v>
      </c>
      <c r="G461" s="63">
        <v>2</v>
      </c>
      <c r="H461" s="64">
        <v>541.58000000000004</v>
      </c>
      <c r="I461" s="65">
        <v>0.34999999999999992</v>
      </c>
      <c r="J461" s="51">
        <f t="shared" si="9"/>
        <v>352.0270000000001</v>
      </c>
    </row>
    <row r="462" spans="1:10" ht="63">
      <c r="A462" s="72">
        <v>460</v>
      </c>
      <c r="B462" s="32" t="s">
        <v>750</v>
      </c>
      <c r="C462" s="32" t="s">
        <v>1039</v>
      </c>
      <c r="D462" s="32" t="s">
        <v>1040</v>
      </c>
      <c r="E462" s="32" t="s">
        <v>753</v>
      </c>
      <c r="F462" s="32" t="s">
        <v>936</v>
      </c>
      <c r="G462" s="63">
        <v>2</v>
      </c>
      <c r="H462" s="64">
        <v>766.28</v>
      </c>
      <c r="I462" s="65">
        <v>0.34999999999999992</v>
      </c>
      <c r="J462" s="51">
        <f t="shared" si="9"/>
        <v>498.08200000000011</v>
      </c>
    </row>
    <row r="463" spans="1:10" ht="47.25">
      <c r="A463" s="72">
        <v>461</v>
      </c>
      <c r="B463" s="32" t="s">
        <v>750</v>
      </c>
      <c r="C463" s="32" t="s">
        <v>1041</v>
      </c>
      <c r="D463" s="32" t="s">
        <v>1042</v>
      </c>
      <c r="E463" s="32" t="s">
        <v>753</v>
      </c>
      <c r="F463" s="32" t="s">
        <v>936</v>
      </c>
      <c r="G463" s="63">
        <v>2</v>
      </c>
      <c r="H463" s="64">
        <v>597.76</v>
      </c>
      <c r="I463" s="65">
        <v>0.34999999999999992</v>
      </c>
      <c r="J463" s="51">
        <f t="shared" si="9"/>
        <v>388.5440000000001</v>
      </c>
    </row>
    <row r="464" spans="1:10" ht="63">
      <c r="A464" s="72">
        <v>462</v>
      </c>
      <c r="B464" s="32" t="s">
        <v>750</v>
      </c>
      <c r="C464" s="32" t="s">
        <v>1043</v>
      </c>
      <c r="D464" s="32" t="s">
        <v>1044</v>
      </c>
      <c r="E464" s="32" t="s">
        <v>753</v>
      </c>
      <c r="F464" s="32" t="s">
        <v>936</v>
      </c>
      <c r="G464" s="63">
        <v>2</v>
      </c>
      <c r="H464" s="64">
        <v>822.46</v>
      </c>
      <c r="I464" s="65">
        <v>0.34999999999999992</v>
      </c>
      <c r="J464" s="51">
        <f t="shared" si="9"/>
        <v>534.59900000000016</v>
      </c>
    </row>
    <row r="465" spans="1:10" ht="47.25">
      <c r="A465" s="72">
        <v>463</v>
      </c>
      <c r="B465" s="32" t="s">
        <v>750</v>
      </c>
      <c r="C465" s="32" t="s">
        <v>1045</v>
      </c>
      <c r="D465" s="32" t="s">
        <v>1046</v>
      </c>
      <c r="E465" s="32" t="s">
        <v>753</v>
      </c>
      <c r="F465" s="32" t="s">
        <v>936</v>
      </c>
      <c r="G465" s="63">
        <v>2</v>
      </c>
      <c r="H465" s="64">
        <v>811.22</v>
      </c>
      <c r="I465" s="65">
        <v>0.34999999999999992</v>
      </c>
      <c r="J465" s="51">
        <f t="shared" si="9"/>
        <v>527.29300000000012</v>
      </c>
    </row>
    <row r="466" spans="1:10" ht="63">
      <c r="A466" s="72">
        <v>464</v>
      </c>
      <c r="B466" s="32" t="s">
        <v>750</v>
      </c>
      <c r="C466" s="32" t="s">
        <v>1047</v>
      </c>
      <c r="D466" s="32" t="s">
        <v>1048</v>
      </c>
      <c r="E466" s="32" t="s">
        <v>753</v>
      </c>
      <c r="F466" s="32" t="s">
        <v>936</v>
      </c>
      <c r="G466" s="63">
        <v>2</v>
      </c>
      <c r="H466" s="64">
        <v>867.4</v>
      </c>
      <c r="I466" s="65">
        <v>0.34999999999999992</v>
      </c>
      <c r="J466" s="51">
        <f t="shared" si="9"/>
        <v>563.81000000000006</v>
      </c>
    </row>
    <row r="467" spans="1:10" ht="63">
      <c r="A467" s="72">
        <v>465</v>
      </c>
      <c r="B467" s="32" t="s">
        <v>750</v>
      </c>
      <c r="C467" s="32" t="s">
        <v>1049</v>
      </c>
      <c r="D467" s="32" t="s">
        <v>1050</v>
      </c>
      <c r="E467" s="32" t="s">
        <v>753</v>
      </c>
      <c r="F467" s="32" t="s">
        <v>936</v>
      </c>
      <c r="G467" s="63">
        <v>2</v>
      </c>
      <c r="H467" s="64">
        <v>1092.0999999999999</v>
      </c>
      <c r="I467" s="65">
        <v>0.34999999999999992</v>
      </c>
      <c r="J467" s="51">
        <f t="shared" si="9"/>
        <v>709.86500000000012</v>
      </c>
    </row>
    <row r="468" spans="1:10" ht="47.25">
      <c r="A468" s="72">
        <v>466</v>
      </c>
      <c r="B468" s="32" t="s">
        <v>750</v>
      </c>
      <c r="C468" s="32" t="s">
        <v>1051</v>
      </c>
      <c r="D468" s="32" t="s">
        <v>1052</v>
      </c>
      <c r="E468" s="32" t="s">
        <v>753</v>
      </c>
      <c r="F468" s="32" t="s">
        <v>936</v>
      </c>
      <c r="G468" s="63">
        <v>2</v>
      </c>
      <c r="H468" s="64">
        <v>923.57</v>
      </c>
      <c r="I468" s="65">
        <v>0.34999999999999992</v>
      </c>
      <c r="J468" s="51">
        <f t="shared" si="9"/>
        <v>600.32050000000015</v>
      </c>
    </row>
    <row r="469" spans="1:10" ht="63">
      <c r="A469" s="72">
        <v>467</v>
      </c>
      <c r="B469" s="32" t="s">
        <v>750</v>
      </c>
      <c r="C469" s="32" t="s">
        <v>1053</v>
      </c>
      <c r="D469" s="32" t="s">
        <v>1054</v>
      </c>
      <c r="E469" s="32" t="s">
        <v>753</v>
      </c>
      <c r="F469" s="32" t="s">
        <v>936</v>
      </c>
      <c r="G469" s="63">
        <v>2</v>
      </c>
      <c r="H469" s="64">
        <v>1148.27</v>
      </c>
      <c r="I469" s="65">
        <v>0.34999999999999992</v>
      </c>
      <c r="J469" s="51">
        <f t="shared" si="9"/>
        <v>746.3755000000001</v>
      </c>
    </row>
    <row r="470" spans="1:10" ht="31.5">
      <c r="A470" s="72">
        <v>468</v>
      </c>
      <c r="B470" s="32" t="s">
        <v>750</v>
      </c>
      <c r="C470" s="32" t="s">
        <v>1055</v>
      </c>
      <c r="D470" s="32" t="s">
        <v>1056</v>
      </c>
      <c r="E470" s="32" t="s">
        <v>753</v>
      </c>
      <c r="F470" s="32" t="s">
        <v>936</v>
      </c>
      <c r="G470" s="63">
        <v>2</v>
      </c>
      <c r="H470" s="64">
        <v>391.63</v>
      </c>
      <c r="I470" s="65">
        <v>0.34999999999999992</v>
      </c>
      <c r="J470" s="51">
        <f t="shared" si="9"/>
        <v>254.55950000000004</v>
      </c>
    </row>
    <row r="471" spans="1:10" ht="47.25">
      <c r="A471" s="72">
        <v>469</v>
      </c>
      <c r="B471" s="32" t="s">
        <v>750</v>
      </c>
      <c r="C471" s="32" t="s">
        <v>1057</v>
      </c>
      <c r="D471" s="32" t="s">
        <v>1058</v>
      </c>
      <c r="E471" s="32" t="s">
        <v>753</v>
      </c>
      <c r="F471" s="32" t="s">
        <v>936</v>
      </c>
      <c r="G471" s="63">
        <v>2</v>
      </c>
      <c r="H471" s="64">
        <v>447.8</v>
      </c>
      <c r="I471" s="65">
        <v>0.34999999999999992</v>
      </c>
      <c r="J471" s="51">
        <f t="shared" si="9"/>
        <v>291.07000000000005</v>
      </c>
    </row>
    <row r="472" spans="1:10" ht="63">
      <c r="A472" s="72">
        <v>470</v>
      </c>
      <c r="B472" s="32" t="s">
        <v>750</v>
      </c>
      <c r="C472" s="32" t="s">
        <v>1059</v>
      </c>
      <c r="D472" s="32" t="s">
        <v>1060</v>
      </c>
      <c r="E472" s="32" t="s">
        <v>753</v>
      </c>
      <c r="F472" s="32" t="s">
        <v>936</v>
      </c>
      <c r="G472" s="63">
        <v>2</v>
      </c>
      <c r="H472" s="64">
        <v>672.5</v>
      </c>
      <c r="I472" s="65">
        <v>0.34999999999999992</v>
      </c>
      <c r="J472" s="51">
        <f t="shared" si="9"/>
        <v>437.12500000000011</v>
      </c>
    </row>
    <row r="473" spans="1:10" ht="47.25">
      <c r="A473" s="72">
        <v>471</v>
      </c>
      <c r="B473" s="32" t="s">
        <v>750</v>
      </c>
      <c r="C473" s="32" t="s">
        <v>1061</v>
      </c>
      <c r="D473" s="32" t="s">
        <v>1062</v>
      </c>
      <c r="E473" s="32" t="s">
        <v>753</v>
      </c>
      <c r="F473" s="32" t="s">
        <v>936</v>
      </c>
      <c r="G473" s="63">
        <v>2</v>
      </c>
      <c r="H473" s="64">
        <v>503.98</v>
      </c>
      <c r="I473" s="65">
        <v>0.34999999999999992</v>
      </c>
      <c r="J473" s="51">
        <f t="shared" si="9"/>
        <v>327.5870000000001</v>
      </c>
    </row>
    <row r="474" spans="1:10" ht="63">
      <c r="A474" s="72">
        <v>472</v>
      </c>
      <c r="B474" s="32" t="s">
        <v>750</v>
      </c>
      <c r="C474" s="32" t="s">
        <v>1063</v>
      </c>
      <c r="D474" s="32" t="s">
        <v>1064</v>
      </c>
      <c r="E474" s="32" t="s">
        <v>753</v>
      </c>
      <c r="F474" s="32" t="s">
        <v>936</v>
      </c>
      <c r="G474" s="63">
        <v>2</v>
      </c>
      <c r="H474" s="64">
        <v>728.68</v>
      </c>
      <c r="I474" s="65">
        <v>0.34999999999999992</v>
      </c>
      <c r="J474" s="51">
        <f t="shared" si="9"/>
        <v>473.64200000000005</v>
      </c>
    </row>
    <row r="475" spans="1:10" ht="31.5">
      <c r="A475" s="72">
        <v>473</v>
      </c>
      <c r="B475" s="32" t="s">
        <v>750</v>
      </c>
      <c r="C475" s="32" t="s">
        <v>1065</v>
      </c>
      <c r="D475" s="32" t="s">
        <v>1066</v>
      </c>
      <c r="E475" s="32" t="s">
        <v>753</v>
      </c>
      <c r="F475" s="32" t="s">
        <v>936</v>
      </c>
      <c r="G475" s="63">
        <v>2</v>
      </c>
      <c r="H475" s="64">
        <v>694.97</v>
      </c>
      <c r="I475" s="65">
        <v>0.34999999999999992</v>
      </c>
      <c r="J475" s="51">
        <f t="shared" si="9"/>
        <v>451.73050000000012</v>
      </c>
    </row>
    <row r="476" spans="1:10" ht="47.25">
      <c r="A476" s="72">
        <v>474</v>
      </c>
      <c r="B476" s="32" t="s">
        <v>750</v>
      </c>
      <c r="C476" s="32" t="s">
        <v>1067</v>
      </c>
      <c r="D476" s="32" t="s">
        <v>1068</v>
      </c>
      <c r="E476" s="32" t="s">
        <v>753</v>
      </c>
      <c r="F476" s="32" t="s">
        <v>936</v>
      </c>
      <c r="G476" s="63">
        <v>2</v>
      </c>
      <c r="H476" s="64">
        <v>751.15</v>
      </c>
      <c r="I476" s="65">
        <v>0.34999999999999992</v>
      </c>
      <c r="J476" s="51">
        <f t="shared" si="9"/>
        <v>488.24750000000006</v>
      </c>
    </row>
    <row r="477" spans="1:10" ht="63">
      <c r="A477" s="72">
        <v>475</v>
      </c>
      <c r="B477" s="32" t="s">
        <v>750</v>
      </c>
      <c r="C477" s="32" t="s">
        <v>1069</v>
      </c>
      <c r="D477" s="32" t="s">
        <v>1070</v>
      </c>
      <c r="E477" s="32" t="s">
        <v>753</v>
      </c>
      <c r="F477" s="32" t="s">
        <v>936</v>
      </c>
      <c r="G477" s="63">
        <v>2</v>
      </c>
      <c r="H477" s="64">
        <v>975.85</v>
      </c>
      <c r="I477" s="65">
        <v>0.34999999999999992</v>
      </c>
      <c r="J477" s="51">
        <f t="shared" si="9"/>
        <v>634.30250000000012</v>
      </c>
    </row>
    <row r="478" spans="1:10" ht="47.25">
      <c r="A478" s="72">
        <v>476</v>
      </c>
      <c r="B478" s="32" t="s">
        <v>750</v>
      </c>
      <c r="C478" s="32" t="s">
        <v>1071</v>
      </c>
      <c r="D478" s="32" t="s">
        <v>1072</v>
      </c>
      <c r="E478" s="32" t="s">
        <v>753</v>
      </c>
      <c r="F478" s="32" t="s">
        <v>936</v>
      </c>
      <c r="G478" s="63">
        <v>2</v>
      </c>
      <c r="H478" s="64">
        <v>807.32</v>
      </c>
      <c r="I478" s="65">
        <v>0.34999999999999992</v>
      </c>
      <c r="J478" s="51">
        <f t="shared" si="9"/>
        <v>524.75800000000015</v>
      </c>
    </row>
    <row r="479" spans="1:10" ht="63">
      <c r="A479" s="72">
        <v>477</v>
      </c>
      <c r="B479" s="32" t="s">
        <v>750</v>
      </c>
      <c r="C479" s="32" t="s">
        <v>1073</v>
      </c>
      <c r="D479" s="32" t="s">
        <v>1074</v>
      </c>
      <c r="E479" s="32" t="s">
        <v>753</v>
      </c>
      <c r="F479" s="32" t="s">
        <v>936</v>
      </c>
      <c r="G479" s="63">
        <v>2</v>
      </c>
      <c r="H479" s="64">
        <v>1032.02</v>
      </c>
      <c r="I479" s="65">
        <v>0.34999999999999992</v>
      </c>
      <c r="J479" s="51">
        <f t="shared" si="9"/>
        <v>670.8130000000001</v>
      </c>
    </row>
    <row r="480" spans="1:10" ht="31.5">
      <c r="A480" s="72">
        <v>478</v>
      </c>
      <c r="B480" s="32" t="s">
        <v>750</v>
      </c>
      <c r="C480" s="32" t="s">
        <v>1075</v>
      </c>
      <c r="D480" s="32" t="s">
        <v>1076</v>
      </c>
      <c r="E480" s="32" t="s">
        <v>753</v>
      </c>
      <c r="F480" s="32" t="s">
        <v>936</v>
      </c>
      <c r="G480" s="63">
        <v>2</v>
      </c>
      <c r="H480" s="64">
        <v>503.98</v>
      </c>
      <c r="I480" s="65">
        <v>0.34999999999999992</v>
      </c>
      <c r="J480" s="51">
        <f t="shared" si="9"/>
        <v>327.5870000000001</v>
      </c>
    </row>
    <row r="481" spans="1:10" ht="47.25">
      <c r="A481" s="72">
        <v>479</v>
      </c>
      <c r="B481" s="32" t="s">
        <v>750</v>
      </c>
      <c r="C481" s="32" t="s">
        <v>1077</v>
      </c>
      <c r="D481" s="32" t="s">
        <v>1078</v>
      </c>
      <c r="E481" s="32" t="s">
        <v>753</v>
      </c>
      <c r="F481" s="32" t="s">
        <v>936</v>
      </c>
      <c r="G481" s="63">
        <v>2</v>
      </c>
      <c r="H481" s="64">
        <v>560.15</v>
      </c>
      <c r="I481" s="65">
        <v>0.34999999999999992</v>
      </c>
      <c r="J481" s="51">
        <f t="shared" si="9"/>
        <v>364.09750000000008</v>
      </c>
    </row>
    <row r="482" spans="1:10" ht="63">
      <c r="A482" s="72">
        <v>480</v>
      </c>
      <c r="B482" s="32" t="s">
        <v>750</v>
      </c>
      <c r="C482" s="32" t="s">
        <v>1079</v>
      </c>
      <c r="D482" s="32" t="s">
        <v>1080</v>
      </c>
      <c r="E482" s="32" t="s">
        <v>753</v>
      </c>
      <c r="F482" s="32" t="s">
        <v>936</v>
      </c>
      <c r="G482" s="63">
        <v>2</v>
      </c>
      <c r="H482" s="64">
        <v>784.85</v>
      </c>
      <c r="I482" s="65">
        <v>0.34999999999999992</v>
      </c>
      <c r="J482" s="51">
        <f t="shared" si="9"/>
        <v>510.15250000000015</v>
      </c>
    </row>
    <row r="483" spans="1:10" ht="47.25">
      <c r="A483" s="72">
        <v>481</v>
      </c>
      <c r="B483" s="32" t="s">
        <v>750</v>
      </c>
      <c r="C483" s="32" t="s">
        <v>1081</v>
      </c>
      <c r="D483" s="32" t="s">
        <v>1082</v>
      </c>
      <c r="E483" s="32" t="s">
        <v>753</v>
      </c>
      <c r="F483" s="32" t="s">
        <v>936</v>
      </c>
      <c r="G483" s="63">
        <v>2</v>
      </c>
      <c r="H483" s="64">
        <v>616.33000000000004</v>
      </c>
      <c r="I483" s="65">
        <v>0.34999999999999992</v>
      </c>
      <c r="J483" s="51">
        <f t="shared" si="9"/>
        <v>400.61450000000013</v>
      </c>
    </row>
    <row r="484" spans="1:10" ht="31.5">
      <c r="A484" s="72">
        <v>482</v>
      </c>
      <c r="B484" s="32" t="s">
        <v>750</v>
      </c>
      <c r="C484" s="32" t="s">
        <v>1083</v>
      </c>
      <c r="D484" s="32" t="s">
        <v>1076</v>
      </c>
      <c r="E484" s="32" t="s">
        <v>753</v>
      </c>
      <c r="F484" s="32" t="s">
        <v>936</v>
      </c>
      <c r="G484" s="63">
        <v>2</v>
      </c>
      <c r="H484" s="64">
        <v>841.03</v>
      </c>
      <c r="I484" s="65">
        <v>0.34999999999999992</v>
      </c>
      <c r="J484" s="51">
        <f t="shared" si="9"/>
        <v>546.66950000000008</v>
      </c>
    </row>
    <row r="485" spans="1:10" ht="31.5">
      <c r="A485" s="72">
        <v>483</v>
      </c>
      <c r="B485" s="32" t="s">
        <v>750</v>
      </c>
      <c r="C485" s="32" t="s">
        <v>1084</v>
      </c>
      <c r="D485" s="32" t="s">
        <v>1085</v>
      </c>
      <c r="E485" s="32" t="s">
        <v>753</v>
      </c>
      <c r="F485" s="32" t="s">
        <v>936</v>
      </c>
      <c r="G485" s="63">
        <v>2</v>
      </c>
      <c r="H485" s="64">
        <v>885.97</v>
      </c>
      <c r="I485" s="65">
        <v>0.34999999999999992</v>
      </c>
      <c r="J485" s="51">
        <f t="shared" si="9"/>
        <v>575.8805000000001</v>
      </c>
    </row>
    <row r="486" spans="1:10" ht="47.25">
      <c r="A486" s="72">
        <v>484</v>
      </c>
      <c r="B486" s="32" t="s">
        <v>750</v>
      </c>
      <c r="C486" s="32" t="s">
        <v>1086</v>
      </c>
      <c r="D486" s="32" t="s">
        <v>1087</v>
      </c>
      <c r="E486" s="32" t="s">
        <v>753</v>
      </c>
      <c r="F486" s="32" t="s">
        <v>936</v>
      </c>
      <c r="G486" s="63">
        <v>2</v>
      </c>
      <c r="H486" s="64">
        <v>942.14</v>
      </c>
      <c r="I486" s="65">
        <v>0.34999999999999992</v>
      </c>
      <c r="J486" s="51">
        <f t="shared" si="9"/>
        <v>612.39100000000008</v>
      </c>
    </row>
    <row r="487" spans="1:10" ht="63">
      <c r="A487" s="72">
        <v>485</v>
      </c>
      <c r="B487" s="32" t="s">
        <v>750</v>
      </c>
      <c r="C487" s="32" t="s">
        <v>1088</v>
      </c>
      <c r="D487" s="32" t="s">
        <v>1089</v>
      </c>
      <c r="E487" s="32" t="s">
        <v>753</v>
      </c>
      <c r="F487" s="32" t="s">
        <v>936</v>
      </c>
      <c r="G487" s="63">
        <v>2</v>
      </c>
      <c r="H487" s="64">
        <v>1166.8399999999999</v>
      </c>
      <c r="I487" s="65">
        <v>0.34999999999999992</v>
      </c>
      <c r="J487" s="51">
        <f t="shared" si="9"/>
        <v>758.44600000000014</v>
      </c>
    </row>
    <row r="488" spans="1:10" ht="47.25">
      <c r="A488" s="72">
        <v>486</v>
      </c>
      <c r="B488" s="32" t="s">
        <v>750</v>
      </c>
      <c r="C488" s="32" t="s">
        <v>1090</v>
      </c>
      <c r="D488" s="32" t="s">
        <v>1091</v>
      </c>
      <c r="E488" s="32" t="s">
        <v>753</v>
      </c>
      <c r="F488" s="32" t="s">
        <v>936</v>
      </c>
      <c r="G488" s="63">
        <v>2</v>
      </c>
      <c r="H488" s="64">
        <v>998.32</v>
      </c>
      <c r="I488" s="65">
        <v>0.34999999999999992</v>
      </c>
      <c r="J488" s="51">
        <f t="shared" si="9"/>
        <v>648.90800000000013</v>
      </c>
    </row>
    <row r="489" spans="1:10" ht="63">
      <c r="A489" s="72">
        <v>487</v>
      </c>
      <c r="B489" s="32" t="s">
        <v>750</v>
      </c>
      <c r="C489" s="32" t="s">
        <v>1092</v>
      </c>
      <c r="D489" s="32" t="s">
        <v>1093</v>
      </c>
      <c r="E489" s="32" t="s">
        <v>753</v>
      </c>
      <c r="F489" s="32" t="s">
        <v>936</v>
      </c>
      <c r="G489" s="63">
        <v>2</v>
      </c>
      <c r="H489" s="64">
        <v>1223.02</v>
      </c>
      <c r="I489" s="65">
        <v>0.34999999999999992</v>
      </c>
      <c r="J489" s="51">
        <f t="shared" si="9"/>
        <v>794.96300000000019</v>
      </c>
    </row>
    <row r="490" spans="1:10" ht="47.25">
      <c r="A490" s="72">
        <v>488</v>
      </c>
      <c r="B490" s="32" t="s">
        <v>750</v>
      </c>
      <c r="C490" s="32" t="s">
        <v>1094</v>
      </c>
      <c r="D490" s="32" t="s">
        <v>1095</v>
      </c>
      <c r="E490" s="32" t="s">
        <v>753</v>
      </c>
      <c r="F490" s="32" t="s">
        <v>936</v>
      </c>
      <c r="G490" s="63">
        <v>2</v>
      </c>
      <c r="H490" s="64">
        <v>384.29</v>
      </c>
      <c r="I490" s="65">
        <v>0.34999999999999992</v>
      </c>
      <c r="J490" s="51">
        <f t="shared" si="9"/>
        <v>249.78850000000006</v>
      </c>
    </row>
    <row r="491" spans="1:10" ht="63">
      <c r="A491" s="72">
        <v>489</v>
      </c>
      <c r="B491" s="32" t="s">
        <v>750</v>
      </c>
      <c r="C491" s="32" t="s">
        <v>1096</v>
      </c>
      <c r="D491" s="32" t="s">
        <v>1097</v>
      </c>
      <c r="E491" s="32" t="s">
        <v>753</v>
      </c>
      <c r="F491" s="32" t="s">
        <v>936</v>
      </c>
      <c r="G491" s="63">
        <v>2</v>
      </c>
      <c r="H491" s="64">
        <v>440.47</v>
      </c>
      <c r="I491" s="65">
        <v>0.34999999999999992</v>
      </c>
      <c r="J491" s="51">
        <f t="shared" si="9"/>
        <v>286.30550000000005</v>
      </c>
    </row>
    <row r="492" spans="1:10" ht="63">
      <c r="A492" s="72">
        <v>490</v>
      </c>
      <c r="B492" s="32" t="s">
        <v>750</v>
      </c>
      <c r="C492" s="32" t="s">
        <v>1098</v>
      </c>
      <c r="D492" s="32" t="s">
        <v>1099</v>
      </c>
      <c r="E492" s="32" t="s">
        <v>753</v>
      </c>
      <c r="F492" s="32" t="s">
        <v>936</v>
      </c>
      <c r="G492" s="63">
        <v>2</v>
      </c>
      <c r="H492" s="64">
        <v>665.17</v>
      </c>
      <c r="I492" s="65">
        <v>0.34999999999999992</v>
      </c>
      <c r="J492" s="51">
        <f t="shared" si="9"/>
        <v>432.36050000000006</v>
      </c>
    </row>
    <row r="493" spans="1:10" ht="47.25">
      <c r="A493" s="72">
        <v>491</v>
      </c>
      <c r="B493" s="32" t="s">
        <v>750</v>
      </c>
      <c r="C493" s="32" t="s">
        <v>1100</v>
      </c>
      <c r="D493" s="32" t="s">
        <v>1101</v>
      </c>
      <c r="E493" s="32" t="s">
        <v>753</v>
      </c>
      <c r="F493" s="32" t="s">
        <v>936</v>
      </c>
      <c r="G493" s="63">
        <v>2</v>
      </c>
      <c r="H493" s="64">
        <v>496.64</v>
      </c>
      <c r="I493" s="65">
        <v>0.34999999999999992</v>
      </c>
      <c r="J493" s="51">
        <f t="shared" si="9"/>
        <v>322.81600000000003</v>
      </c>
    </row>
    <row r="494" spans="1:10" ht="63">
      <c r="A494" s="72">
        <v>492</v>
      </c>
      <c r="B494" s="32" t="s">
        <v>750</v>
      </c>
      <c r="C494" s="32" t="s">
        <v>1102</v>
      </c>
      <c r="D494" s="32" t="s">
        <v>1103</v>
      </c>
      <c r="E494" s="32" t="s">
        <v>753</v>
      </c>
      <c r="F494" s="32" t="s">
        <v>936</v>
      </c>
      <c r="G494" s="63">
        <v>2</v>
      </c>
      <c r="H494" s="64">
        <v>721.34</v>
      </c>
      <c r="I494" s="65">
        <v>0.34999999999999992</v>
      </c>
      <c r="J494" s="51">
        <f t="shared" si="9"/>
        <v>468.87100000000009</v>
      </c>
    </row>
    <row r="495" spans="1:10" ht="47.25">
      <c r="A495" s="72">
        <v>493</v>
      </c>
      <c r="B495" s="32" t="s">
        <v>750</v>
      </c>
      <c r="C495" s="32" t="s">
        <v>1104</v>
      </c>
      <c r="D495" s="32" t="s">
        <v>1105</v>
      </c>
      <c r="E495" s="32" t="s">
        <v>753</v>
      </c>
      <c r="F495" s="32" t="s">
        <v>936</v>
      </c>
      <c r="G495" s="63">
        <v>2</v>
      </c>
      <c r="H495" s="64">
        <v>631.46</v>
      </c>
      <c r="I495" s="65">
        <v>0.34999999999999992</v>
      </c>
      <c r="J495" s="51">
        <f t="shared" si="9"/>
        <v>410.44900000000013</v>
      </c>
    </row>
    <row r="496" spans="1:10" ht="63">
      <c r="A496" s="72">
        <v>494</v>
      </c>
      <c r="B496" s="32" t="s">
        <v>750</v>
      </c>
      <c r="C496" s="32" t="s">
        <v>1106</v>
      </c>
      <c r="D496" s="32" t="s">
        <v>1107</v>
      </c>
      <c r="E496" s="32" t="s">
        <v>753</v>
      </c>
      <c r="F496" s="32" t="s">
        <v>936</v>
      </c>
      <c r="G496" s="63">
        <v>2</v>
      </c>
      <c r="H496" s="64">
        <v>687.64</v>
      </c>
      <c r="I496" s="65">
        <v>0.34999999999999992</v>
      </c>
      <c r="J496" s="51">
        <f t="shared" si="9"/>
        <v>446.96600000000007</v>
      </c>
    </row>
    <row r="497" spans="1:10" ht="63">
      <c r="A497" s="72">
        <v>495</v>
      </c>
      <c r="B497" s="32" t="s">
        <v>750</v>
      </c>
      <c r="C497" s="32" t="s">
        <v>1108</v>
      </c>
      <c r="D497" s="32" t="s">
        <v>1109</v>
      </c>
      <c r="E497" s="32" t="s">
        <v>753</v>
      </c>
      <c r="F497" s="32" t="s">
        <v>936</v>
      </c>
      <c r="G497" s="63">
        <v>2</v>
      </c>
      <c r="H497" s="64">
        <v>912.34</v>
      </c>
      <c r="I497" s="65">
        <v>0.34999999999999992</v>
      </c>
      <c r="J497" s="51">
        <f t="shared" si="9"/>
        <v>593.02100000000019</v>
      </c>
    </row>
    <row r="498" spans="1:10" ht="47.25">
      <c r="A498" s="72">
        <v>496</v>
      </c>
      <c r="B498" s="32" t="s">
        <v>750</v>
      </c>
      <c r="C498" s="32" t="s">
        <v>1110</v>
      </c>
      <c r="D498" s="32" t="s">
        <v>1111</v>
      </c>
      <c r="E498" s="32" t="s">
        <v>753</v>
      </c>
      <c r="F498" s="32" t="s">
        <v>936</v>
      </c>
      <c r="G498" s="63">
        <v>2</v>
      </c>
      <c r="H498" s="64">
        <v>743.81</v>
      </c>
      <c r="I498" s="65">
        <v>0.34999999999999992</v>
      </c>
      <c r="J498" s="51">
        <f t="shared" si="9"/>
        <v>483.47650000000004</v>
      </c>
    </row>
    <row r="499" spans="1:10" ht="63">
      <c r="A499" s="72">
        <v>497</v>
      </c>
      <c r="B499" s="32" t="s">
        <v>750</v>
      </c>
      <c r="C499" s="32" t="s">
        <v>1112</v>
      </c>
      <c r="D499" s="32" t="s">
        <v>1113</v>
      </c>
      <c r="E499" s="32" t="s">
        <v>753</v>
      </c>
      <c r="F499" s="32" t="s">
        <v>936</v>
      </c>
      <c r="G499" s="63">
        <v>2</v>
      </c>
      <c r="H499" s="64">
        <v>968.51</v>
      </c>
      <c r="I499" s="65">
        <v>0.34999999999999992</v>
      </c>
      <c r="J499" s="51">
        <f t="shared" si="9"/>
        <v>629.53150000000016</v>
      </c>
    </row>
    <row r="500" spans="1:10" ht="47.25">
      <c r="A500" s="72">
        <v>498</v>
      </c>
      <c r="B500" s="32" t="s">
        <v>750</v>
      </c>
      <c r="C500" s="32" t="s">
        <v>1114</v>
      </c>
      <c r="D500" s="32" t="s">
        <v>1115</v>
      </c>
      <c r="E500" s="32" t="s">
        <v>753</v>
      </c>
      <c r="F500" s="32" t="s">
        <v>936</v>
      </c>
      <c r="G500" s="63">
        <v>2</v>
      </c>
      <c r="H500" s="64">
        <v>485.41</v>
      </c>
      <c r="I500" s="65">
        <v>0.34999999999999992</v>
      </c>
      <c r="J500" s="51">
        <f t="shared" si="9"/>
        <v>315.51650000000006</v>
      </c>
    </row>
    <row r="501" spans="1:10" ht="63">
      <c r="A501" s="72">
        <v>499</v>
      </c>
      <c r="B501" s="32" t="s">
        <v>750</v>
      </c>
      <c r="C501" s="32" t="s">
        <v>1116</v>
      </c>
      <c r="D501" s="32" t="s">
        <v>1117</v>
      </c>
      <c r="E501" s="32" t="s">
        <v>753</v>
      </c>
      <c r="F501" s="32" t="s">
        <v>936</v>
      </c>
      <c r="G501" s="63">
        <v>2</v>
      </c>
      <c r="H501" s="64">
        <v>541.58000000000004</v>
      </c>
      <c r="I501" s="65">
        <v>0.34999999999999992</v>
      </c>
      <c r="J501" s="51">
        <f t="shared" si="9"/>
        <v>352.0270000000001</v>
      </c>
    </row>
    <row r="502" spans="1:10" ht="63">
      <c r="A502" s="72">
        <v>500</v>
      </c>
      <c r="B502" s="32" t="s">
        <v>750</v>
      </c>
      <c r="C502" s="32" t="s">
        <v>1118</v>
      </c>
      <c r="D502" s="32" t="s">
        <v>1119</v>
      </c>
      <c r="E502" s="32" t="s">
        <v>753</v>
      </c>
      <c r="F502" s="32" t="s">
        <v>936</v>
      </c>
      <c r="G502" s="63">
        <v>2</v>
      </c>
      <c r="H502" s="64">
        <v>766.28</v>
      </c>
      <c r="I502" s="65">
        <v>0.34999999999999992</v>
      </c>
      <c r="J502" s="51">
        <f t="shared" si="9"/>
        <v>498.08200000000011</v>
      </c>
    </row>
    <row r="503" spans="1:10" ht="47.25">
      <c r="A503" s="72">
        <v>501</v>
      </c>
      <c r="B503" s="32" t="s">
        <v>750</v>
      </c>
      <c r="C503" s="32" t="s">
        <v>1120</v>
      </c>
      <c r="D503" s="32" t="s">
        <v>1121</v>
      </c>
      <c r="E503" s="32" t="s">
        <v>753</v>
      </c>
      <c r="F503" s="32" t="s">
        <v>936</v>
      </c>
      <c r="G503" s="63">
        <v>2</v>
      </c>
      <c r="H503" s="64">
        <v>597.76</v>
      </c>
      <c r="I503" s="65">
        <v>0.34999999999999992</v>
      </c>
      <c r="J503" s="51">
        <f t="shared" si="9"/>
        <v>388.5440000000001</v>
      </c>
    </row>
    <row r="504" spans="1:10" ht="63">
      <c r="A504" s="72">
        <v>502</v>
      </c>
      <c r="B504" s="32" t="s">
        <v>750</v>
      </c>
      <c r="C504" s="32" t="s">
        <v>1122</v>
      </c>
      <c r="D504" s="32" t="s">
        <v>1123</v>
      </c>
      <c r="E504" s="32" t="s">
        <v>753</v>
      </c>
      <c r="F504" s="32" t="s">
        <v>936</v>
      </c>
      <c r="G504" s="63">
        <v>2</v>
      </c>
      <c r="H504" s="64">
        <v>822.46</v>
      </c>
      <c r="I504" s="65">
        <v>0.34999999999999992</v>
      </c>
      <c r="J504" s="51">
        <f t="shared" si="9"/>
        <v>534.59900000000016</v>
      </c>
    </row>
    <row r="505" spans="1:10" ht="47.25">
      <c r="A505" s="72">
        <v>503</v>
      </c>
      <c r="B505" s="32" t="s">
        <v>750</v>
      </c>
      <c r="C505" s="32" t="s">
        <v>1124</v>
      </c>
      <c r="D505" s="32" t="s">
        <v>1125</v>
      </c>
      <c r="E505" s="32" t="s">
        <v>753</v>
      </c>
      <c r="F505" s="32" t="s">
        <v>936</v>
      </c>
      <c r="G505" s="63">
        <v>2</v>
      </c>
      <c r="H505" s="64">
        <v>811.22</v>
      </c>
      <c r="I505" s="65">
        <v>0.34999999999999992</v>
      </c>
      <c r="J505" s="51">
        <f t="shared" si="9"/>
        <v>527.29300000000012</v>
      </c>
    </row>
    <row r="506" spans="1:10" ht="63">
      <c r="A506" s="72">
        <v>504</v>
      </c>
      <c r="B506" s="32" t="s">
        <v>750</v>
      </c>
      <c r="C506" s="32" t="s">
        <v>1126</v>
      </c>
      <c r="D506" s="32" t="s">
        <v>1127</v>
      </c>
      <c r="E506" s="32" t="s">
        <v>753</v>
      </c>
      <c r="F506" s="32" t="s">
        <v>936</v>
      </c>
      <c r="G506" s="63">
        <v>2</v>
      </c>
      <c r="H506" s="64">
        <v>867.4</v>
      </c>
      <c r="I506" s="65">
        <v>0.34999999999999992</v>
      </c>
      <c r="J506" s="51">
        <f t="shared" si="9"/>
        <v>563.81000000000006</v>
      </c>
    </row>
    <row r="507" spans="1:10" ht="63">
      <c r="A507" s="72">
        <v>505</v>
      </c>
      <c r="B507" s="32" t="s">
        <v>750</v>
      </c>
      <c r="C507" s="32" t="s">
        <v>1128</v>
      </c>
      <c r="D507" s="32" t="s">
        <v>1129</v>
      </c>
      <c r="E507" s="32" t="s">
        <v>753</v>
      </c>
      <c r="F507" s="32" t="s">
        <v>936</v>
      </c>
      <c r="G507" s="63">
        <v>2</v>
      </c>
      <c r="H507" s="64">
        <v>1092.0999999999999</v>
      </c>
      <c r="I507" s="65">
        <v>0.34999999999999992</v>
      </c>
      <c r="J507" s="51">
        <f t="shared" si="9"/>
        <v>709.86500000000012</v>
      </c>
    </row>
    <row r="508" spans="1:10" ht="47.25">
      <c r="A508" s="72">
        <v>506</v>
      </c>
      <c r="B508" s="32" t="s">
        <v>750</v>
      </c>
      <c r="C508" s="32" t="s">
        <v>1130</v>
      </c>
      <c r="D508" s="32" t="s">
        <v>1131</v>
      </c>
      <c r="E508" s="32" t="s">
        <v>753</v>
      </c>
      <c r="F508" s="32" t="s">
        <v>936</v>
      </c>
      <c r="G508" s="63">
        <v>2</v>
      </c>
      <c r="H508" s="64">
        <v>923.57</v>
      </c>
      <c r="I508" s="65">
        <v>0.34999999999999992</v>
      </c>
      <c r="J508" s="51">
        <f t="shared" si="9"/>
        <v>600.32050000000015</v>
      </c>
    </row>
    <row r="509" spans="1:10" ht="63">
      <c r="A509" s="72">
        <v>507</v>
      </c>
      <c r="B509" s="32" t="s">
        <v>750</v>
      </c>
      <c r="C509" s="32" t="s">
        <v>1132</v>
      </c>
      <c r="D509" s="32" t="s">
        <v>1133</v>
      </c>
      <c r="E509" s="32" t="s">
        <v>753</v>
      </c>
      <c r="F509" s="32" t="s">
        <v>936</v>
      </c>
      <c r="G509" s="63">
        <v>2</v>
      </c>
      <c r="H509" s="64">
        <v>1148.27</v>
      </c>
      <c r="I509" s="65">
        <v>0.34999999999999992</v>
      </c>
      <c r="J509" s="51">
        <f t="shared" si="9"/>
        <v>746.3755000000001</v>
      </c>
    </row>
    <row r="510" spans="1:10" ht="31.5">
      <c r="A510" s="72">
        <v>508</v>
      </c>
      <c r="B510" s="32" t="s">
        <v>750</v>
      </c>
      <c r="C510" s="32" t="s">
        <v>1134</v>
      </c>
      <c r="D510" s="32" t="s">
        <v>1135</v>
      </c>
      <c r="E510" s="32" t="s">
        <v>753</v>
      </c>
      <c r="F510" s="32" t="s">
        <v>936</v>
      </c>
      <c r="G510" s="63">
        <v>2</v>
      </c>
      <c r="H510" s="64">
        <v>391.63</v>
      </c>
      <c r="I510" s="65">
        <v>0.34999999999999992</v>
      </c>
      <c r="J510" s="51">
        <f t="shared" si="9"/>
        <v>254.55950000000004</v>
      </c>
    </row>
    <row r="511" spans="1:10" ht="47.25">
      <c r="A511" s="72">
        <v>509</v>
      </c>
      <c r="B511" s="32" t="s">
        <v>750</v>
      </c>
      <c r="C511" s="32" t="s">
        <v>1136</v>
      </c>
      <c r="D511" s="32" t="s">
        <v>1137</v>
      </c>
      <c r="E511" s="32" t="s">
        <v>753</v>
      </c>
      <c r="F511" s="32" t="s">
        <v>936</v>
      </c>
      <c r="G511" s="63">
        <v>2</v>
      </c>
      <c r="H511" s="64">
        <v>447.8</v>
      </c>
      <c r="I511" s="65">
        <v>0.34999999999999992</v>
      </c>
      <c r="J511" s="51">
        <f t="shared" ref="J511:J574" si="10">H511*(1-I511)</f>
        <v>291.07000000000005</v>
      </c>
    </row>
    <row r="512" spans="1:10" ht="63">
      <c r="A512" s="72">
        <v>510</v>
      </c>
      <c r="B512" s="32" t="s">
        <v>750</v>
      </c>
      <c r="C512" s="32" t="s">
        <v>1138</v>
      </c>
      <c r="D512" s="32" t="s">
        <v>1139</v>
      </c>
      <c r="E512" s="32" t="s">
        <v>753</v>
      </c>
      <c r="F512" s="32" t="s">
        <v>936</v>
      </c>
      <c r="G512" s="63">
        <v>2</v>
      </c>
      <c r="H512" s="64">
        <v>672.5</v>
      </c>
      <c r="I512" s="65">
        <v>0.34999999999999992</v>
      </c>
      <c r="J512" s="51">
        <f t="shared" si="10"/>
        <v>437.12500000000011</v>
      </c>
    </row>
    <row r="513" spans="1:10" ht="47.25">
      <c r="A513" s="72">
        <v>511</v>
      </c>
      <c r="B513" s="32" t="s">
        <v>750</v>
      </c>
      <c r="C513" s="32" t="s">
        <v>1140</v>
      </c>
      <c r="D513" s="32" t="s">
        <v>1141</v>
      </c>
      <c r="E513" s="32" t="s">
        <v>753</v>
      </c>
      <c r="F513" s="32" t="s">
        <v>936</v>
      </c>
      <c r="G513" s="63">
        <v>2</v>
      </c>
      <c r="H513" s="64">
        <v>503.98</v>
      </c>
      <c r="I513" s="65">
        <v>0.34999999999999992</v>
      </c>
      <c r="J513" s="51">
        <f t="shared" si="10"/>
        <v>327.5870000000001</v>
      </c>
    </row>
    <row r="514" spans="1:10" ht="63">
      <c r="A514" s="72">
        <v>512</v>
      </c>
      <c r="B514" s="32" t="s">
        <v>750</v>
      </c>
      <c r="C514" s="32" t="s">
        <v>1142</v>
      </c>
      <c r="D514" s="32" t="s">
        <v>1143</v>
      </c>
      <c r="E514" s="32" t="s">
        <v>753</v>
      </c>
      <c r="F514" s="32" t="s">
        <v>936</v>
      </c>
      <c r="G514" s="63">
        <v>2</v>
      </c>
      <c r="H514" s="64">
        <v>728.68</v>
      </c>
      <c r="I514" s="65">
        <v>0.34999999999999992</v>
      </c>
      <c r="J514" s="51">
        <f t="shared" si="10"/>
        <v>473.64200000000005</v>
      </c>
    </row>
    <row r="515" spans="1:10" ht="31.5">
      <c r="A515" s="72">
        <v>513</v>
      </c>
      <c r="B515" s="32" t="s">
        <v>750</v>
      </c>
      <c r="C515" s="32" t="s">
        <v>1144</v>
      </c>
      <c r="D515" s="32" t="s">
        <v>1145</v>
      </c>
      <c r="E515" s="32" t="s">
        <v>753</v>
      </c>
      <c r="F515" s="32" t="s">
        <v>936</v>
      </c>
      <c r="G515" s="63">
        <v>2</v>
      </c>
      <c r="H515" s="64">
        <v>694.97</v>
      </c>
      <c r="I515" s="65">
        <v>0.34999999999999992</v>
      </c>
      <c r="J515" s="51">
        <f t="shared" si="10"/>
        <v>451.73050000000012</v>
      </c>
    </row>
    <row r="516" spans="1:10" ht="47.25">
      <c r="A516" s="72">
        <v>514</v>
      </c>
      <c r="B516" s="32" t="s">
        <v>750</v>
      </c>
      <c r="C516" s="32" t="s">
        <v>1146</v>
      </c>
      <c r="D516" s="32" t="s">
        <v>1147</v>
      </c>
      <c r="E516" s="32" t="s">
        <v>753</v>
      </c>
      <c r="F516" s="32" t="s">
        <v>936</v>
      </c>
      <c r="G516" s="63">
        <v>2</v>
      </c>
      <c r="H516" s="64">
        <v>751.15</v>
      </c>
      <c r="I516" s="65">
        <v>0.34999999999999992</v>
      </c>
      <c r="J516" s="51">
        <f t="shared" si="10"/>
        <v>488.24750000000006</v>
      </c>
    </row>
    <row r="517" spans="1:10" ht="63">
      <c r="A517" s="72">
        <v>515</v>
      </c>
      <c r="B517" s="32" t="s">
        <v>750</v>
      </c>
      <c r="C517" s="32" t="s">
        <v>1148</v>
      </c>
      <c r="D517" s="32" t="s">
        <v>1149</v>
      </c>
      <c r="E517" s="32" t="s">
        <v>753</v>
      </c>
      <c r="F517" s="32" t="s">
        <v>936</v>
      </c>
      <c r="G517" s="63">
        <v>2</v>
      </c>
      <c r="H517" s="64">
        <v>975.85</v>
      </c>
      <c r="I517" s="65">
        <v>0.34999999999999992</v>
      </c>
      <c r="J517" s="51">
        <f t="shared" si="10"/>
        <v>634.30250000000012</v>
      </c>
    </row>
    <row r="518" spans="1:10" ht="47.25">
      <c r="A518" s="72">
        <v>516</v>
      </c>
      <c r="B518" s="32" t="s">
        <v>750</v>
      </c>
      <c r="C518" s="32" t="s">
        <v>1150</v>
      </c>
      <c r="D518" s="32" t="s">
        <v>1151</v>
      </c>
      <c r="E518" s="32" t="s">
        <v>753</v>
      </c>
      <c r="F518" s="32" t="s">
        <v>936</v>
      </c>
      <c r="G518" s="63">
        <v>2</v>
      </c>
      <c r="H518" s="64">
        <v>807.32</v>
      </c>
      <c r="I518" s="65">
        <v>0.34999999999999992</v>
      </c>
      <c r="J518" s="51">
        <f t="shared" si="10"/>
        <v>524.75800000000015</v>
      </c>
    </row>
    <row r="519" spans="1:10" ht="63">
      <c r="A519" s="72">
        <v>517</v>
      </c>
      <c r="B519" s="32" t="s">
        <v>750</v>
      </c>
      <c r="C519" s="32" t="s">
        <v>1152</v>
      </c>
      <c r="D519" s="32" t="s">
        <v>1153</v>
      </c>
      <c r="E519" s="32" t="s">
        <v>753</v>
      </c>
      <c r="F519" s="32" t="s">
        <v>936</v>
      </c>
      <c r="G519" s="63">
        <v>2</v>
      </c>
      <c r="H519" s="64">
        <v>1032.02</v>
      </c>
      <c r="I519" s="65">
        <v>0.34999999999999992</v>
      </c>
      <c r="J519" s="51">
        <f t="shared" si="10"/>
        <v>670.8130000000001</v>
      </c>
    </row>
    <row r="520" spans="1:10" ht="31.5">
      <c r="A520" s="72">
        <v>518</v>
      </c>
      <c r="B520" s="32" t="s">
        <v>750</v>
      </c>
      <c r="C520" s="32" t="s">
        <v>1154</v>
      </c>
      <c r="D520" s="32" t="s">
        <v>1155</v>
      </c>
      <c r="E520" s="32" t="s">
        <v>753</v>
      </c>
      <c r="F520" s="32" t="s">
        <v>936</v>
      </c>
      <c r="G520" s="63">
        <v>2</v>
      </c>
      <c r="H520" s="64">
        <v>503.98</v>
      </c>
      <c r="I520" s="65">
        <v>0.34999999999999992</v>
      </c>
      <c r="J520" s="51">
        <f t="shared" si="10"/>
        <v>327.5870000000001</v>
      </c>
    </row>
    <row r="521" spans="1:10" ht="47.25">
      <c r="A521" s="72">
        <v>519</v>
      </c>
      <c r="B521" s="32" t="s">
        <v>750</v>
      </c>
      <c r="C521" s="32" t="s">
        <v>1156</v>
      </c>
      <c r="D521" s="32" t="s">
        <v>1157</v>
      </c>
      <c r="E521" s="32" t="s">
        <v>753</v>
      </c>
      <c r="F521" s="32" t="s">
        <v>936</v>
      </c>
      <c r="G521" s="63">
        <v>2</v>
      </c>
      <c r="H521" s="64">
        <v>560.15</v>
      </c>
      <c r="I521" s="65">
        <v>0.34999999999999992</v>
      </c>
      <c r="J521" s="51">
        <f t="shared" si="10"/>
        <v>364.09750000000008</v>
      </c>
    </row>
    <row r="522" spans="1:10" ht="63">
      <c r="A522" s="72">
        <v>520</v>
      </c>
      <c r="B522" s="32" t="s">
        <v>750</v>
      </c>
      <c r="C522" s="32" t="s">
        <v>1158</v>
      </c>
      <c r="D522" s="32" t="s">
        <v>1159</v>
      </c>
      <c r="E522" s="32" t="s">
        <v>753</v>
      </c>
      <c r="F522" s="32" t="s">
        <v>936</v>
      </c>
      <c r="G522" s="63">
        <v>2</v>
      </c>
      <c r="H522" s="64">
        <v>784.85</v>
      </c>
      <c r="I522" s="65">
        <v>0.34999999999999992</v>
      </c>
      <c r="J522" s="51">
        <f t="shared" si="10"/>
        <v>510.15250000000015</v>
      </c>
    </row>
    <row r="523" spans="1:10" ht="47.25">
      <c r="A523" s="72">
        <v>521</v>
      </c>
      <c r="B523" s="32" t="s">
        <v>750</v>
      </c>
      <c r="C523" s="32" t="s">
        <v>1160</v>
      </c>
      <c r="D523" s="32" t="s">
        <v>1161</v>
      </c>
      <c r="E523" s="32" t="s">
        <v>753</v>
      </c>
      <c r="F523" s="32" t="s">
        <v>936</v>
      </c>
      <c r="G523" s="63">
        <v>2</v>
      </c>
      <c r="H523" s="64">
        <v>616.33000000000004</v>
      </c>
      <c r="I523" s="65">
        <v>0.34999999999999992</v>
      </c>
      <c r="J523" s="51">
        <f t="shared" si="10"/>
        <v>400.61450000000013</v>
      </c>
    </row>
    <row r="524" spans="1:10" ht="31.5">
      <c r="A524" s="72">
        <v>522</v>
      </c>
      <c r="B524" s="32" t="s">
        <v>750</v>
      </c>
      <c r="C524" s="32" t="s">
        <v>1162</v>
      </c>
      <c r="D524" s="32" t="s">
        <v>1155</v>
      </c>
      <c r="E524" s="32" t="s">
        <v>753</v>
      </c>
      <c r="F524" s="32" t="s">
        <v>936</v>
      </c>
      <c r="G524" s="63">
        <v>2</v>
      </c>
      <c r="H524" s="64">
        <v>841.03</v>
      </c>
      <c r="I524" s="65">
        <v>0.34999999999999992</v>
      </c>
      <c r="J524" s="51">
        <f t="shared" si="10"/>
        <v>546.66950000000008</v>
      </c>
    </row>
    <row r="525" spans="1:10" ht="31.5">
      <c r="A525" s="72">
        <v>523</v>
      </c>
      <c r="B525" s="32" t="s">
        <v>750</v>
      </c>
      <c r="C525" s="32" t="s">
        <v>1163</v>
      </c>
      <c r="D525" s="32" t="s">
        <v>1164</v>
      </c>
      <c r="E525" s="32" t="s">
        <v>753</v>
      </c>
      <c r="F525" s="32" t="s">
        <v>936</v>
      </c>
      <c r="G525" s="63">
        <v>2</v>
      </c>
      <c r="H525" s="64">
        <v>885.97</v>
      </c>
      <c r="I525" s="65">
        <v>0.34999999999999992</v>
      </c>
      <c r="J525" s="51">
        <f t="shared" si="10"/>
        <v>575.8805000000001</v>
      </c>
    </row>
    <row r="526" spans="1:10" ht="47.25">
      <c r="A526" s="72">
        <v>524</v>
      </c>
      <c r="B526" s="32" t="s">
        <v>750</v>
      </c>
      <c r="C526" s="32" t="s">
        <v>1165</v>
      </c>
      <c r="D526" s="32" t="s">
        <v>1166</v>
      </c>
      <c r="E526" s="32" t="s">
        <v>753</v>
      </c>
      <c r="F526" s="32" t="s">
        <v>936</v>
      </c>
      <c r="G526" s="63">
        <v>2</v>
      </c>
      <c r="H526" s="64">
        <v>942.14</v>
      </c>
      <c r="I526" s="65">
        <v>0.34999999999999992</v>
      </c>
      <c r="J526" s="51">
        <f t="shared" si="10"/>
        <v>612.39100000000008</v>
      </c>
    </row>
    <row r="527" spans="1:10" ht="63">
      <c r="A527" s="72">
        <v>525</v>
      </c>
      <c r="B527" s="32" t="s">
        <v>750</v>
      </c>
      <c r="C527" s="32" t="s">
        <v>1167</v>
      </c>
      <c r="D527" s="32" t="s">
        <v>1168</v>
      </c>
      <c r="E527" s="32" t="s">
        <v>753</v>
      </c>
      <c r="F527" s="32" t="s">
        <v>936</v>
      </c>
      <c r="G527" s="63">
        <v>2</v>
      </c>
      <c r="H527" s="64">
        <v>1166.8399999999999</v>
      </c>
      <c r="I527" s="65">
        <v>0.34999999999999992</v>
      </c>
      <c r="J527" s="51">
        <f t="shared" si="10"/>
        <v>758.44600000000014</v>
      </c>
    </row>
    <row r="528" spans="1:10" ht="47.25">
      <c r="A528" s="72">
        <v>526</v>
      </c>
      <c r="B528" s="32" t="s">
        <v>750</v>
      </c>
      <c r="C528" s="32" t="s">
        <v>1169</v>
      </c>
      <c r="D528" s="32" t="s">
        <v>1170</v>
      </c>
      <c r="E528" s="32" t="s">
        <v>753</v>
      </c>
      <c r="F528" s="32" t="s">
        <v>936</v>
      </c>
      <c r="G528" s="63">
        <v>2</v>
      </c>
      <c r="H528" s="64">
        <v>998.32</v>
      </c>
      <c r="I528" s="65">
        <v>0.34999999999999992</v>
      </c>
      <c r="J528" s="51">
        <f t="shared" si="10"/>
        <v>648.90800000000013</v>
      </c>
    </row>
    <row r="529" spans="1:10" ht="63">
      <c r="A529" s="72">
        <v>527</v>
      </c>
      <c r="B529" s="32" t="s">
        <v>750</v>
      </c>
      <c r="C529" s="32" t="s">
        <v>1171</v>
      </c>
      <c r="D529" s="32" t="s">
        <v>1172</v>
      </c>
      <c r="E529" s="32" t="s">
        <v>753</v>
      </c>
      <c r="F529" s="32" t="s">
        <v>936</v>
      </c>
      <c r="G529" s="63">
        <v>2</v>
      </c>
      <c r="H529" s="64">
        <v>1223.02</v>
      </c>
      <c r="I529" s="65">
        <v>0.34999999999999992</v>
      </c>
      <c r="J529" s="51">
        <f t="shared" si="10"/>
        <v>794.96300000000019</v>
      </c>
    </row>
    <row r="530" spans="1:10" ht="47.25">
      <c r="A530" s="72">
        <v>528</v>
      </c>
      <c r="B530" s="32" t="s">
        <v>750</v>
      </c>
      <c r="C530" s="32" t="s">
        <v>1173</v>
      </c>
      <c r="D530" s="32" t="s">
        <v>1174</v>
      </c>
      <c r="E530" s="32" t="s">
        <v>753</v>
      </c>
      <c r="F530" s="32" t="s">
        <v>936</v>
      </c>
      <c r="G530" s="63">
        <v>2</v>
      </c>
      <c r="H530" s="64">
        <v>384.29</v>
      </c>
      <c r="I530" s="65">
        <v>0.34999999999999992</v>
      </c>
      <c r="J530" s="51">
        <f t="shared" si="10"/>
        <v>249.78850000000006</v>
      </c>
    </row>
    <row r="531" spans="1:10" ht="63">
      <c r="A531" s="72">
        <v>529</v>
      </c>
      <c r="B531" s="32" t="s">
        <v>750</v>
      </c>
      <c r="C531" s="32" t="s">
        <v>1175</v>
      </c>
      <c r="D531" s="32" t="s">
        <v>1176</v>
      </c>
      <c r="E531" s="32" t="s">
        <v>753</v>
      </c>
      <c r="F531" s="32" t="s">
        <v>936</v>
      </c>
      <c r="G531" s="63">
        <v>2</v>
      </c>
      <c r="H531" s="64">
        <v>440.47</v>
      </c>
      <c r="I531" s="65">
        <v>0.34999999999999992</v>
      </c>
      <c r="J531" s="51">
        <f t="shared" si="10"/>
        <v>286.30550000000005</v>
      </c>
    </row>
    <row r="532" spans="1:10" ht="63">
      <c r="A532" s="72">
        <v>530</v>
      </c>
      <c r="B532" s="32" t="s">
        <v>750</v>
      </c>
      <c r="C532" s="32" t="s">
        <v>1177</v>
      </c>
      <c r="D532" s="32" t="s">
        <v>1178</v>
      </c>
      <c r="E532" s="32" t="s">
        <v>753</v>
      </c>
      <c r="F532" s="32" t="s">
        <v>936</v>
      </c>
      <c r="G532" s="63">
        <v>2</v>
      </c>
      <c r="H532" s="64">
        <v>665.17</v>
      </c>
      <c r="I532" s="65">
        <v>0.34999999999999992</v>
      </c>
      <c r="J532" s="51">
        <f t="shared" si="10"/>
        <v>432.36050000000006</v>
      </c>
    </row>
    <row r="533" spans="1:10" ht="47.25">
      <c r="A533" s="72">
        <v>531</v>
      </c>
      <c r="B533" s="32" t="s">
        <v>750</v>
      </c>
      <c r="C533" s="32" t="s">
        <v>1179</v>
      </c>
      <c r="D533" s="32" t="s">
        <v>1180</v>
      </c>
      <c r="E533" s="32" t="s">
        <v>753</v>
      </c>
      <c r="F533" s="32" t="s">
        <v>936</v>
      </c>
      <c r="G533" s="63">
        <v>2</v>
      </c>
      <c r="H533" s="64">
        <v>496.64</v>
      </c>
      <c r="I533" s="65">
        <v>0.34999999999999992</v>
      </c>
      <c r="J533" s="51">
        <f t="shared" si="10"/>
        <v>322.81600000000003</v>
      </c>
    </row>
    <row r="534" spans="1:10" ht="63">
      <c r="A534" s="72">
        <v>532</v>
      </c>
      <c r="B534" s="32" t="s">
        <v>750</v>
      </c>
      <c r="C534" s="32" t="s">
        <v>1181</v>
      </c>
      <c r="D534" s="32" t="s">
        <v>1182</v>
      </c>
      <c r="E534" s="32" t="s">
        <v>753</v>
      </c>
      <c r="F534" s="32" t="s">
        <v>936</v>
      </c>
      <c r="G534" s="63">
        <v>2</v>
      </c>
      <c r="H534" s="64">
        <v>721.34</v>
      </c>
      <c r="I534" s="65">
        <v>0.34999999999999992</v>
      </c>
      <c r="J534" s="51">
        <f t="shared" si="10"/>
        <v>468.87100000000009</v>
      </c>
    </row>
    <row r="535" spans="1:10" ht="47.25">
      <c r="A535" s="72">
        <v>533</v>
      </c>
      <c r="B535" s="32" t="s">
        <v>750</v>
      </c>
      <c r="C535" s="32" t="s">
        <v>1183</v>
      </c>
      <c r="D535" s="32" t="s">
        <v>1184</v>
      </c>
      <c r="E535" s="32" t="s">
        <v>753</v>
      </c>
      <c r="F535" s="32" t="s">
        <v>936</v>
      </c>
      <c r="G535" s="63">
        <v>2</v>
      </c>
      <c r="H535" s="64">
        <v>631.46</v>
      </c>
      <c r="I535" s="65">
        <v>0.34999999999999992</v>
      </c>
      <c r="J535" s="51">
        <f t="shared" si="10"/>
        <v>410.44900000000013</v>
      </c>
    </row>
    <row r="536" spans="1:10" ht="63">
      <c r="A536" s="72">
        <v>534</v>
      </c>
      <c r="B536" s="32" t="s">
        <v>750</v>
      </c>
      <c r="C536" s="32" t="s">
        <v>1185</v>
      </c>
      <c r="D536" s="32" t="s">
        <v>1186</v>
      </c>
      <c r="E536" s="32" t="s">
        <v>753</v>
      </c>
      <c r="F536" s="32" t="s">
        <v>936</v>
      </c>
      <c r="G536" s="63">
        <v>2</v>
      </c>
      <c r="H536" s="64">
        <v>687.64</v>
      </c>
      <c r="I536" s="65">
        <v>0.34999999999999992</v>
      </c>
      <c r="J536" s="51">
        <f t="shared" si="10"/>
        <v>446.96600000000007</v>
      </c>
    </row>
    <row r="537" spans="1:10" ht="63">
      <c r="A537" s="72">
        <v>535</v>
      </c>
      <c r="B537" s="32" t="s">
        <v>750</v>
      </c>
      <c r="C537" s="32" t="s">
        <v>1187</v>
      </c>
      <c r="D537" s="32" t="s">
        <v>1188</v>
      </c>
      <c r="E537" s="32" t="s">
        <v>753</v>
      </c>
      <c r="F537" s="32" t="s">
        <v>936</v>
      </c>
      <c r="G537" s="63">
        <v>2</v>
      </c>
      <c r="H537" s="64">
        <v>912.34</v>
      </c>
      <c r="I537" s="65">
        <v>0.34999999999999992</v>
      </c>
      <c r="J537" s="51">
        <f t="shared" si="10"/>
        <v>593.02100000000019</v>
      </c>
    </row>
    <row r="538" spans="1:10" ht="47.25">
      <c r="A538" s="72">
        <v>536</v>
      </c>
      <c r="B538" s="32" t="s">
        <v>750</v>
      </c>
      <c r="C538" s="32" t="s">
        <v>1189</v>
      </c>
      <c r="D538" s="32" t="s">
        <v>1190</v>
      </c>
      <c r="E538" s="32" t="s">
        <v>753</v>
      </c>
      <c r="F538" s="32" t="s">
        <v>936</v>
      </c>
      <c r="G538" s="63">
        <v>2</v>
      </c>
      <c r="H538" s="64">
        <v>743.81</v>
      </c>
      <c r="I538" s="65">
        <v>0.34999999999999992</v>
      </c>
      <c r="J538" s="51">
        <f t="shared" si="10"/>
        <v>483.47650000000004</v>
      </c>
    </row>
    <row r="539" spans="1:10" ht="63">
      <c r="A539" s="72">
        <v>537</v>
      </c>
      <c r="B539" s="32" t="s">
        <v>750</v>
      </c>
      <c r="C539" s="32" t="s">
        <v>1191</v>
      </c>
      <c r="D539" s="32" t="s">
        <v>1192</v>
      </c>
      <c r="E539" s="32" t="s">
        <v>753</v>
      </c>
      <c r="F539" s="32" t="s">
        <v>936</v>
      </c>
      <c r="G539" s="63">
        <v>2</v>
      </c>
      <c r="H539" s="64">
        <v>968.51</v>
      </c>
      <c r="I539" s="65">
        <v>0.34999999999999992</v>
      </c>
      <c r="J539" s="51">
        <f t="shared" si="10"/>
        <v>629.53150000000016</v>
      </c>
    </row>
    <row r="540" spans="1:10" ht="47.25">
      <c r="A540" s="72">
        <v>538</v>
      </c>
      <c r="B540" s="32" t="s">
        <v>750</v>
      </c>
      <c r="C540" s="32" t="s">
        <v>1193</v>
      </c>
      <c r="D540" s="32" t="s">
        <v>1194</v>
      </c>
      <c r="E540" s="32" t="s">
        <v>753</v>
      </c>
      <c r="F540" s="32" t="s">
        <v>936</v>
      </c>
      <c r="G540" s="63">
        <v>2</v>
      </c>
      <c r="H540" s="64">
        <v>485.41</v>
      </c>
      <c r="I540" s="65">
        <v>0.34999999999999992</v>
      </c>
      <c r="J540" s="51">
        <f t="shared" si="10"/>
        <v>315.51650000000006</v>
      </c>
    </row>
    <row r="541" spans="1:10" ht="63">
      <c r="A541" s="72">
        <v>539</v>
      </c>
      <c r="B541" s="32" t="s">
        <v>750</v>
      </c>
      <c r="C541" s="32" t="s">
        <v>1195</v>
      </c>
      <c r="D541" s="32" t="s">
        <v>1196</v>
      </c>
      <c r="E541" s="32" t="s">
        <v>753</v>
      </c>
      <c r="F541" s="32" t="s">
        <v>936</v>
      </c>
      <c r="G541" s="63">
        <v>2</v>
      </c>
      <c r="H541" s="64">
        <v>541.58000000000004</v>
      </c>
      <c r="I541" s="65">
        <v>0.34999999999999992</v>
      </c>
      <c r="J541" s="51">
        <f t="shared" si="10"/>
        <v>352.0270000000001</v>
      </c>
    </row>
    <row r="542" spans="1:10" ht="63">
      <c r="A542" s="72">
        <v>540</v>
      </c>
      <c r="B542" s="32" t="s">
        <v>750</v>
      </c>
      <c r="C542" s="32" t="s">
        <v>1197</v>
      </c>
      <c r="D542" s="32" t="s">
        <v>1198</v>
      </c>
      <c r="E542" s="32" t="s">
        <v>753</v>
      </c>
      <c r="F542" s="32" t="s">
        <v>936</v>
      </c>
      <c r="G542" s="63">
        <v>2</v>
      </c>
      <c r="H542" s="64">
        <v>766.28</v>
      </c>
      <c r="I542" s="65">
        <v>0.34999999999999992</v>
      </c>
      <c r="J542" s="51">
        <f t="shared" si="10"/>
        <v>498.08200000000011</v>
      </c>
    </row>
    <row r="543" spans="1:10" ht="47.25">
      <c r="A543" s="72">
        <v>541</v>
      </c>
      <c r="B543" s="32" t="s">
        <v>750</v>
      </c>
      <c r="C543" s="32" t="s">
        <v>1199</v>
      </c>
      <c r="D543" s="32" t="s">
        <v>1200</v>
      </c>
      <c r="E543" s="32" t="s">
        <v>753</v>
      </c>
      <c r="F543" s="32" t="s">
        <v>936</v>
      </c>
      <c r="G543" s="63">
        <v>2</v>
      </c>
      <c r="H543" s="64">
        <v>597.76</v>
      </c>
      <c r="I543" s="65">
        <v>0.34999999999999992</v>
      </c>
      <c r="J543" s="51">
        <f t="shared" si="10"/>
        <v>388.5440000000001</v>
      </c>
    </row>
    <row r="544" spans="1:10" ht="63">
      <c r="A544" s="72">
        <v>542</v>
      </c>
      <c r="B544" s="32" t="s">
        <v>750</v>
      </c>
      <c r="C544" s="32" t="s">
        <v>1201</v>
      </c>
      <c r="D544" s="32" t="s">
        <v>1202</v>
      </c>
      <c r="E544" s="32" t="s">
        <v>753</v>
      </c>
      <c r="F544" s="32" t="s">
        <v>936</v>
      </c>
      <c r="G544" s="63">
        <v>2</v>
      </c>
      <c r="H544" s="64">
        <v>822.46</v>
      </c>
      <c r="I544" s="65">
        <v>0.34999999999999992</v>
      </c>
      <c r="J544" s="51">
        <f t="shared" si="10"/>
        <v>534.59900000000016</v>
      </c>
    </row>
    <row r="545" spans="1:10" ht="47.25">
      <c r="A545" s="72">
        <v>543</v>
      </c>
      <c r="B545" s="32" t="s">
        <v>750</v>
      </c>
      <c r="C545" s="32" t="s">
        <v>1203</v>
      </c>
      <c r="D545" s="32" t="s">
        <v>1204</v>
      </c>
      <c r="E545" s="32" t="s">
        <v>753</v>
      </c>
      <c r="F545" s="32" t="s">
        <v>936</v>
      </c>
      <c r="G545" s="63">
        <v>2</v>
      </c>
      <c r="H545" s="64">
        <v>811.22</v>
      </c>
      <c r="I545" s="65">
        <v>0.34999999999999992</v>
      </c>
      <c r="J545" s="51">
        <f t="shared" si="10"/>
        <v>527.29300000000012</v>
      </c>
    </row>
    <row r="546" spans="1:10" ht="63">
      <c r="A546" s="72">
        <v>544</v>
      </c>
      <c r="B546" s="32" t="s">
        <v>750</v>
      </c>
      <c r="C546" s="32" t="s">
        <v>1205</v>
      </c>
      <c r="D546" s="32" t="s">
        <v>1206</v>
      </c>
      <c r="E546" s="32" t="s">
        <v>753</v>
      </c>
      <c r="F546" s="32" t="s">
        <v>936</v>
      </c>
      <c r="G546" s="63">
        <v>2</v>
      </c>
      <c r="H546" s="64">
        <v>867.4</v>
      </c>
      <c r="I546" s="65">
        <v>0.34999999999999992</v>
      </c>
      <c r="J546" s="51">
        <f t="shared" si="10"/>
        <v>563.81000000000006</v>
      </c>
    </row>
    <row r="547" spans="1:10" ht="63">
      <c r="A547" s="72">
        <v>545</v>
      </c>
      <c r="B547" s="32" t="s">
        <v>750</v>
      </c>
      <c r="C547" s="32" t="s">
        <v>1207</v>
      </c>
      <c r="D547" s="32" t="s">
        <v>1208</v>
      </c>
      <c r="E547" s="32" t="s">
        <v>753</v>
      </c>
      <c r="F547" s="32" t="s">
        <v>936</v>
      </c>
      <c r="G547" s="63">
        <v>2</v>
      </c>
      <c r="H547" s="64">
        <v>1092.0999999999999</v>
      </c>
      <c r="I547" s="65">
        <v>0.34999999999999992</v>
      </c>
      <c r="J547" s="51">
        <f t="shared" si="10"/>
        <v>709.86500000000012</v>
      </c>
    </row>
    <row r="548" spans="1:10" ht="47.25">
      <c r="A548" s="72">
        <v>546</v>
      </c>
      <c r="B548" s="32" t="s">
        <v>750</v>
      </c>
      <c r="C548" s="32" t="s">
        <v>1209</v>
      </c>
      <c r="D548" s="32" t="s">
        <v>1210</v>
      </c>
      <c r="E548" s="32" t="s">
        <v>753</v>
      </c>
      <c r="F548" s="32" t="s">
        <v>936</v>
      </c>
      <c r="G548" s="63">
        <v>2</v>
      </c>
      <c r="H548" s="64">
        <v>923.57</v>
      </c>
      <c r="I548" s="65">
        <v>0.34999999999999992</v>
      </c>
      <c r="J548" s="51">
        <f t="shared" si="10"/>
        <v>600.32050000000015</v>
      </c>
    </row>
    <row r="549" spans="1:10" ht="63">
      <c r="A549" s="72">
        <v>547</v>
      </c>
      <c r="B549" s="32" t="s">
        <v>750</v>
      </c>
      <c r="C549" s="32" t="s">
        <v>1211</v>
      </c>
      <c r="D549" s="32" t="s">
        <v>1212</v>
      </c>
      <c r="E549" s="32" t="s">
        <v>753</v>
      </c>
      <c r="F549" s="32" t="s">
        <v>936</v>
      </c>
      <c r="G549" s="63">
        <v>2</v>
      </c>
      <c r="H549" s="64">
        <v>1148.27</v>
      </c>
      <c r="I549" s="65">
        <v>0.34999999999999992</v>
      </c>
      <c r="J549" s="51">
        <f t="shared" si="10"/>
        <v>746.3755000000001</v>
      </c>
    </row>
    <row r="550" spans="1:10" ht="31.5">
      <c r="A550" s="72">
        <v>548</v>
      </c>
      <c r="B550" s="32" t="s">
        <v>750</v>
      </c>
      <c r="C550" s="32" t="s">
        <v>1213</v>
      </c>
      <c r="D550" s="32" t="s">
        <v>1214</v>
      </c>
      <c r="E550" s="32" t="s">
        <v>753</v>
      </c>
      <c r="F550" s="32" t="s">
        <v>936</v>
      </c>
      <c r="G550" s="63">
        <v>2</v>
      </c>
      <c r="H550" s="64">
        <v>391.63</v>
      </c>
      <c r="I550" s="65">
        <v>0.34999999999999992</v>
      </c>
      <c r="J550" s="51">
        <f t="shared" si="10"/>
        <v>254.55950000000004</v>
      </c>
    </row>
    <row r="551" spans="1:10" ht="47.25">
      <c r="A551" s="72">
        <v>549</v>
      </c>
      <c r="B551" s="32" t="s">
        <v>750</v>
      </c>
      <c r="C551" s="32" t="s">
        <v>1215</v>
      </c>
      <c r="D551" s="32" t="s">
        <v>1216</v>
      </c>
      <c r="E551" s="32" t="s">
        <v>753</v>
      </c>
      <c r="F551" s="32" t="s">
        <v>936</v>
      </c>
      <c r="G551" s="63">
        <v>2</v>
      </c>
      <c r="H551" s="64">
        <v>447.8</v>
      </c>
      <c r="I551" s="65">
        <v>0.34999999999999992</v>
      </c>
      <c r="J551" s="51">
        <f t="shared" si="10"/>
        <v>291.07000000000005</v>
      </c>
    </row>
    <row r="552" spans="1:10" ht="63">
      <c r="A552" s="72">
        <v>550</v>
      </c>
      <c r="B552" s="32" t="s">
        <v>750</v>
      </c>
      <c r="C552" s="32" t="s">
        <v>1217</v>
      </c>
      <c r="D552" s="32" t="s">
        <v>1218</v>
      </c>
      <c r="E552" s="32" t="s">
        <v>753</v>
      </c>
      <c r="F552" s="32" t="s">
        <v>936</v>
      </c>
      <c r="G552" s="63">
        <v>2</v>
      </c>
      <c r="H552" s="64">
        <v>672.5</v>
      </c>
      <c r="I552" s="65">
        <v>0.34999999999999992</v>
      </c>
      <c r="J552" s="51">
        <f t="shared" si="10"/>
        <v>437.12500000000011</v>
      </c>
    </row>
    <row r="553" spans="1:10" ht="47.25">
      <c r="A553" s="72">
        <v>551</v>
      </c>
      <c r="B553" s="32" t="s">
        <v>750</v>
      </c>
      <c r="C553" s="32" t="s">
        <v>1219</v>
      </c>
      <c r="D553" s="32" t="s">
        <v>1220</v>
      </c>
      <c r="E553" s="32" t="s">
        <v>753</v>
      </c>
      <c r="F553" s="32" t="s">
        <v>936</v>
      </c>
      <c r="G553" s="63">
        <v>2</v>
      </c>
      <c r="H553" s="64">
        <v>503.98</v>
      </c>
      <c r="I553" s="65">
        <v>0.34999999999999992</v>
      </c>
      <c r="J553" s="51">
        <f t="shared" si="10"/>
        <v>327.5870000000001</v>
      </c>
    </row>
    <row r="554" spans="1:10" ht="63">
      <c r="A554" s="72">
        <v>552</v>
      </c>
      <c r="B554" s="32" t="s">
        <v>750</v>
      </c>
      <c r="C554" s="32" t="s">
        <v>1221</v>
      </c>
      <c r="D554" s="32" t="s">
        <v>1222</v>
      </c>
      <c r="E554" s="32" t="s">
        <v>753</v>
      </c>
      <c r="F554" s="32" t="s">
        <v>936</v>
      </c>
      <c r="G554" s="63">
        <v>2</v>
      </c>
      <c r="H554" s="64">
        <v>728.68</v>
      </c>
      <c r="I554" s="65">
        <v>0.34999999999999992</v>
      </c>
      <c r="J554" s="51">
        <f t="shared" si="10"/>
        <v>473.64200000000005</v>
      </c>
    </row>
    <row r="555" spans="1:10" ht="31.5">
      <c r="A555" s="72">
        <v>553</v>
      </c>
      <c r="B555" s="32" t="s">
        <v>750</v>
      </c>
      <c r="C555" s="32" t="s">
        <v>1223</v>
      </c>
      <c r="D555" s="32" t="s">
        <v>1224</v>
      </c>
      <c r="E555" s="32" t="s">
        <v>753</v>
      </c>
      <c r="F555" s="32" t="s">
        <v>936</v>
      </c>
      <c r="G555" s="63">
        <v>2</v>
      </c>
      <c r="H555" s="64">
        <v>694.97</v>
      </c>
      <c r="I555" s="65">
        <v>0.34999999999999992</v>
      </c>
      <c r="J555" s="51">
        <f t="shared" si="10"/>
        <v>451.73050000000012</v>
      </c>
    </row>
    <row r="556" spans="1:10" ht="47.25">
      <c r="A556" s="72">
        <v>554</v>
      </c>
      <c r="B556" s="32" t="s">
        <v>750</v>
      </c>
      <c r="C556" s="32" t="s">
        <v>1225</v>
      </c>
      <c r="D556" s="32" t="s">
        <v>1226</v>
      </c>
      <c r="E556" s="32" t="s">
        <v>753</v>
      </c>
      <c r="F556" s="32" t="s">
        <v>936</v>
      </c>
      <c r="G556" s="63">
        <v>2</v>
      </c>
      <c r="H556" s="64">
        <v>751.15</v>
      </c>
      <c r="I556" s="65">
        <v>0.34999999999999992</v>
      </c>
      <c r="J556" s="51">
        <f t="shared" si="10"/>
        <v>488.24750000000006</v>
      </c>
    </row>
    <row r="557" spans="1:10" ht="63">
      <c r="A557" s="72">
        <v>555</v>
      </c>
      <c r="B557" s="32" t="s">
        <v>750</v>
      </c>
      <c r="C557" s="32" t="s">
        <v>1227</v>
      </c>
      <c r="D557" s="32" t="s">
        <v>1228</v>
      </c>
      <c r="E557" s="32" t="s">
        <v>753</v>
      </c>
      <c r="F557" s="32" t="s">
        <v>936</v>
      </c>
      <c r="G557" s="63">
        <v>2</v>
      </c>
      <c r="H557" s="64">
        <v>975.85</v>
      </c>
      <c r="I557" s="65">
        <v>0.34999999999999992</v>
      </c>
      <c r="J557" s="51">
        <f t="shared" si="10"/>
        <v>634.30250000000012</v>
      </c>
    </row>
    <row r="558" spans="1:10" ht="47.25">
      <c r="A558" s="72">
        <v>556</v>
      </c>
      <c r="B558" s="32" t="s">
        <v>750</v>
      </c>
      <c r="C558" s="32" t="s">
        <v>1229</v>
      </c>
      <c r="D558" s="32" t="s">
        <v>1230</v>
      </c>
      <c r="E558" s="32" t="s">
        <v>753</v>
      </c>
      <c r="F558" s="32" t="s">
        <v>936</v>
      </c>
      <c r="G558" s="63">
        <v>2</v>
      </c>
      <c r="H558" s="64">
        <v>807.32</v>
      </c>
      <c r="I558" s="65">
        <v>0.34999999999999992</v>
      </c>
      <c r="J558" s="51">
        <f t="shared" si="10"/>
        <v>524.75800000000015</v>
      </c>
    </row>
    <row r="559" spans="1:10" ht="63">
      <c r="A559" s="72">
        <v>557</v>
      </c>
      <c r="B559" s="32" t="s">
        <v>750</v>
      </c>
      <c r="C559" s="32" t="s">
        <v>1231</v>
      </c>
      <c r="D559" s="32" t="s">
        <v>1232</v>
      </c>
      <c r="E559" s="32" t="s">
        <v>753</v>
      </c>
      <c r="F559" s="32" t="s">
        <v>936</v>
      </c>
      <c r="G559" s="63">
        <v>2</v>
      </c>
      <c r="H559" s="64">
        <v>1032.02</v>
      </c>
      <c r="I559" s="65">
        <v>0.34999999999999992</v>
      </c>
      <c r="J559" s="51">
        <f t="shared" si="10"/>
        <v>670.8130000000001</v>
      </c>
    </row>
    <row r="560" spans="1:10" ht="31.5">
      <c r="A560" s="72">
        <v>558</v>
      </c>
      <c r="B560" s="32" t="s">
        <v>750</v>
      </c>
      <c r="C560" s="32" t="s">
        <v>1233</v>
      </c>
      <c r="D560" s="32" t="s">
        <v>1234</v>
      </c>
      <c r="E560" s="32" t="s">
        <v>753</v>
      </c>
      <c r="F560" s="32" t="s">
        <v>936</v>
      </c>
      <c r="G560" s="63">
        <v>2</v>
      </c>
      <c r="H560" s="64">
        <v>503.98</v>
      </c>
      <c r="I560" s="65">
        <v>0.34999999999999992</v>
      </c>
      <c r="J560" s="51">
        <f t="shared" si="10"/>
        <v>327.5870000000001</v>
      </c>
    </row>
    <row r="561" spans="1:10" ht="47.25">
      <c r="A561" s="72">
        <v>559</v>
      </c>
      <c r="B561" s="32" t="s">
        <v>750</v>
      </c>
      <c r="C561" s="32" t="s">
        <v>1235</v>
      </c>
      <c r="D561" s="32" t="s">
        <v>1236</v>
      </c>
      <c r="E561" s="32" t="s">
        <v>753</v>
      </c>
      <c r="F561" s="32" t="s">
        <v>936</v>
      </c>
      <c r="G561" s="63">
        <v>2</v>
      </c>
      <c r="H561" s="64">
        <v>560.15</v>
      </c>
      <c r="I561" s="65">
        <v>0.34999999999999992</v>
      </c>
      <c r="J561" s="51">
        <f t="shared" si="10"/>
        <v>364.09750000000008</v>
      </c>
    </row>
    <row r="562" spans="1:10" ht="63">
      <c r="A562" s="72">
        <v>560</v>
      </c>
      <c r="B562" s="32" t="s">
        <v>750</v>
      </c>
      <c r="C562" s="32" t="s">
        <v>1237</v>
      </c>
      <c r="D562" s="32" t="s">
        <v>1238</v>
      </c>
      <c r="E562" s="32" t="s">
        <v>753</v>
      </c>
      <c r="F562" s="32" t="s">
        <v>936</v>
      </c>
      <c r="G562" s="63">
        <v>2</v>
      </c>
      <c r="H562" s="64">
        <v>784.85</v>
      </c>
      <c r="I562" s="65">
        <v>0.34999999999999992</v>
      </c>
      <c r="J562" s="51">
        <f t="shared" si="10"/>
        <v>510.15250000000015</v>
      </c>
    </row>
    <row r="563" spans="1:10" ht="47.25">
      <c r="A563" s="72">
        <v>561</v>
      </c>
      <c r="B563" s="32" t="s">
        <v>750</v>
      </c>
      <c r="C563" s="32" t="s">
        <v>1239</v>
      </c>
      <c r="D563" s="32" t="s">
        <v>1240</v>
      </c>
      <c r="E563" s="32" t="s">
        <v>753</v>
      </c>
      <c r="F563" s="32" t="s">
        <v>936</v>
      </c>
      <c r="G563" s="63">
        <v>2</v>
      </c>
      <c r="H563" s="64">
        <v>616.33000000000004</v>
      </c>
      <c r="I563" s="65">
        <v>0.34999999999999992</v>
      </c>
      <c r="J563" s="51">
        <f t="shared" si="10"/>
        <v>400.61450000000013</v>
      </c>
    </row>
    <row r="564" spans="1:10" ht="31.5">
      <c r="A564" s="72">
        <v>562</v>
      </c>
      <c r="B564" s="32" t="s">
        <v>750</v>
      </c>
      <c r="C564" s="32" t="s">
        <v>1241</v>
      </c>
      <c r="D564" s="32" t="s">
        <v>1234</v>
      </c>
      <c r="E564" s="32" t="s">
        <v>753</v>
      </c>
      <c r="F564" s="32" t="s">
        <v>936</v>
      </c>
      <c r="G564" s="63">
        <v>2</v>
      </c>
      <c r="H564" s="64">
        <v>841.03</v>
      </c>
      <c r="I564" s="65">
        <v>0.34999999999999992</v>
      </c>
      <c r="J564" s="51">
        <f t="shared" si="10"/>
        <v>546.66950000000008</v>
      </c>
    </row>
    <row r="565" spans="1:10" ht="31.5">
      <c r="A565" s="72">
        <v>563</v>
      </c>
      <c r="B565" s="32" t="s">
        <v>750</v>
      </c>
      <c r="C565" s="32" t="s">
        <v>1242</v>
      </c>
      <c r="D565" s="32" t="s">
        <v>1243</v>
      </c>
      <c r="E565" s="32" t="s">
        <v>753</v>
      </c>
      <c r="F565" s="32" t="s">
        <v>936</v>
      </c>
      <c r="G565" s="63">
        <v>2</v>
      </c>
      <c r="H565" s="64">
        <v>885.97</v>
      </c>
      <c r="I565" s="65">
        <v>0.34999999999999992</v>
      </c>
      <c r="J565" s="51">
        <f t="shared" si="10"/>
        <v>575.8805000000001</v>
      </c>
    </row>
    <row r="566" spans="1:10" ht="47.25">
      <c r="A566" s="72">
        <v>564</v>
      </c>
      <c r="B566" s="32" t="s">
        <v>750</v>
      </c>
      <c r="C566" s="32" t="s">
        <v>1244</v>
      </c>
      <c r="D566" s="32" t="s">
        <v>1245</v>
      </c>
      <c r="E566" s="32" t="s">
        <v>753</v>
      </c>
      <c r="F566" s="32" t="s">
        <v>936</v>
      </c>
      <c r="G566" s="63">
        <v>2</v>
      </c>
      <c r="H566" s="64">
        <v>942.14</v>
      </c>
      <c r="I566" s="65">
        <v>0.34999999999999992</v>
      </c>
      <c r="J566" s="51">
        <f t="shared" si="10"/>
        <v>612.39100000000008</v>
      </c>
    </row>
    <row r="567" spans="1:10" ht="63">
      <c r="A567" s="72">
        <v>565</v>
      </c>
      <c r="B567" s="32" t="s">
        <v>750</v>
      </c>
      <c r="C567" s="32" t="s">
        <v>1246</v>
      </c>
      <c r="D567" s="32" t="s">
        <v>1247</v>
      </c>
      <c r="E567" s="32" t="s">
        <v>753</v>
      </c>
      <c r="F567" s="32" t="s">
        <v>936</v>
      </c>
      <c r="G567" s="63">
        <v>2</v>
      </c>
      <c r="H567" s="64">
        <v>1166.8399999999999</v>
      </c>
      <c r="I567" s="65">
        <v>0.34999999999999992</v>
      </c>
      <c r="J567" s="51">
        <f t="shared" si="10"/>
        <v>758.44600000000014</v>
      </c>
    </row>
    <row r="568" spans="1:10" ht="47.25">
      <c r="A568" s="72">
        <v>566</v>
      </c>
      <c r="B568" s="32" t="s">
        <v>750</v>
      </c>
      <c r="C568" s="32" t="s">
        <v>1248</v>
      </c>
      <c r="D568" s="32" t="s">
        <v>1249</v>
      </c>
      <c r="E568" s="32" t="s">
        <v>753</v>
      </c>
      <c r="F568" s="32" t="s">
        <v>936</v>
      </c>
      <c r="G568" s="63">
        <v>2</v>
      </c>
      <c r="H568" s="64">
        <v>998.32</v>
      </c>
      <c r="I568" s="65">
        <v>0.34999999999999992</v>
      </c>
      <c r="J568" s="51">
        <f t="shared" si="10"/>
        <v>648.90800000000013</v>
      </c>
    </row>
    <row r="569" spans="1:10" ht="63">
      <c r="A569" s="72">
        <v>567</v>
      </c>
      <c r="B569" s="32" t="s">
        <v>750</v>
      </c>
      <c r="C569" s="32" t="s">
        <v>1250</v>
      </c>
      <c r="D569" s="32" t="s">
        <v>1251</v>
      </c>
      <c r="E569" s="32" t="s">
        <v>753</v>
      </c>
      <c r="F569" s="32" t="s">
        <v>936</v>
      </c>
      <c r="G569" s="63">
        <v>2</v>
      </c>
      <c r="H569" s="64">
        <v>1223.02</v>
      </c>
      <c r="I569" s="65">
        <v>0.34999999999999992</v>
      </c>
      <c r="J569" s="51">
        <f t="shared" si="10"/>
        <v>794.96300000000019</v>
      </c>
    </row>
    <row r="570" spans="1:10" ht="31.5">
      <c r="A570" s="72">
        <v>568</v>
      </c>
      <c r="B570" s="32" t="s">
        <v>750</v>
      </c>
      <c r="C570" s="32" t="s">
        <v>1252</v>
      </c>
      <c r="D570" s="62" t="s">
        <v>1253</v>
      </c>
      <c r="E570" s="32" t="s">
        <v>753</v>
      </c>
      <c r="F570" s="32" t="s">
        <v>1254</v>
      </c>
      <c r="G570" s="63">
        <v>2</v>
      </c>
      <c r="H570" s="64">
        <v>282.41000000000003</v>
      </c>
      <c r="I570" s="65">
        <v>0.42</v>
      </c>
      <c r="J570" s="51">
        <f t="shared" si="10"/>
        <v>163.79780000000002</v>
      </c>
    </row>
    <row r="571" spans="1:10" ht="31.5">
      <c r="A571" s="72">
        <v>569</v>
      </c>
      <c r="B571" s="32" t="s">
        <v>750</v>
      </c>
      <c r="C571" s="32" t="s">
        <v>1255</v>
      </c>
      <c r="D571" s="62" t="s">
        <v>1256</v>
      </c>
      <c r="E571" s="32" t="s">
        <v>753</v>
      </c>
      <c r="F571" s="32" t="s">
        <v>1254</v>
      </c>
      <c r="G571" s="63">
        <v>2</v>
      </c>
      <c r="H571" s="64">
        <v>335.5</v>
      </c>
      <c r="I571" s="65">
        <v>0.42</v>
      </c>
      <c r="J571" s="51">
        <f t="shared" si="10"/>
        <v>194.59000000000003</v>
      </c>
    </row>
    <row r="572" spans="1:10" ht="31.5">
      <c r="A572" s="72">
        <v>570</v>
      </c>
      <c r="B572" s="32" t="s">
        <v>750</v>
      </c>
      <c r="C572" s="32" t="s">
        <v>1257</v>
      </c>
      <c r="D572" s="62" t="s">
        <v>1258</v>
      </c>
      <c r="E572" s="32" t="s">
        <v>753</v>
      </c>
      <c r="F572" s="32" t="s">
        <v>1254</v>
      </c>
      <c r="G572" s="63">
        <v>2</v>
      </c>
      <c r="H572" s="64">
        <v>282.41000000000003</v>
      </c>
      <c r="I572" s="65">
        <v>0.42</v>
      </c>
      <c r="J572" s="51">
        <f t="shared" si="10"/>
        <v>163.79780000000002</v>
      </c>
    </row>
    <row r="573" spans="1:10" ht="31.5">
      <c r="A573" s="72">
        <v>571</v>
      </c>
      <c r="B573" s="32" t="s">
        <v>750</v>
      </c>
      <c r="C573" s="32" t="s">
        <v>1259</v>
      </c>
      <c r="D573" s="62" t="s">
        <v>1260</v>
      </c>
      <c r="E573" s="32" t="s">
        <v>753</v>
      </c>
      <c r="F573" s="32" t="s">
        <v>1254</v>
      </c>
      <c r="G573" s="63">
        <v>2</v>
      </c>
      <c r="H573" s="64">
        <v>335.5</v>
      </c>
      <c r="I573" s="65">
        <v>0.42</v>
      </c>
      <c r="J573" s="51">
        <f t="shared" si="10"/>
        <v>194.59000000000003</v>
      </c>
    </row>
    <row r="574" spans="1:10" ht="31.5">
      <c r="A574" s="72">
        <v>572</v>
      </c>
      <c r="B574" s="32" t="s">
        <v>750</v>
      </c>
      <c r="C574" s="32" t="s">
        <v>1261</v>
      </c>
      <c r="D574" s="62" t="s">
        <v>1262</v>
      </c>
      <c r="E574" s="32" t="s">
        <v>753</v>
      </c>
      <c r="F574" s="32" t="s">
        <v>1254</v>
      </c>
      <c r="G574" s="63">
        <v>2</v>
      </c>
      <c r="H574" s="64">
        <v>364.67</v>
      </c>
      <c r="I574" s="65">
        <v>0.42</v>
      </c>
      <c r="J574" s="51">
        <f t="shared" si="10"/>
        <v>211.50860000000003</v>
      </c>
    </row>
    <row r="575" spans="1:10" ht="31.5">
      <c r="A575" s="72">
        <v>573</v>
      </c>
      <c r="B575" s="32" t="s">
        <v>750</v>
      </c>
      <c r="C575" s="32" t="s">
        <v>1263</v>
      </c>
      <c r="D575" s="62" t="s">
        <v>1264</v>
      </c>
      <c r="E575" s="32" t="s">
        <v>753</v>
      </c>
      <c r="F575" s="32" t="s">
        <v>1254</v>
      </c>
      <c r="G575" s="63">
        <v>2</v>
      </c>
      <c r="H575" s="64">
        <v>415.22</v>
      </c>
      <c r="I575" s="65">
        <v>0.42</v>
      </c>
      <c r="J575" s="51">
        <f t="shared" ref="J575:J638" si="11">H575*(1-I575)</f>
        <v>240.82760000000005</v>
      </c>
    </row>
    <row r="576" spans="1:10" ht="47.25">
      <c r="A576" s="72">
        <v>574</v>
      </c>
      <c r="B576" s="32" t="s">
        <v>750</v>
      </c>
      <c r="C576" s="32" t="s">
        <v>1265</v>
      </c>
      <c r="D576" s="62" t="s">
        <v>1266</v>
      </c>
      <c r="E576" s="32" t="s">
        <v>753</v>
      </c>
      <c r="F576" s="32" t="s">
        <v>1254</v>
      </c>
      <c r="G576" s="63">
        <v>2</v>
      </c>
      <c r="H576" s="64">
        <v>366.68</v>
      </c>
      <c r="I576" s="65">
        <v>0.42</v>
      </c>
      <c r="J576" s="51">
        <f t="shared" si="11"/>
        <v>212.67440000000002</v>
      </c>
    </row>
    <row r="577" spans="1:10" ht="31.5">
      <c r="A577" s="72">
        <v>575</v>
      </c>
      <c r="B577" s="32" t="s">
        <v>750</v>
      </c>
      <c r="C577" s="32" t="s">
        <v>1267</v>
      </c>
      <c r="D577" s="62" t="s">
        <v>1268</v>
      </c>
      <c r="E577" s="32" t="s">
        <v>753</v>
      </c>
      <c r="F577" s="32" t="s">
        <v>1254</v>
      </c>
      <c r="G577" s="63">
        <v>2</v>
      </c>
      <c r="H577" s="64">
        <v>419.76</v>
      </c>
      <c r="I577" s="65">
        <v>0.42</v>
      </c>
      <c r="J577" s="51">
        <f t="shared" si="11"/>
        <v>243.46080000000003</v>
      </c>
    </row>
    <row r="578" spans="1:10" ht="47.25">
      <c r="A578" s="72">
        <v>576</v>
      </c>
      <c r="B578" s="32" t="s">
        <v>750</v>
      </c>
      <c r="C578" s="32" t="s">
        <v>1269</v>
      </c>
      <c r="D578" s="62" t="s">
        <v>1270</v>
      </c>
      <c r="E578" s="32" t="s">
        <v>753</v>
      </c>
      <c r="F578" s="32" t="s">
        <v>1254</v>
      </c>
      <c r="G578" s="63">
        <v>2</v>
      </c>
      <c r="H578" s="64">
        <v>377.91</v>
      </c>
      <c r="I578" s="65">
        <v>0.42</v>
      </c>
      <c r="J578" s="51">
        <f t="shared" si="11"/>
        <v>219.18780000000004</v>
      </c>
    </row>
    <row r="579" spans="1:10" ht="31.5">
      <c r="A579" s="72">
        <v>577</v>
      </c>
      <c r="B579" s="32" t="s">
        <v>750</v>
      </c>
      <c r="C579" s="32" t="s">
        <v>1271</v>
      </c>
      <c r="D579" s="62" t="s">
        <v>1272</v>
      </c>
      <c r="E579" s="32" t="s">
        <v>753</v>
      </c>
      <c r="F579" s="32" t="s">
        <v>1254</v>
      </c>
      <c r="G579" s="63">
        <v>2</v>
      </c>
      <c r="H579" s="64">
        <v>431</v>
      </c>
      <c r="I579" s="65">
        <v>0.42</v>
      </c>
      <c r="J579" s="51">
        <f t="shared" si="11"/>
        <v>249.98000000000002</v>
      </c>
    </row>
    <row r="580" spans="1:10" ht="47.25">
      <c r="A580" s="72">
        <v>578</v>
      </c>
      <c r="B580" s="32" t="s">
        <v>750</v>
      </c>
      <c r="C580" s="32" t="s">
        <v>1273</v>
      </c>
      <c r="D580" s="62" t="s">
        <v>1274</v>
      </c>
      <c r="E580" s="32" t="s">
        <v>753</v>
      </c>
      <c r="F580" s="32" t="s">
        <v>1254</v>
      </c>
      <c r="G580" s="63">
        <v>2</v>
      </c>
      <c r="H580" s="64">
        <v>488.25</v>
      </c>
      <c r="I580" s="65">
        <v>0.42</v>
      </c>
      <c r="J580" s="51">
        <f t="shared" si="11"/>
        <v>283.18500000000006</v>
      </c>
    </row>
    <row r="581" spans="1:10" ht="31.5">
      <c r="A581" s="72">
        <v>579</v>
      </c>
      <c r="B581" s="32" t="s">
        <v>750</v>
      </c>
      <c r="C581" s="32" t="s">
        <v>1275</v>
      </c>
      <c r="D581" s="62" t="s">
        <v>1276</v>
      </c>
      <c r="E581" s="32" t="s">
        <v>753</v>
      </c>
      <c r="F581" s="32" t="s">
        <v>1254</v>
      </c>
      <c r="G581" s="63">
        <v>2</v>
      </c>
      <c r="H581" s="64">
        <v>538.80999999999995</v>
      </c>
      <c r="I581" s="65">
        <v>0.42</v>
      </c>
      <c r="J581" s="51">
        <f t="shared" si="11"/>
        <v>312.50979999999998</v>
      </c>
    </row>
    <row r="582" spans="1:10" ht="47.25">
      <c r="A582" s="72">
        <v>580</v>
      </c>
      <c r="B582" s="32" t="s">
        <v>750</v>
      </c>
      <c r="C582" s="32" t="s">
        <v>1277</v>
      </c>
      <c r="D582" s="62" t="s">
        <v>1278</v>
      </c>
      <c r="E582" s="32" t="s">
        <v>753</v>
      </c>
      <c r="F582" s="32" t="s">
        <v>1254</v>
      </c>
      <c r="G582" s="63">
        <v>2</v>
      </c>
      <c r="H582" s="64">
        <v>366.68</v>
      </c>
      <c r="I582" s="65">
        <v>0.42</v>
      </c>
      <c r="J582" s="51">
        <f t="shared" si="11"/>
        <v>212.67440000000002</v>
      </c>
    </row>
    <row r="583" spans="1:10" ht="31.5">
      <c r="A583" s="72">
        <v>581</v>
      </c>
      <c r="B583" s="32" t="s">
        <v>750</v>
      </c>
      <c r="C583" s="32" t="s">
        <v>1279</v>
      </c>
      <c r="D583" s="62" t="s">
        <v>1280</v>
      </c>
      <c r="E583" s="32" t="s">
        <v>753</v>
      </c>
      <c r="F583" s="32" t="s">
        <v>1254</v>
      </c>
      <c r="G583" s="63">
        <v>2</v>
      </c>
      <c r="H583" s="64">
        <v>419.76</v>
      </c>
      <c r="I583" s="65">
        <v>0.42</v>
      </c>
      <c r="J583" s="51">
        <f t="shared" si="11"/>
        <v>243.46080000000003</v>
      </c>
    </row>
    <row r="584" spans="1:10" ht="47.25">
      <c r="A584" s="72">
        <v>582</v>
      </c>
      <c r="B584" s="32" t="s">
        <v>750</v>
      </c>
      <c r="C584" s="32" t="s">
        <v>1281</v>
      </c>
      <c r="D584" s="62" t="s">
        <v>1282</v>
      </c>
      <c r="E584" s="32" t="s">
        <v>753</v>
      </c>
      <c r="F584" s="32" t="s">
        <v>1254</v>
      </c>
      <c r="G584" s="63">
        <v>2</v>
      </c>
      <c r="H584" s="64">
        <v>383.53</v>
      </c>
      <c r="I584" s="65">
        <v>0.42</v>
      </c>
      <c r="J584" s="51">
        <f t="shared" si="11"/>
        <v>222.44740000000002</v>
      </c>
    </row>
    <row r="585" spans="1:10" ht="31.5">
      <c r="A585" s="72">
        <v>583</v>
      </c>
      <c r="B585" s="32" t="s">
        <v>750</v>
      </c>
      <c r="C585" s="32" t="s">
        <v>1283</v>
      </c>
      <c r="D585" s="62" t="s">
        <v>1284</v>
      </c>
      <c r="E585" s="32" t="s">
        <v>753</v>
      </c>
      <c r="F585" s="32" t="s">
        <v>1254</v>
      </c>
      <c r="G585" s="63">
        <v>2</v>
      </c>
      <c r="H585" s="64">
        <v>436.61</v>
      </c>
      <c r="I585" s="65">
        <v>0.42</v>
      </c>
      <c r="J585" s="51">
        <f t="shared" si="11"/>
        <v>253.23380000000003</v>
      </c>
    </row>
    <row r="586" spans="1:10" ht="47.25">
      <c r="A586" s="72">
        <v>584</v>
      </c>
      <c r="B586" s="32" t="s">
        <v>750</v>
      </c>
      <c r="C586" s="32" t="s">
        <v>1285</v>
      </c>
      <c r="D586" s="62" t="s">
        <v>1286</v>
      </c>
      <c r="E586" s="32" t="s">
        <v>753</v>
      </c>
      <c r="F586" s="32" t="s">
        <v>1254</v>
      </c>
      <c r="G586" s="63">
        <v>2</v>
      </c>
      <c r="H586" s="64">
        <v>493.87</v>
      </c>
      <c r="I586" s="65">
        <v>0.42</v>
      </c>
      <c r="J586" s="51">
        <f t="shared" si="11"/>
        <v>286.44460000000004</v>
      </c>
    </row>
    <row r="587" spans="1:10" ht="31.5">
      <c r="A587" s="72">
        <v>585</v>
      </c>
      <c r="B587" s="32" t="s">
        <v>750</v>
      </c>
      <c r="C587" s="32" t="s">
        <v>1287</v>
      </c>
      <c r="D587" s="62" t="s">
        <v>1288</v>
      </c>
      <c r="E587" s="32" t="s">
        <v>753</v>
      </c>
      <c r="F587" s="32" t="s">
        <v>1254</v>
      </c>
      <c r="G587" s="63">
        <v>2</v>
      </c>
      <c r="H587" s="64">
        <v>544.42999999999995</v>
      </c>
      <c r="I587" s="65">
        <v>0.42</v>
      </c>
      <c r="J587" s="51">
        <f t="shared" si="11"/>
        <v>315.76940000000002</v>
      </c>
    </row>
    <row r="588" spans="1:10" ht="47.25">
      <c r="A588" s="72">
        <v>586</v>
      </c>
      <c r="B588" s="32" t="s">
        <v>750</v>
      </c>
      <c r="C588" s="32" t="s">
        <v>1289</v>
      </c>
      <c r="D588" s="62" t="s">
        <v>1290</v>
      </c>
      <c r="E588" s="32" t="s">
        <v>753</v>
      </c>
      <c r="F588" s="32" t="s">
        <v>1254</v>
      </c>
      <c r="G588" s="63">
        <v>2</v>
      </c>
      <c r="H588" s="64">
        <v>344.21</v>
      </c>
      <c r="I588" s="65">
        <v>0.42</v>
      </c>
      <c r="J588" s="51">
        <f t="shared" si="11"/>
        <v>199.64180000000002</v>
      </c>
    </row>
    <row r="589" spans="1:10" ht="47.25">
      <c r="A589" s="72">
        <v>587</v>
      </c>
      <c r="B589" s="32" t="s">
        <v>750</v>
      </c>
      <c r="C589" s="32" t="s">
        <v>1291</v>
      </c>
      <c r="D589" s="62" t="s">
        <v>1292</v>
      </c>
      <c r="E589" s="32" t="s">
        <v>753</v>
      </c>
      <c r="F589" s="32" t="s">
        <v>1254</v>
      </c>
      <c r="G589" s="63">
        <v>2</v>
      </c>
      <c r="H589" s="64">
        <v>397.29</v>
      </c>
      <c r="I589" s="65">
        <v>0.42</v>
      </c>
      <c r="J589" s="51">
        <f t="shared" si="11"/>
        <v>230.42820000000003</v>
      </c>
    </row>
    <row r="590" spans="1:10" ht="47.25">
      <c r="A590" s="72">
        <v>588</v>
      </c>
      <c r="B590" s="32" t="s">
        <v>750</v>
      </c>
      <c r="C590" s="32" t="s">
        <v>1293</v>
      </c>
      <c r="D590" s="62" t="s">
        <v>1294</v>
      </c>
      <c r="E590" s="32" t="s">
        <v>753</v>
      </c>
      <c r="F590" s="32" t="s">
        <v>1254</v>
      </c>
      <c r="G590" s="63">
        <v>2</v>
      </c>
      <c r="H590" s="64">
        <v>355.44</v>
      </c>
      <c r="I590" s="65">
        <v>0.42</v>
      </c>
      <c r="J590" s="51">
        <f t="shared" si="11"/>
        <v>206.15520000000004</v>
      </c>
    </row>
    <row r="591" spans="1:10" ht="47.25">
      <c r="A591" s="72">
        <v>589</v>
      </c>
      <c r="B591" s="32" t="s">
        <v>750</v>
      </c>
      <c r="C591" s="32" t="s">
        <v>1295</v>
      </c>
      <c r="D591" s="62" t="s">
        <v>1296</v>
      </c>
      <c r="E591" s="32" t="s">
        <v>753</v>
      </c>
      <c r="F591" s="32" t="s">
        <v>1254</v>
      </c>
      <c r="G591" s="63">
        <v>2</v>
      </c>
      <c r="H591" s="64">
        <v>408.53</v>
      </c>
      <c r="I591" s="65">
        <v>0.42</v>
      </c>
      <c r="J591" s="51">
        <f t="shared" si="11"/>
        <v>236.94740000000002</v>
      </c>
    </row>
    <row r="592" spans="1:10" ht="31.5">
      <c r="A592" s="72">
        <v>590</v>
      </c>
      <c r="B592" s="32" t="s">
        <v>750</v>
      </c>
      <c r="C592" s="32" t="s">
        <v>1297</v>
      </c>
      <c r="D592" s="62" t="s">
        <v>1298</v>
      </c>
      <c r="E592" s="32" t="s">
        <v>753</v>
      </c>
      <c r="F592" s="32" t="s">
        <v>1299</v>
      </c>
      <c r="G592" s="63">
        <v>2</v>
      </c>
      <c r="H592" s="64">
        <v>471.95</v>
      </c>
      <c r="I592" s="65">
        <v>0.42</v>
      </c>
      <c r="J592" s="51">
        <f t="shared" si="11"/>
        <v>273.73100000000005</v>
      </c>
    </row>
    <row r="593" spans="1:10" ht="47.25">
      <c r="A593" s="72">
        <v>591</v>
      </c>
      <c r="B593" s="32" t="s">
        <v>750</v>
      </c>
      <c r="C593" s="32" t="s">
        <v>1300</v>
      </c>
      <c r="D593" s="62" t="s">
        <v>1301</v>
      </c>
      <c r="E593" s="32" t="s">
        <v>753</v>
      </c>
      <c r="F593" s="32" t="s">
        <v>1299</v>
      </c>
      <c r="G593" s="63">
        <v>2</v>
      </c>
      <c r="H593" s="64">
        <v>528.12</v>
      </c>
      <c r="I593" s="65">
        <v>0.42</v>
      </c>
      <c r="J593" s="51">
        <f t="shared" si="11"/>
        <v>306.30960000000005</v>
      </c>
    </row>
    <row r="594" spans="1:10" ht="47.25">
      <c r="A594" s="72">
        <v>592</v>
      </c>
      <c r="B594" s="32" t="s">
        <v>750</v>
      </c>
      <c r="C594" s="32" t="s">
        <v>1302</v>
      </c>
      <c r="D594" s="62" t="s">
        <v>1303</v>
      </c>
      <c r="E594" s="32" t="s">
        <v>753</v>
      </c>
      <c r="F594" s="32" t="s">
        <v>1299</v>
      </c>
      <c r="G594" s="63">
        <v>2</v>
      </c>
      <c r="H594" s="64">
        <v>752.82</v>
      </c>
      <c r="I594" s="65">
        <v>0.42</v>
      </c>
      <c r="J594" s="51">
        <f t="shared" si="11"/>
        <v>436.63560000000007</v>
      </c>
    </row>
    <row r="595" spans="1:10" ht="31.5">
      <c r="A595" s="72">
        <v>593</v>
      </c>
      <c r="B595" s="32" t="s">
        <v>750</v>
      </c>
      <c r="C595" s="32" t="s">
        <v>1304</v>
      </c>
      <c r="D595" s="62" t="s">
        <v>1305</v>
      </c>
      <c r="E595" s="32" t="s">
        <v>753</v>
      </c>
      <c r="F595" s="32" t="s">
        <v>1299</v>
      </c>
      <c r="G595" s="63">
        <v>2</v>
      </c>
      <c r="H595" s="64">
        <v>528.12</v>
      </c>
      <c r="I595" s="65">
        <v>0.42</v>
      </c>
      <c r="J595" s="51">
        <f t="shared" si="11"/>
        <v>306.30960000000005</v>
      </c>
    </row>
    <row r="596" spans="1:10" ht="47.25">
      <c r="A596" s="72">
        <v>594</v>
      </c>
      <c r="B596" s="32" t="s">
        <v>750</v>
      </c>
      <c r="C596" s="32" t="s">
        <v>1306</v>
      </c>
      <c r="D596" s="62" t="s">
        <v>1307</v>
      </c>
      <c r="E596" s="32" t="s">
        <v>753</v>
      </c>
      <c r="F596" s="32" t="s">
        <v>1299</v>
      </c>
      <c r="G596" s="63">
        <v>2</v>
      </c>
      <c r="H596" s="64">
        <v>584.29999999999995</v>
      </c>
      <c r="I596" s="65">
        <v>0.42</v>
      </c>
      <c r="J596" s="51">
        <f t="shared" si="11"/>
        <v>338.89400000000001</v>
      </c>
    </row>
    <row r="597" spans="1:10" ht="47.25">
      <c r="A597" s="72">
        <v>595</v>
      </c>
      <c r="B597" s="32" t="s">
        <v>750</v>
      </c>
      <c r="C597" s="32" t="s">
        <v>1308</v>
      </c>
      <c r="D597" s="62" t="s">
        <v>1309</v>
      </c>
      <c r="E597" s="32" t="s">
        <v>753</v>
      </c>
      <c r="F597" s="32" t="s">
        <v>1299</v>
      </c>
      <c r="G597" s="63">
        <v>2</v>
      </c>
      <c r="H597" s="64">
        <v>809</v>
      </c>
      <c r="I597" s="65">
        <v>0.42</v>
      </c>
      <c r="J597" s="51">
        <f t="shared" si="11"/>
        <v>469.22000000000008</v>
      </c>
    </row>
    <row r="598" spans="1:10" ht="31.5">
      <c r="A598" s="72">
        <v>596</v>
      </c>
      <c r="B598" s="32" t="s">
        <v>750</v>
      </c>
      <c r="C598" s="32" t="s">
        <v>1310</v>
      </c>
      <c r="D598" s="62" t="s">
        <v>1311</v>
      </c>
      <c r="E598" s="32" t="s">
        <v>753</v>
      </c>
      <c r="F598" s="32" t="s">
        <v>1299</v>
      </c>
      <c r="G598" s="63">
        <v>2</v>
      </c>
      <c r="H598" s="64">
        <v>696.65</v>
      </c>
      <c r="I598" s="65">
        <v>0.42</v>
      </c>
      <c r="J598" s="51">
        <f t="shared" si="11"/>
        <v>404.05700000000002</v>
      </c>
    </row>
    <row r="599" spans="1:10" ht="47.25">
      <c r="A599" s="72">
        <v>597</v>
      </c>
      <c r="B599" s="32" t="s">
        <v>750</v>
      </c>
      <c r="C599" s="32" t="s">
        <v>1312</v>
      </c>
      <c r="D599" s="62" t="s">
        <v>1313</v>
      </c>
      <c r="E599" s="32" t="s">
        <v>753</v>
      </c>
      <c r="F599" s="32" t="s">
        <v>1299</v>
      </c>
      <c r="G599" s="63">
        <v>2</v>
      </c>
      <c r="H599" s="64">
        <v>752.82</v>
      </c>
      <c r="I599" s="65">
        <v>0.42</v>
      </c>
      <c r="J599" s="51">
        <f t="shared" si="11"/>
        <v>436.63560000000007</v>
      </c>
    </row>
    <row r="600" spans="1:10" ht="47.25">
      <c r="A600" s="72">
        <v>598</v>
      </c>
      <c r="B600" s="32" t="s">
        <v>750</v>
      </c>
      <c r="C600" s="32" t="s">
        <v>1314</v>
      </c>
      <c r="D600" s="62" t="s">
        <v>1315</v>
      </c>
      <c r="E600" s="32" t="s">
        <v>753</v>
      </c>
      <c r="F600" s="32" t="s">
        <v>1299</v>
      </c>
      <c r="G600" s="63">
        <v>2</v>
      </c>
      <c r="H600" s="64">
        <v>977.52</v>
      </c>
      <c r="I600" s="65">
        <v>0.42</v>
      </c>
      <c r="J600" s="51">
        <f t="shared" si="11"/>
        <v>566.96160000000009</v>
      </c>
    </row>
    <row r="601" spans="1:10" ht="31.5">
      <c r="A601" s="72">
        <v>599</v>
      </c>
      <c r="B601" s="32" t="s">
        <v>750</v>
      </c>
      <c r="C601" s="32" t="s">
        <v>1316</v>
      </c>
      <c r="D601" s="62" t="s">
        <v>1317</v>
      </c>
      <c r="E601" s="32" t="s">
        <v>753</v>
      </c>
      <c r="F601" s="32" t="s">
        <v>1299</v>
      </c>
      <c r="G601" s="63">
        <v>2</v>
      </c>
      <c r="H601" s="64">
        <v>752.82</v>
      </c>
      <c r="I601" s="65">
        <v>0.42</v>
      </c>
      <c r="J601" s="51">
        <f t="shared" si="11"/>
        <v>436.63560000000007</v>
      </c>
    </row>
    <row r="602" spans="1:10" ht="47.25">
      <c r="A602" s="72">
        <v>600</v>
      </c>
      <c r="B602" s="32" t="s">
        <v>750</v>
      </c>
      <c r="C602" s="32" t="s">
        <v>1318</v>
      </c>
      <c r="D602" s="62" t="s">
        <v>1319</v>
      </c>
      <c r="E602" s="32" t="s">
        <v>753</v>
      </c>
      <c r="F602" s="32" t="s">
        <v>1299</v>
      </c>
      <c r="G602" s="63">
        <v>2</v>
      </c>
      <c r="H602" s="64">
        <v>809</v>
      </c>
      <c r="I602" s="65">
        <v>0.42</v>
      </c>
      <c r="J602" s="51">
        <f t="shared" si="11"/>
        <v>469.22000000000008</v>
      </c>
    </row>
    <row r="603" spans="1:10" ht="47.25">
      <c r="A603" s="72">
        <v>601</v>
      </c>
      <c r="B603" s="32" t="s">
        <v>750</v>
      </c>
      <c r="C603" s="32" t="s">
        <v>1320</v>
      </c>
      <c r="D603" s="62" t="s">
        <v>1321</v>
      </c>
      <c r="E603" s="32" t="s">
        <v>753</v>
      </c>
      <c r="F603" s="32" t="s">
        <v>1299</v>
      </c>
      <c r="G603" s="63">
        <v>2</v>
      </c>
      <c r="H603" s="64">
        <v>1033.7</v>
      </c>
      <c r="I603" s="65">
        <v>0.42</v>
      </c>
      <c r="J603" s="51">
        <f t="shared" si="11"/>
        <v>599.54600000000005</v>
      </c>
    </row>
    <row r="604" spans="1:10" ht="31.5">
      <c r="A604" s="72">
        <v>602</v>
      </c>
      <c r="B604" s="32" t="s">
        <v>750</v>
      </c>
      <c r="C604" s="32" t="s">
        <v>1322</v>
      </c>
      <c r="D604" s="62" t="s">
        <v>1323</v>
      </c>
      <c r="E604" s="32" t="s">
        <v>753</v>
      </c>
      <c r="F604" s="32" t="s">
        <v>1299</v>
      </c>
      <c r="G604" s="63">
        <v>2</v>
      </c>
      <c r="H604" s="64">
        <v>550.59</v>
      </c>
      <c r="I604" s="65">
        <v>0.42</v>
      </c>
      <c r="J604" s="51">
        <f t="shared" si="11"/>
        <v>319.34220000000005</v>
      </c>
    </row>
    <row r="605" spans="1:10" ht="47.25">
      <c r="A605" s="72">
        <v>603</v>
      </c>
      <c r="B605" s="32" t="s">
        <v>750</v>
      </c>
      <c r="C605" s="32" t="s">
        <v>1324</v>
      </c>
      <c r="D605" s="62" t="s">
        <v>1325</v>
      </c>
      <c r="E605" s="32" t="s">
        <v>753</v>
      </c>
      <c r="F605" s="32" t="s">
        <v>1299</v>
      </c>
      <c r="G605" s="63">
        <v>2</v>
      </c>
      <c r="H605" s="64">
        <v>606.77</v>
      </c>
      <c r="I605" s="65">
        <v>0.42</v>
      </c>
      <c r="J605" s="51">
        <f t="shared" si="11"/>
        <v>351.92660000000001</v>
      </c>
    </row>
    <row r="606" spans="1:10" ht="47.25">
      <c r="A606" s="72">
        <v>604</v>
      </c>
      <c r="B606" s="32" t="s">
        <v>750</v>
      </c>
      <c r="C606" s="32" t="s">
        <v>1326</v>
      </c>
      <c r="D606" s="62" t="s">
        <v>1327</v>
      </c>
      <c r="E606" s="32" t="s">
        <v>753</v>
      </c>
      <c r="F606" s="32" t="s">
        <v>1299</v>
      </c>
      <c r="G606" s="63">
        <v>2</v>
      </c>
      <c r="H606" s="64">
        <v>831.47</v>
      </c>
      <c r="I606" s="65">
        <v>0.42</v>
      </c>
      <c r="J606" s="51">
        <f t="shared" si="11"/>
        <v>482.25260000000009</v>
      </c>
    </row>
    <row r="607" spans="1:10" ht="31.5">
      <c r="A607" s="72">
        <v>605</v>
      </c>
      <c r="B607" s="32" t="s">
        <v>750</v>
      </c>
      <c r="C607" s="32" t="s">
        <v>1328</v>
      </c>
      <c r="D607" s="62" t="s">
        <v>1329</v>
      </c>
      <c r="E607" s="32" t="s">
        <v>753</v>
      </c>
      <c r="F607" s="32" t="s">
        <v>1299</v>
      </c>
      <c r="G607" s="63">
        <v>2</v>
      </c>
      <c r="H607" s="64">
        <v>606.77</v>
      </c>
      <c r="I607" s="65">
        <v>0.42</v>
      </c>
      <c r="J607" s="51">
        <f t="shared" si="11"/>
        <v>351.92660000000001</v>
      </c>
    </row>
    <row r="608" spans="1:10" ht="47.25">
      <c r="A608" s="72">
        <v>606</v>
      </c>
      <c r="B608" s="32" t="s">
        <v>750</v>
      </c>
      <c r="C608" s="32" t="s">
        <v>1330</v>
      </c>
      <c r="D608" s="62" t="s">
        <v>1331</v>
      </c>
      <c r="E608" s="32" t="s">
        <v>753</v>
      </c>
      <c r="F608" s="32" t="s">
        <v>1299</v>
      </c>
      <c r="G608" s="63">
        <v>2</v>
      </c>
      <c r="H608" s="64">
        <v>662.94</v>
      </c>
      <c r="I608" s="65">
        <v>0.42</v>
      </c>
      <c r="J608" s="51">
        <f t="shared" si="11"/>
        <v>384.50520000000006</v>
      </c>
    </row>
    <row r="609" spans="1:10" ht="47.25">
      <c r="A609" s="72">
        <v>607</v>
      </c>
      <c r="B609" s="32" t="s">
        <v>750</v>
      </c>
      <c r="C609" s="32" t="s">
        <v>1332</v>
      </c>
      <c r="D609" s="62" t="s">
        <v>1333</v>
      </c>
      <c r="E609" s="32" t="s">
        <v>753</v>
      </c>
      <c r="F609" s="32" t="s">
        <v>1299</v>
      </c>
      <c r="G609" s="63">
        <v>2</v>
      </c>
      <c r="H609" s="64">
        <v>887.64</v>
      </c>
      <c r="I609" s="65">
        <v>0.42</v>
      </c>
      <c r="J609" s="51">
        <f t="shared" si="11"/>
        <v>514.83120000000008</v>
      </c>
    </row>
    <row r="610" spans="1:10" ht="31.5">
      <c r="A610" s="72">
        <v>608</v>
      </c>
      <c r="B610" s="32" t="s">
        <v>750</v>
      </c>
      <c r="C610" s="32" t="s">
        <v>1334</v>
      </c>
      <c r="D610" s="62" t="s">
        <v>1335</v>
      </c>
      <c r="E610" s="32" t="s">
        <v>753</v>
      </c>
      <c r="F610" s="32" t="s">
        <v>1299</v>
      </c>
      <c r="G610" s="63">
        <v>2</v>
      </c>
      <c r="H610" s="64">
        <v>831.47</v>
      </c>
      <c r="I610" s="65">
        <v>0.42</v>
      </c>
      <c r="J610" s="51">
        <f t="shared" si="11"/>
        <v>482.25260000000009</v>
      </c>
    </row>
    <row r="611" spans="1:10" ht="47.25">
      <c r="A611" s="72">
        <v>609</v>
      </c>
      <c r="B611" s="32" t="s">
        <v>750</v>
      </c>
      <c r="C611" s="32" t="s">
        <v>1336</v>
      </c>
      <c r="D611" s="62" t="s">
        <v>1337</v>
      </c>
      <c r="E611" s="32" t="s">
        <v>753</v>
      </c>
      <c r="F611" s="32" t="s">
        <v>1299</v>
      </c>
      <c r="G611" s="63">
        <v>2</v>
      </c>
      <c r="H611" s="64">
        <v>887.64</v>
      </c>
      <c r="I611" s="65">
        <v>0.42</v>
      </c>
      <c r="J611" s="51">
        <f t="shared" si="11"/>
        <v>514.83120000000008</v>
      </c>
    </row>
    <row r="612" spans="1:10" ht="47.25">
      <c r="A612" s="72">
        <v>610</v>
      </c>
      <c r="B612" s="32" t="s">
        <v>750</v>
      </c>
      <c r="C612" s="32" t="s">
        <v>1338</v>
      </c>
      <c r="D612" s="62" t="s">
        <v>1339</v>
      </c>
      <c r="E612" s="32" t="s">
        <v>753</v>
      </c>
      <c r="F612" s="32" t="s">
        <v>1299</v>
      </c>
      <c r="G612" s="63">
        <v>2</v>
      </c>
      <c r="H612" s="64">
        <v>1112.3399999999999</v>
      </c>
      <c r="I612" s="65">
        <v>0.42</v>
      </c>
      <c r="J612" s="51">
        <f t="shared" si="11"/>
        <v>645.15719999999999</v>
      </c>
    </row>
    <row r="613" spans="1:10" ht="31.5">
      <c r="A613" s="72">
        <v>611</v>
      </c>
      <c r="B613" s="32" t="s">
        <v>750</v>
      </c>
      <c r="C613" s="32" t="s">
        <v>1340</v>
      </c>
      <c r="D613" s="62" t="s">
        <v>1341</v>
      </c>
      <c r="E613" s="32" t="s">
        <v>753</v>
      </c>
      <c r="F613" s="32" t="s">
        <v>1299</v>
      </c>
      <c r="G613" s="63">
        <v>2</v>
      </c>
      <c r="H613" s="64">
        <v>887.64</v>
      </c>
      <c r="I613" s="65">
        <v>0.42</v>
      </c>
      <c r="J613" s="51">
        <f t="shared" si="11"/>
        <v>514.83120000000008</v>
      </c>
    </row>
    <row r="614" spans="1:10" ht="47.25">
      <c r="A614" s="72">
        <v>612</v>
      </c>
      <c r="B614" s="32" t="s">
        <v>750</v>
      </c>
      <c r="C614" s="32" t="s">
        <v>1342</v>
      </c>
      <c r="D614" s="62" t="s">
        <v>1343</v>
      </c>
      <c r="E614" s="32" t="s">
        <v>753</v>
      </c>
      <c r="F614" s="32" t="s">
        <v>1299</v>
      </c>
      <c r="G614" s="63">
        <v>2</v>
      </c>
      <c r="H614" s="64">
        <v>943.82</v>
      </c>
      <c r="I614" s="65">
        <v>0.42</v>
      </c>
      <c r="J614" s="51">
        <f t="shared" si="11"/>
        <v>547.41560000000004</v>
      </c>
    </row>
    <row r="615" spans="1:10" ht="47.25">
      <c r="A615" s="72">
        <v>613</v>
      </c>
      <c r="B615" s="32" t="s">
        <v>750</v>
      </c>
      <c r="C615" s="32" t="s">
        <v>1344</v>
      </c>
      <c r="D615" s="62" t="s">
        <v>1345</v>
      </c>
      <c r="E615" s="32" t="s">
        <v>753</v>
      </c>
      <c r="F615" s="32" t="s">
        <v>1299</v>
      </c>
      <c r="G615" s="63">
        <v>2</v>
      </c>
      <c r="H615" s="64">
        <v>1168.52</v>
      </c>
      <c r="I615" s="65">
        <v>0.42</v>
      </c>
      <c r="J615" s="51">
        <f t="shared" si="11"/>
        <v>677.74160000000006</v>
      </c>
    </row>
    <row r="616" spans="1:10" ht="31.5">
      <c r="A616" s="72">
        <v>614</v>
      </c>
      <c r="B616" s="32" t="s">
        <v>750</v>
      </c>
      <c r="C616" s="32" t="s">
        <v>1346</v>
      </c>
      <c r="D616" s="32" t="s">
        <v>1347</v>
      </c>
      <c r="E616" s="32" t="s">
        <v>753</v>
      </c>
      <c r="F616" s="32" t="s">
        <v>1299</v>
      </c>
      <c r="G616" s="63">
        <v>2</v>
      </c>
      <c r="H616" s="64">
        <v>539.36</v>
      </c>
      <c r="I616" s="65">
        <v>0.42</v>
      </c>
      <c r="J616" s="51">
        <f t="shared" si="11"/>
        <v>312.82880000000006</v>
      </c>
    </row>
    <row r="617" spans="1:10" ht="47.25">
      <c r="A617" s="72">
        <v>615</v>
      </c>
      <c r="B617" s="32" t="s">
        <v>750</v>
      </c>
      <c r="C617" s="32" t="s">
        <v>1348</v>
      </c>
      <c r="D617" s="32" t="s">
        <v>1349</v>
      </c>
      <c r="E617" s="32" t="s">
        <v>753</v>
      </c>
      <c r="F617" s="32" t="s">
        <v>1299</v>
      </c>
      <c r="G617" s="63">
        <v>2</v>
      </c>
      <c r="H617" s="64">
        <v>595.53</v>
      </c>
      <c r="I617" s="65">
        <v>0.42</v>
      </c>
      <c r="J617" s="51">
        <f t="shared" si="11"/>
        <v>345.40740000000005</v>
      </c>
    </row>
    <row r="618" spans="1:10" ht="47.25">
      <c r="A618" s="72">
        <v>616</v>
      </c>
      <c r="B618" s="32" t="s">
        <v>750</v>
      </c>
      <c r="C618" s="32" t="s">
        <v>1350</v>
      </c>
      <c r="D618" s="32" t="s">
        <v>1351</v>
      </c>
      <c r="E618" s="32" t="s">
        <v>753</v>
      </c>
      <c r="F618" s="32" t="s">
        <v>1299</v>
      </c>
      <c r="G618" s="63">
        <v>2</v>
      </c>
      <c r="H618" s="64">
        <v>820.23</v>
      </c>
      <c r="I618" s="65">
        <v>0.42</v>
      </c>
      <c r="J618" s="51">
        <f t="shared" si="11"/>
        <v>475.73340000000007</v>
      </c>
    </row>
    <row r="619" spans="1:10" ht="31.5">
      <c r="A619" s="72">
        <v>617</v>
      </c>
      <c r="B619" s="32" t="s">
        <v>750</v>
      </c>
      <c r="C619" s="32" t="s">
        <v>1352</v>
      </c>
      <c r="D619" s="32" t="s">
        <v>1353</v>
      </c>
      <c r="E619" s="32" t="s">
        <v>753</v>
      </c>
      <c r="F619" s="32" t="s">
        <v>1299</v>
      </c>
      <c r="G619" s="63">
        <v>2</v>
      </c>
      <c r="H619" s="64">
        <v>595.53</v>
      </c>
      <c r="I619" s="65">
        <v>0.42</v>
      </c>
      <c r="J619" s="51">
        <f t="shared" si="11"/>
        <v>345.40740000000005</v>
      </c>
    </row>
    <row r="620" spans="1:10" ht="47.25">
      <c r="A620" s="72">
        <v>618</v>
      </c>
      <c r="B620" s="32" t="s">
        <v>750</v>
      </c>
      <c r="C620" s="32" t="s">
        <v>1354</v>
      </c>
      <c r="D620" s="32" t="s">
        <v>1355</v>
      </c>
      <c r="E620" s="32" t="s">
        <v>753</v>
      </c>
      <c r="F620" s="32" t="s">
        <v>1299</v>
      </c>
      <c r="G620" s="63">
        <v>2</v>
      </c>
      <c r="H620" s="64">
        <v>651.71</v>
      </c>
      <c r="I620" s="65">
        <v>0.42</v>
      </c>
      <c r="J620" s="51">
        <f t="shared" si="11"/>
        <v>377.99180000000007</v>
      </c>
    </row>
    <row r="621" spans="1:10" ht="47.25">
      <c r="A621" s="72">
        <v>619</v>
      </c>
      <c r="B621" s="32" t="s">
        <v>750</v>
      </c>
      <c r="C621" s="32" t="s">
        <v>1356</v>
      </c>
      <c r="D621" s="32" t="s">
        <v>1357</v>
      </c>
      <c r="E621" s="32" t="s">
        <v>753</v>
      </c>
      <c r="F621" s="32" t="s">
        <v>1299</v>
      </c>
      <c r="G621" s="63">
        <v>2</v>
      </c>
      <c r="H621" s="64">
        <v>876.41</v>
      </c>
      <c r="I621" s="65">
        <v>0.42</v>
      </c>
      <c r="J621" s="51">
        <f t="shared" si="11"/>
        <v>508.31780000000003</v>
      </c>
    </row>
    <row r="622" spans="1:10" ht="31.5">
      <c r="A622" s="72">
        <v>620</v>
      </c>
      <c r="B622" s="32" t="s">
        <v>750</v>
      </c>
      <c r="C622" s="32" t="s">
        <v>1358</v>
      </c>
      <c r="D622" s="32" t="s">
        <v>1359</v>
      </c>
      <c r="E622" s="32" t="s">
        <v>753</v>
      </c>
      <c r="F622" s="32" t="s">
        <v>1299</v>
      </c>
      <c r="G622" s="63">
        <v>2</v>
      </c>
      <c r="H622" s="64">
        <v>786.53</v>
      </c>
      <c r="I622" s="65">
        <v>0.42</v>
      </c>
      <c r="J622" s="51">
        <f t="shared" si="11"/>
        <v>456.18740000000003</v>
      </c>
    </row>
    <row r="623" spans="1:10" ht="47.25">
      <c r="A623" s="72">
        <v>621</v>
      </c>
      <c r="B623" s="32" t="s">
        <v>750</v>
      </c>
      <c r="C623" s="32" t="s">
        <v>1360</v>
      </c>
      <c r="D623" s="32" t="s">
        <v>1361</v>
      </c>
      <c r="E623" s="32" t="s">
        <v>753</v>
      </c>
      <c r="F623" s="32" t="s">
        <v>1299</v>
      </c>
      <c r="G623" s="63">
        <v>2</v>
      </c>
      <c r="H623" s="64">
        <v>842.7</v>
      </c>
      <c r="I623" s="65">
        <v>0.42</v>
      </c>
      <c r="J623" s="51">
        <f t="shared" si="11"/>
        <v>488.76600000000008</v>
      </c>
    </row>
    <row r="624" spans="1:10" ht="47.25">
      <c r="A624" s="72">
        <v>622</v>
      </c>
      <c r="B624" s="32" t="s">
        <v>750</v>
      </c>
      <c r="C624" s="32" t="s">
        <v>1362</v>
      </c>
      <c r="D624" s="32" t="s">
        <v>1363</v>
      </c>
      <c r="E624" s="32" t="s">
        <v>753</v>
      </c>
      <c r="F624" s="32" t="s">
        <v>1299</v>
      </c>
      <c r="G624" s="63">
        <v>2</v>
      </c>
      <c r="H624" s="64">
        <v>1067.4000000000001</v>
      </c>
      <c r="I624" s="65">
        <v>0.42</v>
      </c>
      <c r="J624" s="51">
        <f t="shared" si="11"/>
        <v>619.0920000000001</v>
      </c>
    </row>
    <row r="625" spans="1:10" ht="31.5">
      <c r="A625" s="72">
        <v>623</v>
      </c>
      <c r="B625" s="32" t="s">
        <v>750</v>
      </c>
      <c r="C625" s="32" t="s">
        <v>1364</v>
      </c>
      <c r="D625" s="32" t="s">
        <v>1365</v>
      </c>
      <c r="E625" s="32" t="s">
        <v>753</v>
      </c>
      <c r="F625" s="32" t="s">
        <v>1299</v>
      </c>
      <c r="G625" s="63">
        <v>2</v>
      </c>
      <c r="H625" s="64">
        <v>842.7</v>
      </c>
      <c r="I625" s="65">
        <v>0.42</v>
      </c>
      <c r="J625" s="51">
        <f t="shared" si="11"/>
        <v>488.76600000000008</v>
      </c>
    </row>
    <row r="626" spans="1:10" ht="47.25">
      <c r="A626" s="72">
        <v>624</v>
      </c>
      <c r="B626" s="32" t="s">
        <v>750</v>
      </c>
      <c r="C626" s="32" t="s">
        <v>1366</v>
      </c>
      <c r="D626" s="32" t="s">
        <v>1367</v>
      </c>
      <c r="E626" s="32" t="s">
        <v>753</v>
      </c>
      <c r="F626" s="32" t="s">
        <v>1299</v>
      </c>
      <c r="G626" s="63">
        <v>2</v>
      </c>
      <c r="H626" s="64">
        <v>898.88</v>
      </c>
      <c r="I626" s="65">
        <v>0.42</v>
      </c>
      <c r="J626" s="51">
        <f t="shared" si="11"/>
        <v>521.35040000000004</v>
      </c>
    </row>
    <row r="627" spans="1:10" ht="47.25">
      <c r="A627" s="72">
        <v>625</v>
      </c>
      <c r="B627" s="32" t="s">
        <v>750</v>
      </c>
      <c r="C627" s="32" t="s">
        <v>1368</v>
      </c>
      <c r="D627" s="32" t="s">
        <v>1369</v>
      </c>
      <c r="E627" s="32" t="s">
        <v>753</v>
      </c>
      <c r="F627" s="32" t="s">
        <v>1299</v>
      </c>
      <c r="G627" s="63">
        <v>2</v>
      </c>
      <c r="H627" s="64">
        <v>1123.58</v>
      </c>
      <c r="I627" s="65">
        <v>0.42</v>
      </c>
      <c r="J627" s="51">
        <f t="shared" si="11"/>
        <v>651.67640000000006</v>
      </c>
    </row>
    <row r="628" spans="1:10" ht="31.5">
      <c r="A628" s="72">
        <v>626</v>
      </c>
      <c r="B628" s="32" t="s">
        <v>750</v>
      </c>
      <c r="C628" s="32" t="s">
        <v>1370</v>
      </c>
      <c r="D628" s="32" t="s">
        <v>1371</v>
      </c>
      <c r="E628" s="32" t="s">
        <v>753</v>
      </c>
      <c r="F628" s="32" t="s">
        <v>1299</v>
      </c>
      <c r="G628" s="63">
        <v>2</v>
      </c>
      <c r="H628" s="64">
        <v>640.47</v>
      </c>
      <c r="I628" s="65">
        <v>0.42</v>
      </c>
      <c r="J628" s="51">
        <f t="shared" si="11"/>
        <v>371.47260000000006</v>
      </c>
    </row>
    <row r="629" spans="1:10" ht="47.25">
      <c r="A629" s="72">
        <v>627</v>
      </c>
      <c r="B629" s="32" t="s">
        <v>750</v>
      </c>
      <c r="C629" s="32" t="s">
        <v>1372</v>
      </c>
      <c r="D629" s="32" t="s">
        <v>1373</v>
      </c>
      <c r="E629" s="32" t="s">
        <v>753</v>
      </c>
      <c r="F629" s="32" t="s">
        <v>1299</v>
      </c>
      <c r="G629" s="63">
        <v>2</v>
      </c>
      <c r="H629" s="64">
        <v>696.65</v>
      </c>
      <c r="I629" s="65">
        <v>0.42</v>
      </c>
      <c r="J629" s="51">
        <f t="shared" si="11"/>
        <v>404.05700000000002</v>
      </c>
    </row>
    <row r="630" spans="1:10" ht="47.25">
      <c r="A630" s="72">
        <v>628</v>
      </c>
      <c r="B630" s="32" t="s">
        <v>750</v>
      </c>
      <c r="C630" s="32" t="s">
        <v>1374</v>
      </c>
      <c r="D630" s="32" t="s">
        <v>1375</v>
      </c>
      <c r="E630" s="32" t="s">
        <v>753</v>
      </c>
      <c r="F630" s="32" t="s">
        <v>1299</v>
      </c>
      <c r="G630" s="63">
        <v>2</v>
      </c>
      <c r="H630" s="64">
        <v>921.35</v>
      </c>
      <c r="I630" s="65">
        <v>0.42</v>
      </c>
      <c r="J630" s="51">
        <f t="shared" si="11"/>
        <v>534.38300000000004</v>
      </c>
    </row>
    <row r="631" spans="1:10" ht="31.5">
      <c r="A631" s="72">
        <v>629</v>
      </c>
      <c r="B631" s="32" t="s">
        <v>750</v>
      </c>
      <c r="C631" s="32" t="s">
        <v>1376</v>
      </c>
      <c r="D631" s="32" t="s">
        <v>1377</v>
      </c>
      <c r="E631" s="32" t="s">
        <v>753</v>
      </c>
      <c r="F631" s="32" t="s">
        <v>1299</v>
      </c>
      <c r="G631" s="63">
        <v>2</v>
      </c>
      <c r="H631" s="64">
        <v>696.65</v>
      </c>
      <c r="I631" s="65">
        <v>0.42</v>
      </c>
      <c r="J631" s="51">
        <f t="shared" si="11"/>
        <v>404.05700000000002</v>
      </c>
    </row>
    <row r="632" spans="1:10" ht="47.25">
      <c r="A632" s="72">
        <v>630</v>
      </c>
      <c r="B632" s="32" t="s">
        <v>750</v>
      </c>
      <c r="C632" s="32" t="s">
        <v>1378</v>
      </c>
      <c r="D632" s="32" t="s">
        <v>1379</v>
      </c>
      <c r="E632" s="32" t="s">
        <v>753</v>
      </c>
      <c r="F632" s="32" t="s">
        <v>1299</v>
      </c>
      <c r="G632" s="63">
        <v>2</v>
      </c>
      <c r="H632" s="64">
        <v>752.82</v>
      </c>
      <c r="I632" s="65">
        <v>0.42</v>
      </c>
      <c r="J632" s="51">
        <f t="shared" si="11"/>
        <v>436.63560000000007</v>
      </c>
    </row>
    <row r="633" spans="1:10" ht="47.25">
      <c r="A633" s="72">
        <v>631</v>
      </c>
      <c r="B633" s="32" t="s">
        <v>750</v>
      </c>
      <c r="C633" s="32" t="s">
        <v>1380</v>
      </c>
      <c r="D633" s="32" t="s">
        <v>1381</v>
      </c>
      <c r="E633" s="32" t="s">
        <v>753</v>
      </c>
      <c r="F633" s="32" t="s">
        <v>1299</v>
      </c>
      <c r="G633" s="63">
        <v>2</v>
      </c>
      <c r="H633" s="64">
        <v>977.52</v>
      </c>
      <c r="I633" s="65">
        <v>0.42</v>
      </c>
      <c r="J633" s="51">
        <f t="shared" si="11"/>
        <v>566.96160000000009</v>
      </c>
    </row>
    <row r="634" spans="1:10" ht="31.5">
      <c r="A634" s="72">
        <v>632</v>
      </c>
      <c r="B634" s="32" t="s">
        <v>750</v>
      </c>
      <c r="C634" s="32" t="s">
        <v>1382</v>
      </c>
      <c r="D634" s="32" t="s">
        <v>1383</v>
      </c>
      <c r="E634" s="32" t="s">
        <v>753</v>
      </c>
      <c r="F634" s="32" t="s">
        <v>1299</v>
      </c>
      <c r="G634" s="63">
        <v>2</v>
      </c>
      <c r="H634" s="64">
        <v>966.29</v>
      </c>
      <c r="I634" s="65">
        <v>0.42</v>
      </c>
      <c r="J634" s="51">
        <f t="shared" si="11"/>
        <v>560.44820000000004</v>
      </c>
    </row>
    <row r="635" spans="1:10" ht="47.25">
      <c r="A635" s="72">
        <v>633</v>
      </c>
      <c r="B635" s="32" t="s">
        <v>750</v>
      </c>
      <c r="C635" s="32" t="s">
        <v>1384</v>
      </c>
      <c r="D635" s="32" t="s">
        <v>1385</v>
      </c>
      <c r="E635" s="32" t="s">
        <v>753</v>
      </c>
      <c r="F635" s="32" t="s">
        <v>1299</v>
      </c>
      <c r="G635" s="63">
        <v>2</v>
      </c>
      <c r="H635" s="64">
        <v>1022.46</v>
      </c>
      <c r="I635" s="65">
        <v>0.42</v>
      </c>
      <c r="J635" s="51">
        <f t="shared" si="11"/>
        <v>593.02680000000009</v>
      </c>
    </row>
    <row r="636" spans="1:10" ht="47.25">
      <c r="A636" s="72">
        <v>634</v>
      </c>
      <c r="B636" s="32" t="s">
        <v>750</v>
      </c>
      <c r="C636" s="32" t="s">
        <v>1386</v>
      </c>
      <c r="D636" s="32" t="s">
        <v>1387</v>
      </c>
      <c r="E636" s="32" t="s">
        <v>753</v>
      </c>
      <c r="F636" s="32" t="s">
        <v>1299</v>
      </c>
      <c r="G636" s="63">
        <v>2</v>
      </c>
      <c r="H636" s="64">
        <v>1247.1600000000001</v>
      </c>
      <c r="I636" s="65">
        <v>0.42</v>
      </c>
      <c r="J636" s="51">
        <f t="shared" si="11"/>
        <v>723.35280000000012</v>
      </c>
    </row>
    <row r="637" spans="1:10" ht="31.5">
      <c r="A637" s="72">
        <v>635</v>
      </c>
      <c r="B637" s="32" t="s">
        <v>750</v>
      </c>
      <c r="C637" s="32" t="s">
        <v>1388</v>
      </c>
      <c r="D637" s="32" t="s">
        <v>1389</v>
      </c>
      <c r="E637" s="32" t="s">
        <v>753</v>
      </c>
      <c r="F637" s="32" t="s">
        <v>1299</v>
      </c>
      <c r="G637" s="63">
        <v>2</v>
      </c>
      <c r="H637" s="64">
        <v>1022.46</v>
      </c>
      <c r="I637" s="65">
        <v>0.42</v>
      </c>
      <c r="J637" s="51">
        <f t="shared" si="11"/>
        <v>593.02680000000009</v>
      </c>
    </row>
    <row r="638" spans="1:10" ht="47.25">
      <c r="A638" s="72">
        <v>636</v>
      </c>
      <c r="B638" s="32" t="s">
        <v>750</v>
      </c>
      <c r="C638" s="32" t="s">
        <v>1390</v>
      </c>
      <c r="D638" s="32" t="s">
        <v>1391</v>
      </c>
      <c r="E638" s="32" t="s">
        <v>753</v>
      </c>
      <c r="F638" s="32" t="s">
        <v>1299</v>
      </c>
      <c r="G638" s="63">
        <v>2</v>
      </c>
      <c r="H638" s="64">
        <v>1078.6400000000001</v>
      </c>
      <c r="I638" s="65">
        <v>0.42</v>
      </c>
      <c r="J638" s="51">
        <f t="shared" si="11"/>
        <v>625.61120000000017</v>
      </c>
    </row>
    <row r="639" spans="1:10" ht="47.25">
      <c r="A639" s="72">
        <v>637</v>
      </c>
      <c r="B639" s="32" t="s">
        <v>750</v>
      </c>
      <c r="C639" s="32" t="s">
        <v>1392</v>
      </c>
      <c r="D639" s="32" t="s">
        <v>1393</v>
      </c>
      <c r="E639" s="32" t="s">
        <v>753</v>
      </c>
      <c r="F639" s="32" t="s">
        <v>1299</v>
      </c>
      <c r="G639" s="63">
        <v>2</v>
      </c>
      <c r="H639" s="64">
        <v>1303.3399999999999</v>
      </c>
      <c r="I639" s="65">
        <v>0.42</v>
      </c>
      <c r="J639" s="51">
        <f t="shared" ref="J639:J702" si="12">H639*(1-I639)</f>
        <v>755.93720000000008</v>
      </c>
    </row>
    <row r="640" spans="1:10" ht="31.5">
      <c r="A640" s="72">
        <v>638</v>
      </c>
      <c r="B640" s="32" t="s">
        <v>750</v>
      </c>
      <c r="C640" s="32" t="s">
        <v>1394</v>
      </c>
      <c r="D640" s="32" t="s">
        <v>1395</v>
      </c>
      <c r="E640" s="32" t="s">
        <v>753</v>
      </c>
      <c r="F640" s="32" t="s">
        <v>1299</v>
      </c>
      <c r="G640" s="63">
        <v>2</v>
      </c>
      <c r="H640" s="64">
        <v>539.36</v>
      </c>
      <c r="I640" s="65">
        <v>0.42</v>
      </c>
      <c r="J640" s="51">
        <f t="shared" si="12"/>
        <v>312.82880000000006</v>
      </c>
    </row>
    <row r="641" spans="1:10" ht="47.25">
      <c r="A641" s="72">
        <v>639</v>
      </c>
      <c r="B641" s="32" t="s">
        <v>750</v>
      </c>
      <c r="C641" s="32" t="s">
        <v>1396</v>
      </c>
      <c r="D641" s="32" t="s">
        <v>1397</v>
      </c>
      <c r="E641" s="32" t="s">
        <v>753</v>
      </c>
      <c r="F641" s="32" t="s">
        <v>1299</v>
      </c>
      <c r="G641" s="63">
        <v>2</v>
      </c>
      <c r="H641" s="64">
        <v>595.53</v>
      </c>
      <c r="I641" s="65">
        <v>0.42</v>
      </c>
      <c r="J641" s="51">
        <f t="shared" si="12"/>
        <v>345.40740000000005</v>
      </c>
    </row>
    <row r="642" spans="1:10" ht="47.25">
      <c r="A642" s="72">
        <v>640</v>
      </c>
      <c r="B642" s="32" t="s">
        <v>750</v>
      </c>
      <c r="C642" s="32" t="s">
        <v>1398</v>
      </c>
      <c r="D642" s="32" t="s">
        <v>1399</v>
      </c>
      <c r="E642" s="32" t="s">
        <v>753</v>
      </c>
      <c r="F642" s="32" t="s">
        <v>1299</v>
      </c>
      <c r="G642" s="63">
        <v>2</v>
      </c>
      <c r="H642" s="64">
        <v>820.23</v>
      </c>
      <c r="I642" s="65">
        <v>0.42</v>
      </c>
      <c r="J642" s="51">
        <f t="shared" si="12"/>
        <v>475.73340000000007</v>
      </c>
    </row>
    <row r="643" spans="1:10" ht="31.5">
      <c r="A643" s="72">
        <v>641</v>
      </c>
      <c r="B643" s="32" t="s">
        <v>750</v>
      </c>
      <c r="C643" s="32" t="s">
        <v>1400</v>
      </c>
      <c r="D643" s="32" t="s">
        <v>1401</v>
      </c>
      <c r="E643" s="32" t="s">
        <v>753</v>
      </c>
      <c r="F643" s="32" t="s">
        <v>1299</v>
      </c>
      <c r="G643" s="63">
        <v>2</v>
      </c>
      <c r="H643" s="64">
        <v>595.53</v>
      </c>
      <c r="I643" s="65">
        <v>0.42</v>
      </c>
      <c r="J643" s="51">
        <f t="shared" si="12"/>
        <v>345.40740000000005</v>
      </c>
    </row>
    <row r="644" spans="1:10" ht="47.25">
      <c r="A644" s="72">
        <v>642</v>
      </c>
      <c r="B644" s="32" t="s">
        <v>750</v>
      </c>
      <c r="C644" s="32" t="s">
        <v>1402</v>
      </c>
      <c r="D644" s="32" t="s">
        <v>1403</v>
      </c>
      <c r="E644" s="32" t="s">
        <v>753</v>
      </c>
      <c r="F644" s="32" t="s">
        <v>1299</v>
      </c>
      <c r="G644" s="63">
        <v>2</v>
      </c>
      <c r="H644" s="64">
        <v>651.71</v>
      </c>
      <c r="I644" s="65">
        <v>0.42</v>
      </c>
      <c r="J644" s="51">
        <f t="shared" si="12"/>
        <v>377.99180000000007</v>
      </c>
    </row>
    <row r="645" spans="1:10" ht="47.25">
      <c r="A645" s="72">
        <v>643</v>
      </c>
      <c r="B645" s="32" t="s">
        <v>750</v>
      </c>
      <c r="C645" s="32" t="s">
        <v>1404</v>
      </c>
      <c r="D645" s="32" t="s">
        <v>1405</v>
      </c>
      <c r="E645" s="32" t="s">
        <v>753</v>
      </c>
      <c r="F645" s="32" t="s">
        <v>1299</v>
      </c>
      <c r="G645" s="63">
        <v>2</v>
      </c>
      <c r="H645" s="64">
        <v>876.41</v>
      </c>
      <c r="I645" s="65">
        <v>0.42</v>
      </c>
      <c r="J645" s="51">
        <f t="shared" si="12"/>
        <v>508.31780000000003</v>
      </c>
    </row>
    <row r="646" spans="1:10" ht="31.5">
      <c r="A646" s="72">
        <v>644</v>
      </c>
      <c r="B646" s="32" t="s">
        <v>750</v>
      </c>
      <c r="C646" s="32" t="s">
        <v>1406</v>
      </c>
      <c r="D646" s="32" t="s">
        <v>1407</v>
      </c>
      <c r="E646" s="32" t="s">
        <v>753</v>
      </c>
      <c r="F646" s="32" t="s">
        <v>1299</v>
      </c>
      <c r="G646" s="63">
        <v>2</v>
      </c>
      <c r="H646" s="64">
        <v>786.53</v>
      </c>
      <c r="I646" s="65">
        <v>0.42</v>
      </c>
      <c r="J646" s="51">
        <f t="shared" si="12"/>
        <v>456.18740000000003</v>
      </c>
    </row>
    <row r="647" spans="1:10" ht="47.25">
      <c r="A647" s="72">
        <v>645</v>
      </c>
      <c r="B647" s="32" t="s">
        <v>750</v>
      </c>
      <c r="C647" s="32" t="s">
        <v>1408</v>
      </c>
      <c r="D647" s="32" t="s">
        <v>1409</v>
      </c>
      <c r="E647" s="32" t="s">
        <v>753</v>
      </c>
      <c r="F647" s="32" t="s">
        <v>1299</v>
      </c>
      <c r="G647" s="63">
        <v>2</v>
      </c>
      <c r="H647" s="64">
        <v>842.7</v>
      </c>
      <c r="I647" s="65">
        <v>0.42</v>
      </c>
      <c r="J647" s="51">
        <f t="shared" si="12"/>
        <v>488.76600000000008</v>
      </c>
    </row>
    <row r="648" spans="1:10" ht="47.25">
      <c r="A648" s="72">
        <v>646</v>
      </c>
      <c r="B648" s="32" t="s">
        <v>750</v>
      </c>
      <c r="C648" s="32" t="s">
        <v>1410</v>
      </c>
      <c r="D648" s="32" t="s">
        <v>1411</v>
      </c>
      <c r="E648" s="32" t="s">
        <v>753</v>
      </c>
      <c r="F648" s="32" t="s">
        <v>1299</v>
      </c>
      <c r="G648" s="63">
        <v>2</v>
      </c>
      <c r="H648" s="64">
        <v>1067.4000000000001</v>
      </c>
      <c r="I648" s="65">
        <v>0.42</v>
      </c>
      <c r="J648" s="51">
        <f t="shared" si="12"/>
        <v>619.0920000000001</v>
      </c>
    </row>
    <row r="649" spans="1:10" ht="31.5">
      <c r="A649" s="72">
        <v>647</v>
      </c>
      <c r="B649" s="32" t="s">
        <v>750</v>
      </c>
      <c r="C649" s="32" t="s">
        <v>1412</v>
      </c>
      <c r="D649" s="32" t="s">
        <v>1413</v>
      </c>
      <c r="E649" s="32" t="s">
        <v>753</v>
      </c>
      <c r="F649" s="32" t="s">
        <v>1299</v>
      </c>
      <c r="G649" s="63">
        <v>2</v>
      </c>
      <c r="H649" s="64">
        <v>842.7</v>
      </c>
      <c r="I649" s="65">
        <v>0.42</v>
      </c>
      <c r="J649" s="51">
        <f t="shared" si="12"/>
        <v>488.76600000000008</v>
      </c>
    </row>
    <row r="650" spans="1:10" ht="47.25">
      <c r="A650" s="72">
        <v>648</v>
      </c>
      <c r="B650" s="32" t="s">
        <v>750</v>
      </c>
      <c r="C650" s="32" t="s">
        <v>1414</v>
      </c>
      <c r="D650" s="32" t="s">
        <v>1415</v>
      </c>
      <c r="E650" s="32" t="s">
        <v>753</v>
      </c>
      <c r="F650" s="32" t="s">
        <v>1299</v>
      </c>
      <c r="G650" s="63">
        <v>2</v>
      </c>
      <c r="H650" s="64">
        <v>898.88</v>
      </c>
      <c r="I650" s="65">
        <v>0.42</v>
      </c>
      <c r="J650" s="51">
        <f t="shared" si="12"/>
        <v>521.35040000000004</v>
      </c>
    </row>
    <row r="651" spans="1:10" ht="47.25">
      <c r="A651" s="72">
        <v>649</v>
      </c>
      <c r="B651" s="32" t="s">
        <v>750</v>
      </c>
      <c r="C651" s="32" t="s">
        <v>1416</v>
      </c>
      <c r="D651" s="32" t="s">
        <v>1417</v>
      </c>
      <c r="E651" s="32" t="s">
        <v>753</v>
      </c>
      <c r="F651" s="32" t="s">
        <v>1299</v>
      </c>
      <c r="G651" s="63">
        <v>2</v>
      </c>
      <c r="H651" s="64">
        <v>1123.58</v>
      </c>
      <c r="I651" s="65">
        <v>0.42</v>
      </c>
      <c r="J651" s="51">
        <f t="shared" si="12"/>
        <v>651.67640000000006</v>
      </c>
    </row>
    <row r="652" spans="1:10" ht="31.5">
      <c r="A652" s="72">
        <v>650</v>
      </c>
      <c r="B652" s="32" t="s">
        <v>750</v>
      </c>
      <c r="C652" s="32" t="s">
        <v>1418</v>
      </c>
      <c r="D652" s="32" t="s">
        <v>1419</v>
      </c>
      <c r="E652" s="32" t="s">
        <v>753</v>
      </c>
      <c r="F652" s="32" t="s">
        <v>1299</v>
      </c>
      <c r="G652" s="63">
        <v>2</v>
      </c>
      <c r="H652" s="64">
        <v>640.47</v>
      </c>
      <c r="I652" s="65">
        <v>0.42</v>
      </c>
      <c r="J652" s="51">
        <f t="shared" si="12"/>
        <v>371.47260000000006</v>
      </c>
    </row>
    <row r="653" spans="1:10" ht="47.25">
      <c r="A653" s="72">
        <v>651</v>
      </c>
      <c r="B653" s="32" t="s">
        <v>750</v>
      </c>
      <c r="C653" s="32" t="s">
        <v>1420</v>
      </c>
      <c r="D653" s="32" t="s">
        <v>1421</v>
      </c>
      <c r="E653" s="32" t="s">
        <v>753</v>
      </c>
      <c r="F653" s="32" t="s">
        <v>1299</v>
      </c>
      <c r="G653" s="63">
        <v>2</v>
      </c>
      <c r="H653" s="64">
        <v>696.65</v>
      </c>
      <c r="I653" s="65">
        <v>0.42</v>
      </c>
      <c r="J653" s="51">
        <f t="shared" si="12"/>
        <v>404.05700000000002</v>
      </c>
    </row>
    <row r="654" spans="1:10" ht="47.25">
      <c r="A654" s="72">
        <v>652</v>
      </c>
      <c r="B654" s="32" t="s">
        <v>750</v>
      </c>
      <c r="C654" s="32" t="s">
        <v>1422</v>
      </c>
      <c r="D654" s="32" t="s">
        <v>1423</v>
      </c>
      <c r="E654" s="32" t="s">
        <v>753</v>
      </c>
      <c r="F654" s="32" t="s">
        <v>1299</v>
      </c>
      <c r="G654" s="63">
        <v>2</v>
      </c>
      <c r="H654" s="64">
        <v>921.35</v>
      </c>
      <c r="I654" s="65">
        <v>0.42</v>
      </c>
      <c r="J654" s="51">
        <f t="shared" si="12"/>
        <v>534.38300000000004</v>
      </c>
    </row>
    <row r="655" spans="1:10" ht="31.5">
      <c r="A655" s="72">
        <v>653</v>
      </c>
      <c r="B655" s="32" t="s">
        <v>750</v>
      </c>
      <c r="C655" s="32" t="s">
        <v>1424</v>
      </c>
      <c r="D655" s="32" t="s">
        <v>1425</v>
      </c>
      <c r="E655" s="32" t="s">
        <v>753</v>
      </c>
      <c r="F655" s="32" t="s">
        <v>1299</v>
      </c>
      <c r="G655" s="63">
        <v>2</v>
      </c>
      <c r="H655" s="64">
        <v>696.65</v>
      </c>
      <c r="I655" s="65">
        <v>0.42</v>
      </c>
      <c r="J655" s="51">
        <f t="shared" si="12"/>
        <v>404.05700000000002</v>
      </c>
    </row>
    <row r="656" spans="1:10" ht="47.25">
      <c r="A656" s="72">
        <v>654</v>
      </c>
      <c r="B656" s="32" t="s">
        <v>750</v>
      </c>
      <c r="C656" s="32" t="s">
        <v>1426</v>
      </c>
      <c r="D656" s="32" t="s">
        <v>1427</v>
      </c>
      <c r="E656" s="32" t="s">
        <v>753</v>
      </c>
      <c r="F656" s="32" t="s">
        <v>1299</v>
      </c>
      <c r="G656" s="63">
        <v>2</v>
      </c>
      <c r="H656" s="64">
        <v>752.82</v>
      </c>
      <c r="I656" s="65">
        <v>0.42</v>
      </c>
      <c r="J656" s="51">
        <f t="shared" si="12"/>
        <v>436.63560000000007</v>
      </c>
    </row>
    <row r="657" spans="1:10" ht="47.25">
      <c r="A657" s="72">
        <v>655</v>
      </c>
      <c r="B657" s="32" t="s">
        <v>750</v>
      </c>
      <c r="C657" s="32" t="s">
        <v>1428</v>
      </c>
      <c r="D657" s="32" t="s">
        <v>1429</v>
      </c>
      <c r="E657" s="32" t="s">
        <v>753</v>
      </c>
      <c r="F657" s="32" t="s">
        <v>1299</v>
      </c>
      <c r="G657" s="63">
        <v>2</v>
      </c>
      <c r="H657" s="64">
        <v>977.52</v>
      </c>
      <c r="I657" s="65">
        <v>0.42</v>
      </c>
      <c r="J657" s="51">
        <f t="shared" si="12"/>
        <v>566.96160000000009</v>
      </c>
    </row>
    <row r="658" spans="1:10" ht="31.5">
      <c r="A658" s="72">
        <v>656</v>
      </c>
      <c r="B658" s="32" t="s">
        <v>750</v>
      </c>
      <c r="C658" s="32" t="s">
        <v>1430</v>
      </c>
      <c r="D658" s="32" t="s">
        <v>1431</v>
      </c>
      <c r="E658" s="32" t="s">
        <v>753</v>
      </c>
      <c r="F658" s="32" t="s">
        <v>1299</v>
      </c>
      <c r="G658" s="63">
        <v>2</v>
      </c>
      <c r="H658" s="64">
        <v>966.29</v>
      </c>
      <c r="I658" s="65">
        <v>0.42</v>
      </c>
      <c r="J658" s="51">
        <f t="shared" si="12"/>
        <v>560.44820000000004</v>
      </c>
    </row>
    <row r="659" spans="1:10" ht="47.25">
      <c r="A659" s="72">
        <v>657</v>
      </c>
      <c r="B659" s="32" t="s">
        <v>750</v>
      </c>
      <c r="C659" s="32" t="s">
        <v>1432</v>
      </c>
      <c r="D659" s="32" t="s">
        <v>1433</v>
      </c>
      <c r="E659" s="32" t="s">
        <v>753</v>
      </c>
      <c r="F659" s="32" t="s">
        <v>1299</v>
      </c>
      <c r="G659" s="63">
        <v>2</v>
      </c>
      <c r="H659" s="64">
        <v>1022.46</v>
      </c>
      <c r="I659" s="65">
        <v>0.42</v>
      </c>
      <c r="J659" s="51">
        <f t="shared" si="12"/>
        <v>593.02680000000009</v>
      </c>
    </row>
    <row r="660" spans="1:10" ht="47.25">
      <c r="A660" s="72">
        <v>658</v>
      </c>
      <c r="B660" s="32" t="s">
        <v>750</v>
      </c>
      <c r="C660" s="32" t="s">
        <v>1434</v>
      </c>
      <c r="D660" s="32" t="s">
        <v>1435</v>
      </c>
      <c r="E660" s="32" t="s">
        <v>753</v>
      </c>
      <c r="F660" s="32" t="s">
        <v>1299</v>
      </c>
      <c r="G660" s="63">
        <v>2</v>
      </c>
      <c r="H660" s="64">
        <v>1247.1600000000001</v>
      </c>
      <c r="I660" s="65">
        <v>0.42</v>
      </c>
      <c r="J660" s="51">
        <f t="shared" si="12"/>
        <v>723.35280000000012</v>
      </c>
    </row>
    <row r="661" spans="1:10" ht="31.5">
      <c r="A661" s="72">
        <v>659</v>
      </c>
      <c r="B661" s="32" t="s">
        <v>750</v>
      </c>
      <c r="C661" s="32" t="s">
        <v>1436</v>
      </c>
      <c r="D661" s="32" t="s">
        <v>1437</v>
      </c>
      <c r="E661" s="32" t="s">
        <v>753</v>
      </c>
      <c r="F661" s="32" t="s">
        <v>1299</v>
      </c>
      <c r="G661" s="63">
        <v>2</v>
      </c>
      <c r="H661" s="64">
        <v>1022.46</v>
      </c>
      <c r="I661" s="65">
        <v>0.42</v>
      </c>
      <c r="J661" s="51">
        <f t="shared" si="12"/>
        <v>593.02680000000009</v>
      </c>
    </row>
    <row r="662" spans="1:10" ht="47.25">
      <c r="A662" s="72">
        <v>660</v>
      </c>
      <c r="B662" s="32" t="s">
        <v>750</v>
      </c>
      <c r="C662" s="32" t="s">
        <v>1438</v>
      </c>
      <c r="D662" s="32" t="s">
        <v>1439</v>
      </c>
      <c r="E662" s="32" t="s">
        <v>753</v>
      </c>
      <c r="F662" s="32" t="s">
        <v>1299</v>
      </c>
      <c r="G662" s="63">
        <v>2</v>
      </c>
      <c r="H662" s="64">
        <v>1078.6400000000001</v>
      </c>
      <c r="I662" s="65">
        <v>0.42</v>
      </c>
      <c r="J662" s="51">
        <f t="shared" si="12"/>
        <v>625.61120000000017</v>
      </c>
    </row>
    <row r="663" spans="1:10" ht="47.25">
      <c r="A663" s="72">
        <v>661</v>
      </c>
      <c r="B663" s="32" t="s">
        <v>750</v>
      </c>
      <c r="C663" s="32" t="s">
        <v>1440</v>
      </c>
      <c r="D663" s="32" t="s">
        <v>1441</v>
      </c>
      <c r="E663" s="32" t="s">
        <v>753</v>
      </c>
      <c r="F663" s="32" t="s">
        <v>1299</v>
      </c>
      <c r="G663" s="63">
        <v>2</v>
      </c>
      <c r="H663" s="64">
        <v>1303.3399999999999</v>
      </c>
      <c r="I663" s="65">
        <v>0.42</v>
      </c>
      <c r="J663" s="51">
        <f t="shared" si="12"/>
        <v>755.93720000000008</v>
      </c>
    </row>
    <row r="664" spans="1:10" ht="31.5">
      <c r="A664" s="72">
        <v>662</v>
      </c>
      <c r="B664" s="32" t="s">
        <v>750</v>
      </c>
      <c r="C664" s="32" t="s">
        <v>1442</v>
      </c>
      <c r="D664" s="32" t="s">
        <v>1443</v>
      </c>
      <c r="E664" s="32" t="s">
        <v>753</v>
      </c>
      <c r="F664" s="32" t="s">
        <v>1299</v>
      </c>
      <c r="G664" s="63">
        <v>2</v>
      </c>
      <c r="H664" s="64">
        <v>539.36</v>
      </c>
      <c r="I664" s="65">
        <v>0.42</v>
      </c>
      <c r="J664" s="51">
        <f t="shared" si="12"/>
        <v>312.82880000000006</v>
      </c>
    </row>
    <row r="665" spans="1:10" ht="47.25">
      <c r="A665" s="72">
        <v>663</v>
      </c>
      <c r="B665" s="32" t="s">
        <v>750</v>
      </c>
      <c r="C665" s="32" t="s">
        <v>1444</v>
      </c>
      <c r="D665" s="32" t="s">
        <v>1445</v>
      </c>
      <c r="E665" s="32" t="s">
        <v>753</v>
      </c>
      <c r="F665" s="32" t="s">
        <v>1299</v>
      </c>
      <c r="G665" s="63">
        <v>2</v>
      </c>
      <c r="H665" s="64">
        <v>595.53</v>
      </c>
      <c r="I665" s="65">
        <v>0.42</v>
      </c>
      <c r="J665" s="51">
        <f t="shared" si="12"/>
        <v>345.40740000000005</v>
      </c>
    </row>
    <row r="666" spans="1:10" ht="47.25">
      <c r="A666" s="72">
        <v>664</v>
      </c>
      <c r="B666" s="32" t="s">
        <v>750</v>
      </c>
      <c r="C666" s="32" t="s">
        <v>1446</v>
      </c>
      <c r="D666" s="32" t="s">
        <v>1447</v>
      </c>
      <c r="E666" s="32" t="s">
        <v>753</v>
      </c>
      <c r="F666" s="32" t="s">
        <v>1299</v>
      </c>
      <c r="G666" s="63">
        <v>2</v>
      </c>
      <c r="H666" s="64">
        <v>820.23</v>
      </c>
      <c r="I666" s="65">
        <v>0.42</v>
      </c>
      <c r="J666" s="51">
        <f t="shared" si="12"/>
        <v>475.73340000000007</v>
      </c>
    </row>
    <row r="667" spans="1:10" ht="31.5">
      <c r="A667" s="72">
        <v>665</v>
      </c>
      <c r="B667" s="32" t="s">
        <v>750</v>
      </c>
      <c r="C667" s="32" t="s">
        <v>1448</v>
      </c>
      <c r="D667" s="32" t="s">
        <v>1449</v>
      </c>
      <c r="E667" s="32" t="s">
        <v>753</v>
      </c>
      <c r="F667" s="32" t="s">
        <v>1299</v>
      </c>
      <c r="G667" s="63">
        <v>2</v>
      </c>
      <c r="H667" s="64">
        <v>595.53</v>
      </c>
      <c r="I667" s="65">
        <v>0.42</v>
      </c>
      <c r="J667" s="51">
        <f t="shared" si="12"/>
        <v>345.40740000000005</v>
      </c>
    </row>
    <row r="668" spans="1:10" ht="47.25">
      <c r="A668" s="72">
        <v>666</v>
      </c>
      <c r="B668" s="32" t="s">
        <v>750</v>
      </c>
      <c r="C668" s="32" t="s">
        <v>1450</v>
      </c>
      <c r="D668" s="32" t="s">
        <v>1451</v>
      </c>
      <c r="E668" s="32" t="s">
        <v>753</v>
      </c>
      <c r="F668" s="32" t="s">
        <v>1299</v>
      </c>
      <c r="G668" s="63">
        <v>2</v>
      </c>
      <c r="H668" s="64">
        <v>651.71</v>
      </c>
      <c r="I668" s="65">
        <v>0.42</v>
      </c>
      <c r="J668" s="51">
        <f t="shared" si="12"/>
        <v>377.99180000000007</v>
      </c>
    </row>
    <row r="669" spans="1:10" ht="47.25">
      <c r="A669" s="72">
        <v>667</v>
      </c>
      <c r="B669" s="32" t="s">
        <v>750</v>
      </c>
      <c r="C669" s="32" t="s">
        <v>1452</v>
      </c>
      <c r="D669" s="32" t="s">
        <v>1453</v>
      </c>
      <c r="E669" s="32" t="s">
        <v>753</v>
      </c>
      <c r="F669" s="32" t="s">
        <v>1299</v>
      </c>
      <c r="G669" s="63">
        <v>2</v>
      </c>
      <c r="H669" s="64">
        <v>876.41</v>
      </c>
      <c r="I669" s="65">
        <v>0.42</v>
      </c>
      <c r="J669" s="51">
        <f t="shared" si="12"/>
        <v>508.31780000000003</v>
      </c>
    </row>
    <row r="670" spans="1:10" ht="31.5">
      <c r="A670" s="72">
        <v>668</v>
      </c>
      <c r="B670" s="32" t="s">
        <v>750</v>
      </c>
      <c r="C670" s="32" t="s">
        <v>1454</v>
      </c>
      <c r="D670" s="32" t="s">
        <v>1455</v>
      </c>
      <c r="E670" s="32" t="s">
        <v>753</v>
      </c>
      <c r="F670" s="32" t="s">
        <v>1299</v>
      </c>
      <c r="G670" s="63">
        <v>2</v>
      </c>
      <c r="H670" s="64">
        <v>786.53</v>
      </c>
      <c r="I670" s="65">
        <v>0.42</v>
      </c>
      <c r="J670" s="51">
        <f t="shared" si="12"/>
        <v>456.18740000000003</v>
      </c>
    </row>
    <row r="671" spans="1:10" ht="47.25">
      <c r="A671" s="72">
        <v>669</v>
      </c>
      <c r="B671" s="32" t="s">
        <v>750</v>
      </c>
      <c r="C671" s="32" t="s">
        <v>1456</v>
      </c>
      <c r="D671" s="32" t="s">
        <v>1457</v>
      </c>
      <c r="E671" s="32" t="s">
        <v>753</v>
      </c>
      <c r="F671" s="32" t="s">
        <v>1299</v>
      </c>
      <c r="G671" s="63">
        <v>2</v>
      </c>
      <c r="H671" s="64">
        <v>842.7</v>
      </c>
      <c r="I671" s="65">
        <v>0.42</v>
      </c>
      <c r="J671" s="51">
        <f t="shared" si="12"/>
        <v>488.76600000000008</v>
      </c>
    </row>
    <row r="672" spans="1:10" ht="47.25">
      <c r="A672" s="72">
        <v>670</v>
      </c>
      <c r="B672" s="32" t="s">
        <v>750</v>
      </c>
      <c r="C672" s="32" t="s">
        <v>1458</v>
      </c>
      <c r="D672" s="32" t="s">
        <v>1459</v>
      </c>
      <c r="E672" s="32" t="s">
        <v>753</v>
      </c>
      <c r="F672" s="32" t="s">
        <v>1299</v>
      </c>
      <c r="G672" s="63">
        <v>2</v>
      </c>
      <c r="H672" s="64">
        <v>1067.4000000000001</v>
      </c>
      <c r="I672" s="65">
        <v>0.42</v>
      </c>
      <c r="J672" s="51">
        <f t="shared" si="12"/>
        <v>619.0920000000001</v>
      </c>
    </row>
    <row r="673" spans="1:10" ht="31.5">
      <c r="A673" s="72">
        <v>671</v>
      </c>
      <c r="B673" s="32" t="s">
        <v>750</v>
      </c>
      <c r="C673" s="32" t="s">
        <v>1460</v>
      </c>
      <c r="D673" s="32" t="s">
        <v>1461</v>
      </c>
      <c r="E673" s="32" t="s">
        <v>753</v>
      </c>
      <c r="F673" s="32" t="s">
        <v>1299</v>
      </c>
      <c r="G673" s="63">
        <v>2</v>
      </c>
      <c r="H673" s="64">
        <v>842.7</v>
      </c>
      <c r="I673" s="65">
        <v>0.42</v>
      </c>
      <c r="J673" s="51">
        <f t="shared" si="12"/>
        <v>488.76600000000008</v>
      </c>
    </row>
    <row r="674" spans="1:10" ht="47.25">
      <c r="A674" s="72">
        <v>672</v>
      </c>
      <c r="B674" s="32" t="s">
        <v>750</v>
      </c>
      <c r="C674" s="32" t="s">
        <v>1462</v>
      </c>
      <c r="D674" s="32" t="s">
        <v>1463</v>
      </c>
      <c r="E674" s="32" t="s">
        <v>753</v>
      </c>
      <c r="F674" s="32" t="s">
        <v>1299</v>
      </c>
      <c r="G674" s="63">
        <v>2</v>
      </c>
      <c r="H674" s="64">
        <v>898.88</v>
      </c>
      <c r="I674" s="65">
        <v>0.42</v>
      </c>
      <c r="J674" s="51">
        <f t="shared" si="12"/>
        <v>521.35040000000004</v>
      </c>
    </row>
    <row r="675" spans="1:10" ht="47.25">
      <c r="A675" s="72">
        <v>673</v>
      </c>
      <c r="B675" s="32" t="s">
        <v>750</v>
      </c>
      <c r="C675" s="32" t="s">
        <v>1464</v>
      </c>
      <c r="D675" s="32" t="s">
        <v>1465</v>
      </c>
      <c r="E675" s="32" t="s">
        <v>753</v>
      </c>
      <c r="F675" s="32" t="s">
        <v>1299</v>
      </c>
      <c r="G675" s="63">
        <v>2</v>
      </c>
      <c r="H675" s="64">
        <v>1123.58</v>
      </c>
      <c r="I675" s="65">
        <v>0.42</v>
      </c>
      <c r="J675" s="51">
        <f t="shared" si="12"/>
        <v>651.67640000000006</v>
      </c>
    </row>
    <row r="676" spans="1:10" ht="31.5">
      <c r="A676" s="72">
        <v>674</v>
      </c>
      <c r="B676" s="32" t="s">
        <v>750</v>
      </c>
      <c r="C676" s="32" t="s">
        <v>1466</v>
      </c>
      <c r="D676" s="32" t="s">
        <v>1467</v>
      </c>
      <c r="E676" s="32" t="s">
        <v>753</v>
      </c>
      <c r="F676" s="32" t="s">
        <v>1299</v>
      </c>
      <c r="G676" s="63">
        <v>2</v>
      </c>
      <c r="H676" s="64">
        <v>640.47</v>
      </c>
      <c r="I676" s="65">
        <v>0.42</v>
      </c>
      <c r="J676" s="51">
        <f t="shared" si="12"/>
        <v>371.47260000000006</v>
      </c>
    </row>
    <row r="677" spans="1:10" ht="47.25">
      <c r="A677" s="72">
        <v>675</v>
      </c>
      <c r="B677" s="32" t="s">
        <v>750</v>
      </c>
      <c r="C677" s="32" t="s">
        <v>1468</v>
      </c>
      <c r="D677" s="32" t="s">
        <v>1469</v>
      </c>
      <c r="E677" s="32" t="s">
        <v>753</v>
      </c>
      <c r="F677" s="32" t="s">
        <v>1299</v>
      </c>
      <c r="G677" s="63">
        <v>2</v>
      </c>
      <c r="H677" s="64">
        <v>696.65</v>
      </c>
      <c r="I677" s="65">
        <v>0.42</v>
      </c>
      <c r="J677" s="51">
        <f t="shared" si="12"/>
        <v>404.05700000000002</v>
      </c>
    </row>
    <row r="678" spans="1:10" ht="47.25">
      <c r="A678" s="72">
        <v>676</v>
      </c>
      <c r="B678" s="32" t="s">
        <v>750</v>
      </c>
      <c r="C678" s="32" t="s">
        <v>1470</v>
      </c>
      <c r="D678" s="32" t="s">
        <v>1471</v>
      </c>
      <c r="E678" s="32" t="s">
        <v>753</v>
      </c>
      <c r="F678" s="32" t="s">
        <v>1299</v>
      </c>
      <c r="G678" s="63">
        <v>2</v>
      </c>
      <c r="H678" s="64">
        <v>921.35</v>
      </c>
      <c r="I678" s="65">
        <v>0.42</v>
      </c>
      <c r="J678" s="51">
        <f t="shared" si="12"/>
        <v>534.38300000000004</v>
      </c>
    </row>
    <row r="679" spans="1:10" ht="31.5">
      <c r="A679" s="72">
        <v>677</v>
      </c>
      <c r="B679" s="32" t="s">
        <v>750</v>
      </c>
      <c r="C679" s="32" t="s">
        <v>1472</v>
      </c>
      <c r="D679" s="32" t="s">
        <v>1473</v>
      </c>
      <c r="E679" s="32" t="s">
        <v>753</v>
      </c>
      <c r="F679" s="32" t="s">
        <v>1299</v>
      </c>
      <c r="G679" s="63">
        <v>2</v>
      </c>
      <c r="H679" s="64">
        <v>696.65</v>
      </c>
      <c r="I679" s="65">
        <v>0.42</v>
      </c>
      <c r="J679" s="51">
        <f t="shared" si="12"/>
        <v>404.05700000000002</v>
      </c>
    </row>
    <row r="680" spans="1:10" ht="47.25">
      <c r="A680" s="72">
        <v>678</v>
      </c>
      <c r="B680" s="32" t="s">
        <v>750</v>
      </c>
      <c r="C680" s="32" t="s">
        <v>1474</v>
      </c>
      <c r="D680" s="32" t="s">
        <v>1475</v>
      </c>
      <c r="E680" s="32" t="s">
        <v>753</v>
      </c>
      <c r="F680" s="32" t="s">
        <v>1299</v>
      </c>
      <c r="G680" s="63">
        <v>2</v>
      </c>
      <c r="H680" s="64">
        <v>752.82</v>
      </c>
      <c r="I680" s="65">
        <v>0.42</v>
      </c>
      <c r="J680" s="51">
        <f t="shared" si="12"/>
        <v>436.63560000000007</v>
      </c>
    </row>
    <row r="681" spans="1:10" ht="47.25">
      <c r="A681" s="72">
        <v>679</v>
      </c>
      <c r="B681" s="32" t="s">
        <v>750</v>
      </c>
      <c r="C681" s="32" t="s">
        <v>1476</v>
      </c>
      <c r="D681" s="32" t="s">
        <v>1477</v>
      </c>
      <c r="E681" s="32" t="s">
        <v>753</v>
      </c>
      <c r="F681" s="32" t="s">
        <v>1299</v>
      </c>
      <c r="G681" s="63">
        <v>2</v>
      </c>
      <c r="H681" s="64">
        <v>977.52</v>
      </c>
      <c r="I681" s="65">
        <v>0.42</v>
      </c>
      <c r="J681" s="51">
        <f t="shared" si="12"/>
        <v>566.96160000000009</v>
      </c>
    </row>
    <row r="682" spans="1:10" ht="31.5">
      <c r="A682" s="72">
        <v>680</v>
      </c>
      <c r="B682" s="32" t="s">
        <v>750</v>
      </c>
      <c r="C682" s="32" t="s">
        <v>1478</v>
      </c>
      <c r="D682" s="32" t="s">
        <v>1479</v>
      </c>
      <c r="E682" s="32" t="s">
        <v>753</v>
      </c>
      <c r="F682" s="32" t="s">
        <v>1299</v>
      </c>
      <c r="G682" s="63">
        <v>2</v>
      </c>
      <c r="H682" s="64">
        <v>966.29</v>
      </c>
      <c r="I682" s="65">
        <v>0.42</v>
      </c>
      <c r="J682" s="51">
        <f t="shared" si="12"/>
        <v>560.44820000000004</v>
      </c>
    </row>
    <row r="683" spans="1:10" ht="47.25">
      <c r="A683" s="72">
        <v>681</v>
      </c>
      <c r="B683" s="32" t="s">
        <v>750</v>
      </c>
      <c r="C683" s="32" t="s">
        <v>1480</v>
      </c>
      <c r="D683" s="32" t="s">
        <v>1481</v>
      </c>
      <c r="E683" s="32" t="s">
        <v>753</v>
      </c>
      <c r="F683" s="32" t="s">
        <v>1299</v>
      </c>
      <c r="G683" s="63">
        <v>2</v>
      </c>
      <c r="H683" s="64">
        <v>1022.46</v>
      </c>
      <c r="I683" s="65">
        <v>0.42</v>
      </c>
      <c r="J683" s="51">
        <f t="shared" si="12"/>
        <v>593.02680000000009</v>
      </c>
    </row>
    <row r="684" spans="1:10" ht="47.25">
      <c r="A684" s="72">
        <v>682</v>
      </c>
      <c r="B684" s="32" t="s">
        <v>750</v>
      </c>
      <c r="C684" s="32" t="s">
        <v>1482</v>
      </c>
      <c r="D684" s="32" t="s">
        <v>1483</v>
      </c>
      <c r="E684" s="32" t="s">
        <v>753</v>
      </c>
      <c r="F684" s="32" t="s">
        <v>1299</v>
      </c>
      <c r="G684" s="63">
        <v>2</v>
      </c>
      <c r="H684" s="64">
        <v>1247.1600000000001</v>
      </c>
      <c r="I684" s="65">
        <v>0.42</v>
      </c>
      <c r="J684" s="51">
        <f t="shared" si="12"/>
        <v>723.35280000000012</v>
      </c>
    </row>
    <row r="685" spans="1:10" ht="31.5">
      <c r="A685" s="72">
        <v>683</v>
      </c>
      <c r="B685" s="32" t="s">
        <v>750</v>
      </c>
      <c r="C685" s="32" t="s">
        <v>1484</v>
      </c>
      <c r="D685" s="32" t="s">
        <v>1485</v>
      </c>
      <c r="E685" s="32" t="s">
        <v>753</v>
      </c>
      <c r="F685" s="32" t="s">
        <v>1299</v>
      </c>
      <c r="G685" s="63">
        <v>2</v>
      </c>
      <c r="H685" s="64">
        <v>1022.46</v>
      </c>
      <c r="I685" s="65">
        <v>0.42</v>
      </c>
      <c r="J685" s="51">
        <f t="shared" si="12"/>
        <v>593.02680000000009</v>
      </c>
    </row>
    <row r="686" spans="1:10" ht="47.25">
      <c r="A686" s="72">
        <v>684</v>
      </c>
      <c r="B686" s="32" t="s">
        <v>750</v>
      </c>
      <c r="C686" s="32" t="s">
        <v>1486</v>
      </c>
      <c r="D686" s="32" t="s">
        <v>1487</v>
      </c>
      <c r="E686" s="32" t="s">
        <v>753</v>
      </c>
      <c r="F686" s="32" t="s">
        <v>1299</v>
      </c>
      <c r="G686" s="63">
        <v>2</v>
      </c>
      <c r="H686" s="64">
        <v>1078.6400000000001</v>
      </c>
      <c r="I686" s="65">
        <v>0.42</v>
      </c>
      <c r="J686" s="51">
        <f t="shared" si="12"/>
        <v>625.61120000000017</v>
      </c>
    </row>
    <row r="687" spans="1:10" ht="47.25">
      <c r="A687" s="72">
        <v>685</v>
      </c>
      <c r="B687" s="32" t="s">
        <v>750</v>
      </c>
      <c r="C687" s="32" t="s">
        <v>1488</v>
      </c>
      <c r="D687" s="32" t="s">
        <v>1489</v>
      </c>
      <c r="E687" s="32" t="s">
        <v>753</v>
      </c>
      <c r="F687" s="32" t="s">
        <v>1299</v>
      </c>
      <c r="G687" s="63">
        <v>2</v>
      </c>
      <c r="H687" s="64">
        <v>1303.3399999999999</v>
      </c>
      <c r="I687" s="65">
        <v>0.42</v>
      </c>
      <c r="J687" s="51">
        <f t="shared" si="12"/>
        <v>755.93720000000008</v>
      </c>
    </row>
    <row r="688" spans="1:10" ht="31.5">
      <c r="A688" s="72">
        <v>686</v>
      </c>
      <c r="B688" s="32" t="s">
        <v>750</v>
      </c>
      <c r="C688" s="32" t="s">
        <v>1490</v>
      </c>
      <c r="D688" s="62" t="s">
        <v>1491</v>
      </c>
      <c r="E688" s="32" t="s">
        <v>753</v>
      </c>
      <c r="F688" s="32" t="s">
        <v>1492</v>
      </c>
      <c r="G688" s="63">
        <v>2</v>
      </c>
      <c r="H688" s="64">
        <v>505.58</v>
      </c>
      <c r="I688" s="65">
        <v>0.35</v>
      </c>
      <c r="J688" s="51">
        <f t="shared" si="12"/>
        <v>328.62700000000001</v>
      </c>
    </row>
    <row r="689" spans="1:10" ht="31.5">
      <c r="A689" s="72">
        <v>687</v>
      </c>
      <c r="B689" s="32" t="s">
        <v>750</v>
      </c>
      <c r="C689" s="32" t="s">
        <v>1493</v>
      </c>
      <c r="D689" s="62" t="s">
        <v>1494</v>
      </c>
      <c r="E689" s="32" t="s">
        <v>753</v>
      </c>
      <c r="F689" s="32" t="s">
        <v>1492</v>
      </c>
      <c r="G689" s="63">
        <v>2</v>
      </c>
      <c r="H689" s="64">
        <v>586.47</v>
      </c>
      <c r="I689" s="65">
        <v>0.35</v>
      </c>
      <c r="J689" s="51">
        <f t="shared" si="12"/>
        <v>381.20550000000003</v>
      </c>
    </row>
    <row r="690" spans="1:10" ht="31.5">
      <c r="A690" s="72">
        <v>688</v>
      </c>
      <c r="B690" s="32" t="s">
        <v>750</v>
      </c>
      <c r="C690" s="32" t="s">
        <v>1495</v>
      </c>
      <c r="D690" s="62" t="s">
        <v>1496</v>
      </c>
      <c r="E690" s="32" t="s">
        <v>753</v>
      </c>
      <c r="F690" s="32" t="s">
        <v>1492</v>
      </c>
      <c r="G690" s="63">
        <v>2</v>
      </c>
      <c r="H690" s="64">
        <v>458.67</v>
      </c>
      <c r="I690" s="65">
        <v>0.35</v>
      </c>
      <c r="J690" s="51">
        <f t="shared" si="12"/>
        <v>298.13550000000004</v>
      </c>
    </row>
    <row r="691" spans="1:10" ht="31.5">
      <c r="A691" s="72">
        <v>689</v>
      </c>
      <c r="B691" s="32" t="s">
        <v>750</v>
      </c>
      <c r="C691" s="32" t="s">
        <v>1497</v>
      </c>
      <c r="D691" s="62" t="s">
        <v>1498</v>
      </c>
      <c r="E691" s="32" t="s">
        <v>753</v>
      </c>
      <c r="F691" s="32" t="s">
        <v>1492</v>
      </c>
      <c r="G691" s="63">
        <v>2</v>
      </c>
      <c r="H691" s="64">
        <v>458.67</v>
      </c>
      <c r="I691" s="65">
        <v>0.35</v>
      </c>
      <c r="J691" s="51">
        <f t="shared" si="12"/>
        <v>298.13550000000004</v>
      </c>
    </row>
    <row r="692" spans="1:10" ht="31.5">
      <c r="A692" s="72">
        <v>690</v>
      </c>
      <c r="B692" s="32" t="s">
        <v>750</v>
      </c>
      <c r="C692" s="32" t="s">
        <v>1499</v>
      </c>
      <c r="D692" s="62" t="s">
        <v>1500</v>
      </c>
      <c r="E692" s="32" t="s">
        <v>753</v>
      </c>
      <c r="F692" s="32" t="s">
        <v>1492</v>
      </c>
      <c r="G692" s="63">
        <v>2</v>
      </c>
      <c r="H692" s="64">
        <v>530.30999999999995</v>
      </c>
      <c r="I692" s="65">
        <v>0.35</v>
      </c>
      <c r="J692" s="51">
        <f t="shared" si="12"/>
        <v>344.70149999999995</v>
      </c>
    </row>
    <row r="693" spans="1:10" ht="31.5">
      <c r="A693" s="72">
        <v>691</v>
      </c>
      <c r="B693" s="32" t="s">
        <v>750</v>
      </c>
      <c r="C693" s="32" t="s">
        <v>1501</v>
      </c>
      <c r="D693" s="62" t="s">
        <v>1502</v>
      </c>
      <c r="E693" s="32" t="s">
        <v>753</v>
      </c>
      <c r="F693" s="32" t="s">
        <v>1492</v>
      </c>
      <c r="G693" s="63">
        <v>2</v>
      </c>
      <c r="H693" s="64">
        <v>542.92999999999995</v>
      </c>
      <c r="I693" s="65">
        <v>0.35</v>
      </c>
      <c r="J693" s="51">
        <f t="shared" si="12"/>
        <v>352.90449999999998</v>
      </c>
    </row>
    <row r="694" spans="1:10" ht="31.5">
      <c r="A694" s="72">
        <v>692</v>
      </c>
      <c r="B694" s="32" t="s">
        <v>750</v>
      </c>
      <c r="C694" s="32" t="s">
        <v>1503</v>
      </c>
      <c r="D694" s="62" t="s">
        <v>1504</v>
      </c>
      <c r="E694" s="32" t="s">
        <v>753</v>
      </c>
      <c r="F694" s="32" t="s">
        <v>1492</v>
      </c>
      <c r="G694" s="63">
        <v>2</v>
      </c>
      <c r="H694" s="64">
        <v>554.16999999999996</v>
      </c>
      <c r="I694" s="65">
        <v>0.35</v>
      </c>
      <c r="J694" s="51">
        <f t="shared" si="12"/>
        <v>360.21049999999997</v>
      </c>
    </row>
    <row r="695" spans="1:10" ht="31.5">
      <c r="A695" s="72">
        <v>693</v>
      </c>
      <c r="B695" s="32" t="s">
        <v>750</v>
      </c>
      <c r="C695" s="32" t="s">
        <v>1505</v>
      </c>
      <c r="D695" s="62" t="s">
        <v>1506</v>
      </c>
      <c r="E695" s="32" t="s">
        <v>753</v>
      </c>
      <c r="F695" s="32" t="s">
        <v>1492</v>
      </c>
      <c r="G695" s="63">
        <v>2</v>
      </c>
      <c r="H695" s="64">
        <v>653.9</v>
      </c>
      <c r="I695" s="65">
        <v>0.35</v>
      </c>
      <c r="J695" s="51">
        <f t="shared" si="12"/>
        <v>425.03500000000003</v>
      </c>
    </row>
    <row r="696" spans="1:10" ht="31.5">
      <c r="A696" s="72">
        <v>694</v>
      </c>
      <c r="B696" s="32" t="s">
        <v>750</v>
      </c>
      <c r="C696" s="32" t="s">
        <v>1507</v>
      </c>
      <c r="D696" s="62" t="s">
        <v>1508</v>
      </c>
      <c r="E696" s="32" t="s">
        <v>753</v>
      </c>
      <c r="F696" s="32" t="s">
        <v>1492</v>
      </c>
      <c r="G696" s="63">
        <v>2</v>
      </c>
      <c r="H696" s="64">
        <v>542.92999999999995</v>
      </c>
      <c r="I696" s="65">
        <v>0.35</v>
      </c>
      <c r="J696" s="51">
        <f t="shared" si="12"/>
        <v>352.90449999999998</v>
      </c>
    </row>
    <row r="697" spans="1:10" ht="31.5">
      <c r="A697" s="72">
        <v>695</v>
      </c>
      <c r="B697" s="32" t="s">
        <v>750</v>
      </c>
      <c r="C697" s="32" t="s">
        <v>1509</v>
      </c>
      <c r="D697" s="62" t="s">
        <v>1510</v>
      </c>
      <c r="E697" s="32" t="s">
        <v>753</v>
      </c>
      <c r="F697" s="32" t="s">
        <v>1492</v>
      </c>
      <c r="G697" s="63">
        <v>2</v>
      </c>
      <c r="H697" s="64">
        <v>559.78</v>
      </c>
      <c r="I697" s="65">
        <v>0.35</v>
      </c>
      <c r="J697" s="51">
        <f t="shared" si="12"/>
        <v>363.85699999999997</v>
      </c>
    </row>
    <row r="698" spans="1:10" ht="31.5">
      <c r="A698" s="72">
        <v>696</v>
      </c>
      <c r="B698" s="32" t="s">
        <v>750</v>
      </c>
      <c r="C698" s="32" t="s">
        <v>1511</v>
      </c>
      <c r="D698" s="62" t="s">
        <v>1512</v>
      </c>
      <c r="E698" s="32" t="s">
        <v>753</v>
      </c>
      <c r="F698" s="32" t="s">
        <v>1492</v>
      </c>
      <c r="G698" s="63">
        <v>2</v>
      </c>
      <c r="H698" s="64">
        <v>659.52</v>
      </c>
      <c r="I698" s="65">
        <v>0.35</v>
      </c>
      <c r="J698" s="51">
        <f t="shared" si="12"/>
        <v>428.68799999999999</v>
      </c>
    </row>
    <row r="699" spans="1:10" ht="31.5">
      <c r="A699" s="72">
        <v>697</v>
      </c>
      <c r="B699" s="32" t="s">
        <v>750</v>
      </c>
      <c r="C699" s="32" t="s">
        <v>1513</v>
      </c>
      <c r="D699" s="62" t="s">
        <v>1514</v>
      </c>
      <c r="E699" s="32" t="s">
        <v>753</v>
      </c>
      <c r="F699" s="32" t="s">
        <v>1492</v>
      </c>
      <c r="G699" s="63">
        <v>2</v>
      </c>
      <c r="H699" s="64">
        <v>520.46</v>
      </c>
      <c r="I699" s="65">
        <v>0.35</v>
      </c>
      <c r="J699" s="51">
        <f t="shared" si="12"/>
        <v>338.29900000000004</v>
      </c>
    </row>
    <row r="700" spans="1:10" ht="31.5">
      <c r="A700" s="72">
        <v>698</v>
      </c>
      <c r="B700" s="32" t="s">
        <v>750</v>
      </c>
      <c r="C700" s="32" t="s">
        <v>1515</v>
      </c>
      <c r="D700" s="62" t="s">
        <v>1516</v>
      </c>
      <c r="E700" s="32" t="s">
        <v>753</v>
      </c>
      <c r="F700" s="32" t="s">
        <v>1492</v>
      </c>
      <c r="G700" s="63">
        <v>2</v>
      </c>
      <c r="H700" s="64">
        <v>531.70000000000005</v>
      </c>
      <c r="I700" s="65">
        <v>0.35</v>
      </c>
      <c r="J700" s="51">
        <f t="shared" si="12"/>
        <v>345.60500000000002</v>
      </c>
    </row>
    <row r="701" spans="1:10" ht="31.5">
      <c r="A701" s="72">
        <v>699</v>
      </c>
      <c r="B701" s="32" t="s">
        <v>750</v>
      </c>
      <c r="C701" s="32" t="s">
        <v>1517</v>
      </c>
      <c r="D701" s="62" t="s">
        <v>1518</v>
      </c>
      <c r="E701" s="32" t="s">
        <v>753</v>
      </c>
      <c r="F701" s="32" t="s">
        <v>1519</v>
      </c>
      <c r="G701" s="63">
        <v>2</v>
      </c>
      <c r="H701" s="64">
        <v>587.03</v>
      </c>
      <c r="I701" s="65">
        <v>0.35</v>
      </c>
      <c r="J701" s="51">
        <f t="shared" si="12"/>
        <v>381.56950000000001</v>
      </c>
    </row>
    <row r="702" spans="1:10" ht="47.25">
      <c r="A702" s="72">
        <v>700</v>
      </c>
      <c r="B702" s="32" t="s">
        <v>750</v>
      </c>
      <c r="C702" s="32" t="s">
        <v>1520</v>
      </c>
      <c r="D702" s="62" t="s">
        <v>1521</v>
      </c>
      <c r="E702" s="32" t="s">
        <v>753</v>
      </c>
      <c r="F702" s="32" t="s">
        <v>1519</v>
      </c>
      <c r="G702" s="63">
        <v>2</v>
      </c>
      <c r="H702" s="64">
        <v>643.20000000000005</v>
      </c>
      <c r="I702" s="65">
        <v>0.35</v>
      </c>
      <c r="J702" s="51">
        <f t="shared" si="12"/>
        <v>418.08000000000004</v>
      </c>
    </row>
    <row r="703" spans="1:10" ht="47.25">
      <c r="A703" s="72">
        <v>701</v>
      </c>
      <c r="B703" s="32" t="s">
        <v>750</v>
      </c>
      <c r="C703" s="32" t="s">
        <v>1522</v>
      </c>
      <c r="D703" s="62" t="s">
        <v>1523</v>
      </c>
      <c r="E703" s="32" t="s">
        <v>753</v>
      </c>
      <c r="F703" s="32" t="s">
        <v>1519</v>
      </c>
      <c r="G703" s="63">
        <v>2</v>
      </c>
      <c r="H703" s="64">
        <v>867.9</v>
      </c>
      <c r="I703" s="65">
        <v>0.35</v>
      </c>
      <c r="J703" s="51">
        <f t="shared" ref="J703:J766" si="13">H703*(1-I703)</f>
        <v>564.13499999999999</v>
      </c>
    </row>
    <row r="704" spans="1:10" ht="31.5">
      <c r="A704" s="72">
        <v>702</v>
      </c>
      <c r="B704" s="32" t="s">
        <v>750</v>
      </c>
      <c r="C704" s="32" t="s">
        <v>1524</v>
      </c>
      <c r="D704" s="62" t="s">
        <v>1525</v>
      </c>
      <c r="E704" s="32" t="s">
        <v>753</v>
      </c>
      <c r="F704" s="32" t="s">
        <v>1519</v>
      </c>
      <c r="G704" s="63">
        <v>2</v>
      </c>
      <c r="H704" s="64">
        <v>811.73</v>
      </c>
      <c r="I704" s="65">
        <v>0.35</v>
      </c>
      <c r="J704" s="51">
        <f t="shared" si="13"/>
        <v>527.62450000000001</v>
      </c>
    </row>
    <row r="705" spans="1:10" ht="47.25">
      <c r="A705" s="72">
        <v>703</v>
      </c>
      <c r="B705" s="32" t="s">
        <v>750</v>
      </c>
      <c r="C705" s="32" t="s">
        <v>1526</v>
      </c>
      <c r="D705" s="62" t="s">
        <v>1527</v>
      </c>
      <c r="E705" s="32" t="s">
        <v>753</v>
      </c>
      <c r="F705" s="32" t="s">
        <v>1519</v>
      </c>
      <c r="G705" s="63">
        <v>2</v>
      </c>
      <c r="H705" s="64">
        <v>867.9</v>
      </c>
      <c r="I705" s="65">
        <v>0.35</v>
      </c>
      <c r="J705" s="51">
        <f t="shared" si="13"/>
        <v>564.13499999999999</v>
      </c>
    </row>
    <row r="706" spans="1:10" ht="47.25">
      <c r="A706" s="72">
        <v>704</v>
      </c>
      <c r="B706" s="32" t="s">
        <v>750</v>
      </c>
      <c r="C706" s="32" t="s">
        <v>1528</v>
      </c>
      <c r="D706" s="62" t="s">
        <v>1529</v>
      </c>
      <c r="E706" s="32" t="s">
        <v>753</v>
      </c>
      <c r="F706" s="32" t="s">
        <v>1519</v>
      </c>
      <c r="G706" s="63">
        <v>2</v>
      </c>
      <c r="H706" s="64">
        <v>1092.5999999999999</v>
      </c>
      <c r="I706" s="65">
        <v>0.35</v>
      </c>
      <c r="J706" s="51">
        <f t="shared" si="13"/>
        <v>710.18999999999994</v>
      </c>
    </row>
    <row r="707" spans="1:10" ht="31.5">
      <c r="A707" s="72">
        <v>705</v>
      </c>
      <c r="B707" s="32" t="s">
        <v>750</v>
      </c>
      <c r="C707" s="32" t="s">
        <v>1530</v>
      </c>
      <c r="D707" s="62" t="s">
        <v>1531</v>
      </c>
      <c r="E707" s="32" t="s">
        <v>753</v>
      </c>
      <c r="F707" s="32" t="s">
        <v>1519</v>
      </c>
      <c r="G707" s="63">
        <v>2</v>
      </c>
      <c r="H707" s="64">
        <v>665.67</v>
      </c>
      <c r="I707" s="65">
        <v>0.35</v>
      </c>
      <c r="J707" s="51">
        <f t="shared" si="13"/>
        <v>432.68549999999999</v>
      </c>
    </row>
    <row r="708" spans="1:10" ht="47.25">
      <c r="A708" s="72">
        <v>706</v>
      </c>
      <c r="B708" s="32" t="s">
        <v>750</v>
      </c>
      <c r="C708" s="32" t="s">
        <v>1532</v>
      </c>
      <c r="D708" s="62" t="s">
        <v>1533</v>
      </c>
      <c r="E708" s="32" t="s">
        <v>753</v>
      </c>
      <c r="F708" s="32" t="s">
        <v>1519</v>
      </c>
      <c r="G708" s="63">
        <v>2</v>
      </c>
      <c r="H708" s="64">
        <v>721.85</v>
      </c>
      <c r="I708" s="65">
        <v>0.35</v>
      </c>
      <c r="J708" s="51">
        <f t="shared" si="13"/>
        <v>469.20250000000004</v>
      </c>
    </row>
    <row r="709" spans="1:10" ht="47.25">
      <c r="A709" s="72">
        <v>707</v>
      </c>
      <c r="B709" s="32" t="s">
        <v>750</v>
      </c>
      <c r="C709" s="32" t="s">
        <v>1534</v>
      </c>
      <c r="D709" s="62" t="s">
        <v>1535</v>
      </c>
      <c r="E709" s="32" t="s">
        <v>753</v>
      </c>
      <c r="F709" s="32" t="s">
        <v>1519</v>
      </c>
      <c r="G709" s="63">
        <v>2</v>
      </c>
      <c r="H709" s="64">
        <v>946.55</v>
      </c>
      <c r="I709" s="65">
        <v>0.35</v>
      </c>
      <c r="J709" s="51">
        <f t="shared" si="13"/>
        <v>615.25749999999994</v>
      </c>
    </row>
    <row r="710" spans="1:10" ht="31.5">
      <c r="A710" s="72">
        <v>708</v>
      </c>
      <c r="B710" s="32" t="s">
        <v>750</v>
      </c>
      <c r="C710" s="32" t="s">
        <v>1536</v>
      </c>
      <c r="D710" s="62" t="s">
        <v>1537</v>
      </c>
      <c r="E710" s="32" t="s">
        <v>753</v>
      </c>
      <c r="F710" s="32" t="s">
        <v>1519</v>
      </c>
      <c r="G710" s="63">
        <v>2</v>
      </c>
      <c r="H710" s="64">
        <v>946.55</v>
      </c>
      <c r="I710" s="65">
        <v>0.35</v>
      </c>
      <c r="J710" s="51">
        <f t="shared" si="13"/>
        <v>615.25749999999994</v>
      </c>
    </row>
    <row r="711" spans="1:10" ht="47.25">
      <c r="A711" s="72">
        <v>709</v>
      </c>
      <c r="B711" s="32" t="s">
        <v>750</v>
      </c>
      <c r="C711" s="32" t="s">
        <v>1538</v>
      </c>
      <c r="D711" s="62" t="s">
        <v>1539</v>
      </c>
      <c r="E711" s="32" t="s">
        <v>753</v>
      </c>
      <c r="F711" s="32" t="s">
        <v>1519</v>
      </c>
      <c r="G711" s="63">
        <v>2</v>
      </c>
      <c r="H711" s="64">
        <v>1002.72</v>
      </c>
      <c r="I711" s="65">
        <v>0.35</v>
      </c>
      <c r="J711" s="51">
        <f t="shared" si="13"/>
        <v>651.76800000000003</v>
      </c>
    </row>
    <row r="712" spans="1:10" ht="47.25">
      <c r="A712" s="72">
        <v>710</v>
      </c>
      <c r="B712" s="32" t="s">
        <v>750</v>
      </c>
      <c r="C712" s="32" t="s">
        <v>1540</v>
      </c>
      <c r="D712" s="62" t="s">
        <v>1541</v>
      </c>
      <c r="E712" s="32" t="s">
        <v>753</v>
      </c>
      <c r="F712" s="32" t="s">
        <v>1519</v>
      </c>
      <c r="G712" s="63">
        <v>2</v>
      </c>
      <c r="H712" s="64">
        <v>1227.42</v>
      </c>
      <c r="I712" s="65">
        <v>0.35</v>
      </c>
      <c r="J712" s="51">
        <f t="shared" si="13"/>
        <v>797.82300000000009</v>
      </c>
    </row>
    <row r="713" spans="1:10" ht="31.5">
      <c r="A713" s="72">
        <v>711</v>
      </c>
      <c r="B713" s="32" t="s">
        <v>750</v>
      </c>
      <c r="C713" s="32" t="s">
        <v>1542</v>
      </c>
      <c r="D713" s="62" t="s">
        <v>1543</v>
      </c>
      <c r="E713" s="32" t="s">
        <v>753</v>
      </c>
      <c r="F713" s="32" t="s">
        <v>1519</v>
      </c>
      <c r="G713" s="63">
        <v>2</v>
      </c>
      <c r="H713" s="64">
        <v>627.59</v>
      </c>
      <c r="I713" s="65">
        <v>0.35</v>
      </c>
      <c r="J713" s="51">
        <f t="shared" si="13"/>
        <v>407.93350000000004</v>
      </c>
    </row>
    <row r="714" spans="1:10" ht="47.25">
      <c r="A714" s="72">
        <v>712</v>
      </c>
      <c r="B714" s="32" t="s">
        <v>750</v>
      </c>
      <c r="C714" s="32" t="s">
        <v>1544</v>
      </c>
      <c r="D714" s="62" t="s">
        <v>1545</v>
      </c>
      <c r="E714" s="32" t="s">
        <v>753</v>
      </c>
      <c r="F714" s="32" t="s">
        <v>1519</v>
      </c>
      <c r="G714" s="63">
        <v>2</v>
      </c>
      <c r="H714" s="64">
        <v>683.76</v>
      </c>
      <c r="I714" s="65">
        <v>0.35</v>
      </c>
      <c r="J714" s="51">
        <f t="shared" si="13"/>
        <v>444.44400000000002</v>
      </c>
    </row>
    <row r="715" spans="1:10" ht="47.25">
      <c r="A715" s="72">
        <v>713</v>
      </c>
      <c r="B715" s="32" t="s">
        <v>750</v>
      </c>
      <c r="C715" s="32" t="s">
        <v>1546</v>
      </c>
      <c r="D715" s="62" t="s">
        <v>1547</v>
      </c>
      <c r="E715" s="32" t="s">
        <v>753</v>
      </c>
      <c r="F715" s="32" t="s">
        <v>1519</v>
      </c>
      <c r="G715" s="63">
        <v>2</v>
      </c>
      <c r="H715" s="64">
        <v>908.46</v>
      </c>
      <c r="I715" s="65">
        <v>0.35</v>
      </c>
      <c r="J715" s="51">
        <f t="shared" si="13"/>
        <v>590.49900000000002</v>
      </c>
    </row>
    <row r="716" spans="1:10" ht="31.5">
      <c r="A716" s="72">
        <v>714</v>
      </c>
      <c r="B716" s="32" t="s">
        <v>750</v>
      </c>
      <c r="C716" s="32" t="s">
        <v>1548</v>
      </c>
      <c r="D716" s="62" t="s">
        <v>1549</v>
      </c>
      <c r="E716" s="32" t="s">
        <v>753</v>
      </c>
      <c r="F716" s="32" t="s">
        <v>1519</v>
      </c>
      <c r="G716" s="63">
        <v>2</v>
      </c>
      <c r="H716" s="64">
        <v>852.29</v>
      </c>
      <c r="I716" s="65">
        <v>0.35</v>
      </c>
      <c r="J716" s="51">
        <f t="shared" si="13"/>
        <v>553.98850000000004</v>
      </c>
    </row>
    <row r="717" spans="1:10" ht="47.25">
      <c r="A717" s="72">
        <v>715</v>
      </c>
      <c r="B717" s="32" t="s">
        <v>750</v>
      </c>
      <c r="C717" s="32" t="s">
        <v>1550</v>
      </c>
      <c r="D717" s="62" t="s">
        <v>1551</v>
      </c>
      <c r="E717" s="32" t="s">
        <v>753</v>
      </c>
      <c r="F717" s="32" t="s">
        <v>1519</v>
      </c>
      <c r="G717" s="63">
        <v>2</v>
      </c>
      <c r="H717" s="64">
        <v>908.46</v>
      </c>
      <c r="I717" s="65">
        <v>0.35</v>
      </c>
      <c r="J717" s="51">
        <f t="shared" si="13"/>
        <v>590.49900000000002</v>
      </c>
    </row>
    <row r="718" spans="1:10" ht="47.25">
      <c r="A718" s="72">
        <v>716</v>
      </c>
      <c r="B718" s="32" t="s">
        <v>750</v>
      </c>
      <c r="C718" s="32" t="s">
        <v>1552</v>
      </c>
      <c r="D718" s="62" t="s">
        <v>1553</v>
      </c>
      <c r="E718" s="32" t="s">
        <v>753</v>
      </c>
      <c r="F718" s="32" t="s">
        <v>1519</v>
      </c>
      <c r="G718" s="63">
        <v>2</v>
      </c>
      <c r="H718" s="64">
        <v>1076.99</v>
      </c>
      <c r="I718" s="65">
        <v>0.35</v>
      </c>
      <c r="J718" s="51">
        <f t="shared" si="13"/>
        <v>700.04349999999999</v>
      </c>
    </row>
    <row r="719" spans="1:10" ht="31.5">
      <c r="A719" s="72">
        <v>717</v>
      </c>
      <c r="B719" s="32" t="s">
        <v>750</v>
      </c>
      <c r="C719" s="32" t="s">
        <v>1554</v>
      </c>
      <c r="D719" s="62" t="s">
        <v>1555</v>
      </c>
      <c r="E719" s="32" t="s">
        <v>753</v>
      </c>
      <c r="F719" s="32" t="s">
        <v>1519</v>
      </c>
      <c r="G719" s="63">
        <v>2</v>
      </c>
      <c r="H719" s="64">
        <v>717.47</v>
      </c>
      <c r="I719" s="65">
        <v>0.35</v>
      </c>
      <c r="J719" s="51">
        <f t="shared" si="13"/>
        <v>466.35550000000001</v>
      </c>
    </row>
    <row r="720" spans="1:10" ht="47.25">
      <c r="A720" s="72">
        <v>718</v>
      </c>
      <c r="B720" s="32" t="s">
        <v>750</v>
      </c>
      <c r="C720" s="32" t="s">
        <v>1556</v>
      </c>
      <c r="D720" s="62" t="s">
        <v>1557</v>
      </c>
      <c r="E720" s="32" t="s">
        <v>753</v>
      </c>
      <c r="F720" s="32" t="s">
        <v>1519</v>
      </c>
      <c r="G720" s="63">
        <v>2</v>
      </c>
      <c r="H720" s="64">
        <v>773.64</v>
      </c>
      <c r="I720" s="65">
        <v>0.35</v>
      </c>
      <c r="J720" s="51">
        <f t="shared" si="13"/>
        <v>502.86599999999999</v>
      </c>
    </row>
    <row r="721" spans="1:10" ht="47.25">
      <c r="A721" s="72">
        <v>719</v>
      </c>
      <c r="B721" s="32" t="s">
        <v>750</v>
      </c>
      <c r="C721" s="32" t="s">
        <v>1558</v>
      </c>
      <c r="D721" s="62" t="s">
        <v>1559</v>
      </c>
      <c r="E721" s="32" t="s">
        <v>753</v>
      </c>
      <c r="F721" s="32" t="s">
        <v>1519</v>
      </c>
      <c r="G721" s="63">
        <v>2</v>
      </c>
      <c r="H721" s="64">
        <v>998.34</v>
      </c>
      <c r="I721" s="65">
        <v>0.35</v>
      </c>
      <c r="J721" s="51">
        <f t="shared" si="13"/>
        <v>648.92100000000005</v>
      </c>
    </row>
    <row r="722" spans="1:10" ht="31.5">
      <c r="A722" s="72">
        <v>720</v>
      </c>
      <c r="B722" s="32" t="s">
        <v>750</v>
      </c>
      <c r="C722" s="32" t="s">
        <v>1560</v>
      </c>
      <c r="D722" s="62" t="s">
        <v>1561</v>
      </c>
      <c r="E722" s="32" t="s">
        <v>753</v>
      </c>
      <c r="F722" s="32" t="s">
        <v>1519</v>
      </c>
      <c r="G722" s="63">
        <v>2</v>
      </c>
      <c r="H722" s="64">
        <v>998.34</v>
      </c>
      <c r="I722" s="65">
        <v>0.35</v>
      </c>
      <c r="J722" s="51">
        <f t="shared" si="13"/>
        <v>648.92100000000005</v>
      </c>
    </row>
    <row r="723" spans="1:10" ht="47.25">
      <c r="A723" s="72">
        <v>721</v>
      </c>
      <c r="B723" s="32" t="s">
        <v>750</v>
      </c>
      <c r="C723" s="32" t="s">
        <v>1562</v>
      </c>
      <c r="D723" s="62" t="s">
        <v>1563</v>
      </c>
      <c r="E723" s="32" t="s">
        <v>753</v>
      </c>
      <c r="F723" s="32" t="s">
        <v>1519</v>
      </c>
      <c r="G723" s="63">
        <v>2</v>
      </c>
      <c r="H723" s="64">
        <v>1054.52</v>
      </c>
      <c r="I723" s="65">
        <v>0.35</v>
      </c>
      <c r="J723" s="51">
        <f t="shared" si="13"/>
        <v>685.43799999999999</v>
      </c>
    </row>
    <row r="724" spans="1:10" ht="47.25">
      <c r="A724" s="72">
        <v>722</v>
      </c>
      <c r="B724" s="32" t="s">
        <v>750</v>
      </c>
      <c r="C724" s="32" t="s">
        <v>1564</v>
      </c>
      <c r="D724" s="62" t="s">
        <v>1565</v>
      </c>
      <c r="E724" s="32" t="s">
        <v>753</v>
      </c>
      <c r="F724" s="32" t="s">
        <v>1519</v>
      </c>
      <c r="G724" s="63">
        <v>2</v>
      </c>
      <c r="H724" s="64">
        <v>1279.22</v>
      </c>
      <c r="I724" s="65">
        <v>0.35</v>
      </c>
      <c r="J724" s="51">
        <f t="shared" si="13"/>
        <v>831.49300000000005</v>
      </c>
    </row>
    <row r="725" spans="1:10" ht="31.5">
      <c r="A725" s="72">
        <v>723</v>
      </c>
      <c r="B725" s="32" t="s">
        <v>750</v>
      </c>
      <c r="C725" s="32" t="s">
        <v>1566</v>
      </c>
      <c r="D725" s="32" t="s">
        <v>1567</v>
      </c>
      <c r="E725" s="32" t="s">
        <v>753</v>
      </c>
      <c r="F725" s="32" t="s">
        <v>1519</v>
      </c>
      <c r="G725" s="63">
        <v>2</v>
      </c>
      <c r="H725" s="64">
        <v>654.44000000000005</v>
      </c>
      <c r="I725" s="65">
        <v>0.35</v>
      </c>
      <c r="J725" s="51">
        <f t="shared" si="13"/>
        <v>425.38600000000002</v>
      </c>
    </row>
    <row r="726" spans="1:10" ht="47.25">
      <c r="A726" s="72">
        <v>724</v>
      </c>
      <c r="B726" s="32" t="s">
        <v>750</v>
      </c>
      <c r="C726" s="32" t="s">
        <v>1568</v>
      </c>
      <c r="D726" s="32" t="s">
        <v>1569</v>
      </c>
      <c r="E726" s="32" t="s">
        <v>753</v>
      </c>
      <c r="F726" s="32" t="s">
        <v>1519</v>
      </c>
      <c r="G726" s="63">
        <v>2</v>
      </c>
      <c r="H726" s="64">
        <v>710.61</v>
      </c>
      <c r="I726" s="65">
        <v>0.35</v>
      </c>
      <c r="J726" s="51">
        <f t="shared" si="13"/>
        <v>461.8965</v>
      </c>
    </row>
    <row r="727" spans="1:10" ht="47.25">
      <c r="A727" s="72">
        <v>725</v>
      </c>
      <c r="B727" s="32" t="s">
        <v>750</v>
      </c>
      <c r="C727" s="32" t="s">
        <v>1570</v>
      </c>
      <c r="D727" s="32" t="s">
        <v>1571</v>
      </c>
      <c r="E727" s="32" t="s">
        <v>753</v>
      </c>
      <c r="F727" s="32" t="s">
        <v>1519</v>
      </c>
      <c r="G727" s="63">
        <v>2</v>
      </c>
      <c r="H727" s="64">
        <v>935.31</v>
      </c>
      <c r="I727" s="65">
        <v>0.35</v>
      </c>
      <c r="J727" s="51">
        <f t="shared" si="13"/>
        <v>607.95150000000001</v>
      </c>
    </row>
    <row r="728" spans="1:10" ht="31.5">
      <c r="A728" s="72">
        <v>726</v>
      </c>
      <c r="B728" s="32" t="s">
        <v>750</v>
      </c>
      <c r="C728" s="32" t="s">
        <v>1572</v>
      </c>
      <c r="D728" s="32" t="s">
        <v>1573</v>
      </c>
      <c r="E728" s="32" t="s">
        <v>753</v>
      </c>
      <c r="F728" s="32" t="s">
        <v>1519</v>
      </c>
      <c r="G728" s="63">
        <v>2</v>
      </c>
      <c r="H728" s="64">
        <v>901.61</v>
      </c>
      <c r="I728" s="65">
        <v>0.35</v>
      </c>
      <c r="J728" s="51">
        <f t="shared" si="13"/>
        <v>586.04650000000004</v>
      </c>
    </row>
    <row r="729" spans="1:10" ht="47.25">
      <c r="A729" s="72">
        <v>727</v>
      </c>
      <c r="B729" s="32" t="s">
        <v>750</v>
      </c>
      <c r="C729" s="32" t="s">
        <v>1574</v>
      </c>
      <c r="D729" s="32" t="s">
        <v>1575</v>
      </c>
      <c r="E729" s="32" t="s">
        <v>753</v>
      </c>
      <c r="F729" s="32" t="s">
        <v>1519</v>
      </c>
      <c r="G729" s="63">
        <v>2</v>
      </c>
      <c r="H729" s="64">
        <v>957.78</v>
      </c>
      <c r="I729" s="65">
        <v>0.35</v>
      </c>
      <c r="J729" s="51">
        <f t="shared" si="13"/>
        <v>622.55700000000002</v>
      </c>
    </row>
    <row r="730" spans="1:10" ht="47.25">
      <c r="A730" s="72">
        <v>728</v>
      </c>
      <c r="B730" s="32" t="s">
        <v>750</v>
      </c>
      <c r="C730" s="32" t="s">
        <v>1576</v>
      </c>
      <c r="D730" s="32" t="s">
        <v>1577</v>
      </c>
      <c r="E730" s="32" t="s">
        <v>753</v>
      </c>
      <c r="F730" s="32" t="s">
        <v>1519</v>
      </c>
      <c r="G730" s="63">
        <v>2</v>
      </c>
      <c r="H730" s="64">
        <v>1182.48</v>
      </c>
      <c r="I730" s="65">
        <v>0.35</v>
      </c>
      <c r="J730" s="51">
        <f t="shared" si="13"/>
        <v>768.61200000000008</v>
      </c>
    </row>
    <row r="731" spans="1:10" ht="31.5">
      <c r="A731" s="72">
        <v>729</v>
      </c>
      <c r="B731" s="32" t="s">
        <v>750</v>
      </c>
      <c r="C731" s="32" t="s">
        <v>1578</v>
      </c>
      <c r="D731" s="32" t="s">
        <v>1579</v>
      </c>
      <c r="E731" s="32" t="s">
        <v>753</v>
      </c>
      <c r="F731" s="32" t="s">
        <v>1519</v>
      </c>
      <c r="G731" s="63">
        <v>2</v>
      </c>
      <c r="H731" s="64">
        <v>755.55</v>
      </c>
      <c r="I731" s="65">
        <v>0.35</v>
      </c>
      <c r="J731" s="51">
        <f t="shared" si="13"/>
        <v>491.10749999999996</v>
      </c>
    </row>
    <row r="732" spans="1:10" ht="47.25">
      <c r="A732" s="72">
        <v>730</v>
      </c>
      <c r="B732" s="32" t="s">
        <v>750</v>
      </c>
      <c r="C732" s="32" t="s">
        <v>1580</v>
      </c>
      <c r="D732" s="32" t="s">
        <v>1581</v>
      </c>
      <c r="E732" s="32" t="s">
        <v>753</v>
      </c>
      <c r="F732" s="32" t="s">
        <v>1519</v>
      </c>
      <c r="G732" s="63">
        <v>2</v>
      </c>
      <c r="H732" s="64">
        <v>811.73</v>
      </c>
      <c r="I732" s="65">
        <v>0.35</v>
      </c>
      <c r="J732" s="51">
        <f t="shared" si="13"/>
        <v>527.62450000000001</v>
      </c>
    </row>
    <row r="733" spans="1:10" ht="47.25">
      <c r="A733" s="72">
        <v>731</v>
      </c>
      <c r="B733" s="32" t="s">
        <v>750</v>
      </c>
      <c r="C733" s="32" t="s">
        <v>1582</v>
      </c>
      <c r="D733" s="32" t="s">
        <v>1583</v>
      </c>
      <c r="E733" s="32" t="s">
        <v>753</v>
      </c>
      <c r="F733" s="32" t="s">
        <v>1519</v>
      </c>
      <c r="G733" s="63">
        <v>2</v>
      </c>
      <c r="H733" s="64">
        <v>1036.43</v>
      </c>
      <c r="I733" s="65">
        <v>0.35</v>
      </c>
      <c r="J733" s="51">
        <f t="shared" si="13"/>
        <v>673.67950000000008</v>
      </c>
    </row>
    <row r="734" spans="1:10" ht="31.5">
      <c r="A734" s="72">
        <v>732</v>
      </c>
      <c r="B734" s="32" t="s">
        <v>750</v>
      </c>
      <c r="C734" s="32" t="s">
        <v>1584</v>
      </c>
      <c r="D734" s="32" t="s">
        <v>1585</v>
      </c>
      <c r="E734" s="32" t="s">
        <v>753</v>
      </c>
      <c r="F734" s="32" t="s">
        <v>1519</v>
      </c>
      <c r="G734" s="63">
        <v>2</v>
      </c>
      <c r="H734" s="64">
        <v>1081.3699999999999</v>
      </c>
      <c r="I734" s="65">
        <v>0.35</v>
      </c>
      <c r="J734" s="51">
        <f t="shared" si="13"/>
        <v>702.89049999999997</v>
      </c>
    </row>
    <row r="735" spans="1:10" ht="47.25">
      <c r="A735" s="72">
        <v>733</v>
      </c>
      <c r="B735" s="32" t="s">
        <v>750</v>
      </c>
      <c r="C735" s="32" t="s">
        <v>1586</v>
      </c>
      <c r="D735" s="32" t="s">
        <v>1587</v>
      </c>
      <c r="E735" s="32" t="s">
        <v>753</v>
      </c>
      <c r="F735" s="32" t="s">
        <v>1519</v>
      </c>
      <c r="G735" s="63">
        <v>2</v>
      </c>
      <c r="H735" s="64">
        <v>1137.54</v>
      </c>
      <c r="I735" s="65">
        <v>0.35</v>
      </c>
      <c r="J735" s="51">
        <f t="shared" si="13"/>
        <v>739.40099999999995</v>
      </c>
    </row>
    <row r="736" spans="1:10" ht="47.25">
      <c r="A736" s="72">
        <v>734</v>
      </c>
      <c r="B736" s="32" t="s">
        <v>750</v>
      </c>
      <c r="C736" s="32" t="s">
        <v>1588</v>
      </c>
      <c r="D736" s="32" t="s">
        <v>1589</v>
      </c>
      <c r="E736" s="32" t="s">
        <v>753</v>
      </c>
      <c r="F736" s="32" t="s">
        <v>1519</v>
      </c>
      <c r="G736" s="63">
        <v>2</v>
      </c>
      <c r="H736" s="64">
        <v>1362.24</v>
      </c>
      <c r="I736" s="65">
        <v>0.35</v>
      </c>
      <c r="J736" s="51">
        <f t="shared" si="13"/>
        <v>885.45600000000002</v>
      </c>
    </row>
    <row r="737" spans="1:10" ht="31.5">
      <c r="A737" s="72">
        <v>735</v>
      </c>
      <c r="B737" s="32" t="s">
        <v>750</v>
      </c>
      <c r="C737" s="32" t="s">
        <v>1590</v>
      </c>
      <c r="D737" s="32" t="s">
        <v>1591</v>
      </c>
      <c r="E737" s="32" t="s">
        <v>753</v>
      </c>
      <c r="F737" s="32" t="s">
        <v>1519</v>
      </c>
      <c r="G737" s="63">
        <v>2</v>
      </c>
      <c r="H737" s="64">
        <v>695</v>
      </c>
      <c r="I737" s="65">
        <v>0.35</v>
      </c>
      <c r="J737" s="51">
        <f t="shared" si="13"/>
        <v>451.75</v>
      </c>
    </row>
    <row r="738" spans="1:10" ht="47.25">
      <c r="A738" s="72">
        <v>736</v>
      </c>
      <c r="B738" s="32" t="s">
        <v>750</v>
      </c>
      <c r="C738" s="32" t="s">
        <v>1592</v>
      </c>
      <c r="D738" s="32" t="s">
        <v>1593</v>
      </c>
      <c r="E738" s="32" t="s">
        <v>753</v>
      </c>
      <c r="F738" s="32" t="s">
        <v>1519</v>
      </c>
      <c r="G738" s="63">
        <v>2</v>
      </c>
      <c r="H738" s="64">
        <v>751.17</v>
      </c>
      <c r="I738" s="65">
        <v>0.35</v>
      </c>
      <c r="J738" s="51">
        <f t="shared" si="13"/>
        <v>488.26049999999998</v>
      </c>
    </row>
    <row r="739" spans="1:10" ht="47.25">
      <c r="A739" s="72">
        <v>737</v>
      </c>
      <c r="B739" s="32" t="s">
        <v>750</v>
      </c>
      <c r="C739" s="32" t="s">
        <v>1594</v>
      </c>
      <c r="D739" s="32" t="s">
        <v>1595</v>
      </c>
      <c r="E739" s="32" t="s">
        <v>753</v>
      </c>
      <c r="F739" s="32" t="s">
        <v>1519</v>
      </c>
      <c r="G739" s="63">
        <v>2</v>
      </c>
      <c r="H739" s="64">
        <v>975.87</v>
      </c>
      <c r="I739" s="65">
        <v>0.35</v>
      </c>
      <c r="J739" s="51">
        <f t="shared" si="13"/>
        <v>634.31550000000004</v>
      </c>
    </row>
    <row r="740" spans="1:10" ht="31.5">
      <c r="A740" s="72">
        <v>738</v>
      </c>
      <c r="B740" s="32" t="s">
        <v>750</v>
      </c>
      <c r="C740" s="32" t="s">
        <v>1596</v>
      </c>
      <c r="D740" s="32" t="s">
        <v>1597</v>
      </c>
      <c r="E740" s="32" t="s">
        <v>753</v>
      </c>
      <c r="F740" s="32" t="s">
        <v>1519</v>
      </c>
      <c r="G740" s="63">
        <v>2</v>
      </c>
      <c r="H740" s="64">
        <v>942.17</v>
      </c>
      <c r="I740" s="65">
        <v>0.35</v>
      </c>
      <c r="J740" s="51">
        <f t="shared" si="13"/>
        <v>612.41049999999996</v>
      </c>
    </row>
    <row r="741" spans="1:10" ht="47.25">
      <c r="A741" s="72">
        <v>739</v>
      </c>
      <c r="B741" s="32" t="s">
        <v>750</v>
      </c>
      <c r="C741" s="32" t="s">
        <v>1598</v>
      </c>
      <c r="D741" s="32" t="s">
        <v>1599</v>
      </c>
      <c r="E741" s="32" t="s">
        <v>753</v>
      </c>
      <c r="F741" s="32" t="s">
        <v>1519</v>
      </c>
      <c r="G741" s="63">
        <v>2</v>
      </c>
      <c r="H741" s="64">
        <v>998.34</v>
      </c>
      <c r="I741" s="65">
        <v>0.35</v>
      </c>
      <c r="J741" s="51">
        <f t="shared" si="13"/>
        <v>648.92100000000005</v>
      </c>
    </row>
    <row r="742" spans="1:10" ht="47.25">
      <c r="A742" s="72">
        <v>740</v>
      </c>
      <c r="B742" s="32" t="s">
        <v>750</v>
      </c>
      <c r="C742" s="32" t="s">
        <v>1600</v>
      </c>
      <c r="D742" s="32" t="s">
        <v>1601</v>
      </c>
      <c r="E742" s="32" t="s">
        <v>753</v>
      </c>
      <c r="F742" s="32" t="s">
        <v>1519</v>
      </c>
      <c r="G742" s="63">
        <v>2</v>
      </c>
      <c r="H742" s="64">
        <v>1166.8699999999999</v>
      </c>
      <c r="I742" s="65">
        <v>0.35</v>
      </c>
      <c r="J742" s="51">
        <f t="shared" si="13"/>
        <v>758.46549999999991</v>
      </c>
    </row>
    <row r="743" spans="1:10" ht="31.5">
      <c r="A743" s="72">
        <v>741</v>
      </c>
      <c r="B743" s="32" t="s">
        <v>750</v>
      </c>
      <c r="C743" s="32" t="s">
        <v>1602</v>
      </c>
      <c r="D743" s="32" t="s">
        <v>1603</v>
      </c>
      <c r="E743" s="32" t="s">
        <v>753</v>
      </c>
      <c r="F743" s="32" t="s">
        <v>1519</v>
      </c>
      <c r="G743" s="63">
        <v>2</v>
      </c>
      <c r="H743" s="64">
        <v>807.35</v>
      </c>
      <c r="I743" s="65">
        <v>0.35</v>
      </c>
      <c r="J743" s="51">
        <f t="shared" si="13"/>
        <v>524.77750000000003</v>
      </c>
    </row>
    <row r="744" spans="1:10" ht="47.25">
      <c r="A744" s="72">
        <v>742</v>
      </c>
      <c r="B744" s="32" t="s">
        <v>750</v>
      </c>
      <c r="C744" s="32" t="s">
        <v>1604</v>
      </c>
      <c r="D744" s="32" t="s">
        <v>1605</v>
      </c>
      <c r="E744" s="32" t="s">
        <v>753</v>
      </c>
      <c r="F744" s="32" t="s">
        <v>1519</v>
      </c>
      <c r="G744" s="63">
        <v>2</v>
      </c>
      <c r="H744" s="64">
        <v>863.52</v>
      </c>
      <c r="I744" s="65">
        <v>0.35</v>
      </c>
      <c r="J744" s="51">
        <f t="shared" si="13"/>
        <v>561.28800000000001</v>
      </c>
    </row>
    <row r="745" spans="1:10" ht="47.25">
      <c r="A745" s="72">
        <v>743</v>
      </c>
      <c r="B745" s="32" t="s">
        <v>750</v>
      </c>
      <c r="C745" s="32" t="s">
        <v>1606</v>
      </c>
      <c r="D745" s="32" t="s">
        <v>1607</v>
      </c>
      <c r="E745" s="32" t="s">
        <v>753</v>
      </c>
      <c r="F745" s="32" t="s">
        <v>1519</v>
      </c>
      <c r="G745" s="63">
        <v>2</v>
      </c>
      <c r="H745" s="64">
        <v>1088.22</v>
      </c>
      <c r="I745" s="65">
        <v>0.35</v>
      </c>
      <c r="J745" s="51">
        <f t="shared" si="13"/>
        <v>707.34300000000007</v>
      </c>
    </row>
    <row r="746" spans="1:10" ht="31.5">
      <c r="A746" s="72">
        <v>744</v>
      </c>
      <c r="B746" s="32" t="s">
        <v>750</v>
      </c>
      <c r="C746" s="32" t="s">
        <v>1608</v>
      </c>
      <c r="D746" s="32" t="s">
        <v>1609</v>
      </c>
      <c r="E746" s="32" t="s">
        <v>753</v>
      </c>
      <c r="F746" s="32" t="s">
        <v>1519</v>
      </c>
      <c r="G746" s="63">
        <v>2</v>
      </c>
      <c r="H746" s="64">
        <v>1133.1600000000001</v>
      </c>
      <c r="I746" s="65">
        <v>0.35</v>
      </c>
      <c r="J746" s="51">
        <f t="shared" si="13"/>
        <v>736.55400000000009</v>
      </c>
    </row>
    <row r="747" spans="1:10" ht="47.25">
      <c r="A747" s="72">
        <v>745</v>
      </c>
      <c r="B747" s="32" t="s">
        <v>750</v>
      </c>
      <c r="C747" s="32" t="s">
        <v>1610</v>
      </c>
      <c r="D747" s="32" t="s">
        <v>1611</v>
      </c>
      <c r="E747" s="32" t="s">
        <v>753</v>
      </c>
      <c r="F747" s="32" t="s">
        <v>1519</v>
      </c>
      <c r="G747" s="63">
        <v>2</v>
      </c>
      <c r="H747" s="64">
        <v>1189.3399999999999</v>
      </c>
      <c r="I747" s="65">
        <v>0.35</v>
      </c>
      <c r="J747" s="51">
        <f t="shared" si="13"/>
        <v>773.07100000000003</v>
      </c>
    </row>
    <row r="748" spans="1:10" ht="47.25">
      <c r="A748" s="72">
        <v>746</v>
      </c>
      <c r="B748" s="32" t="s">
        <v>750</v>
      </c>
      <c r="C748" s="32" t="s">
        <v>1612</v>
      </c>
      <c r="D748" s="32" t="s">
        <v>1613</v>
      </c>
      <c r="E748" s="32" t="s">
        <v>753</v>
      </c>
      <c r="F748" s="32" t="s">
        <v>1519</v>
      </c>
      <c r="G748" s="63">
        <v>2</v>
      </c>
      <c r="H748" s="64">
        <v>1414.04</v>
      </c>
      <c r="I748" s="65">
        <v>0.35</v>
      </c>
      <c r="J748" s="51">
        <f t="shared" si="13"/>
        <v>919.12599999999998</v>
      </c>
    </row>
    <row r="749" spans="1:10" ht="31.5">
      <c r="A749" s="72">
        <v>747</v>
      </c>
      <c r="B749" s="32" t="s">
        <v>750</v>
      </c>
      <c r="C749" s="32" t="s">
        <v>1614</v>
      </c>
      <c r="D749" s="32" t="s">
        <v>1615</v>
      </c>
      <c r="E749" s="32" t="s">
        <v>753</v>
      </c>
      <c r="F749" s="32" t="s">
        <v>1519</v>
      </c>
      <c r="G749" s="63">
        <v>2</v>
      </c>
      <c r="H749" s="64">
        <v>654.44000000000005</v>
      </c>
      <c r="I749" s="65">
        <v>0.35</v>
      </c>
      <c r="J749" s="51">
        <f t="shared" si="13"/>
        <v>425.38600000000002</v>
      </c>
    </row>
    <row r="750" spans="1:10" ht="47.25">
      <c r="A750" s="72">
        <v>748</v>
      </c>
      <c r="B750" s="32" t="s">
        <v>750</v>
      </c>
      <c r="C750" s="32" t="s">
        <v>1616</v>
      </c>
      <c r="D750" s="32" t="s">
        <v>1617</v>
      </c>
      <c r="E750" s="32" t="s">
        <v>753</v>
      </c>
      <c r="F750" s="32" t="s">
        <v>1519</v>
      </c>
      <c r="G750" s="63">
        <v>2</v>
      </c>
      <c r="H750" s="64">
        <v>710.61</v>
      </c>
      <c r="I750" s="65">
        <v>0.35</v>
      </c>
      <c r="J750" s="51">
        <f t="shared" si="13"/>
        <v>461.8965</v>
      </c>
    </row>
    <row r="751" spans="1:10" ht="47.25">
      <c r="A751" s="72">
        <v>749</v>
      </c>
      <c r="B751" s="32" t="s">
        <v>750</v>
      </c>
      <c r="C751" s="32" t="s">
        <v>1618</v>
      </c>
      <c r="D751" s="32" t="s">
        <v>1619</v>
      </c>
      <c r="E751" s="32" t="s">
        <v>753</v>
      </c>
      <c r="F751" s="32" t="s">
        <v>1519</v>
      </c>
      <c r="G751" s="63">
        <v>2</v>
      </c>
      <c r="H751" s="64">
        <v>935.31</v>
      </c>
      <c r="I751" s="65">
        <v>0.35</v>
      </c>
      <c r="J751" s="51">
        <f t="shared" si="13"/>
        <v>607.95150000000001</v>
      </c>
    </row>
    <row r="752" spans="1:10" ht="31.5">
      <c r="A752" s="72">
        <v>750</v>
      </c>
      <c r="B752" s="32" t="s">
        <v>750</v>
      </c>
      <c r="C752" s="32" t="s">
        <v>1620</v>
      </c>
      <c r="D752" s="32" t="s">
        <v>1621</v>
      </c>
      <c r="E752" s="32" t="s">
        <v>753</v>
      </c>
      <c r="F752" s="32" t="s">
        <v>1519</v>
      </c>
      <c r="G752" s="63">
        <v>2</v>
      </c>
      <c r="H752" s="64">
        <v>901.61</v>
      </c>
      <c r="I752" s="65">
        <v>0.35</v>
      </c>
      <c r="J752" s="51">
        <f t="shared" si="13"/>
        <v>586.04650000000004</v>
      </c>
    </row>
    <row r="753" spans="1:10" ht="47.25">
      <c r="A753" s="72">
        <v>751</v>
      </c>
      <c r="B753" s="32" t="s">
        <v>750</v>
      </c>
      <c r="C753" s="32" t="s">
        <v>1622</v>
      </c>
      <c r="D753" s="32" t="s">
        <v>1623</v>
      </c>
      <c r="E753" s="32" t="s">
        <v>753</v>
      </c>
      <c r="F753" s="32" t="s">
        <v>1519</v>
      </c>
      <c r="G753" s="63">
        <v>2</v>
      </c>
      <c r="H753" s="64">
        <v>957.78</v>
      </c>
      <c r="I753" s="65">
        <v>0.35</v>
      </c>
      <c r="J753" s="51">
        <f t="shared" si="13"/>
        <v>622.55700000000002</v>
      </c>
    </row>
    <row r="754" spans="1:10" ht="47.25">
      <c r="A754" s="72">
        <v>752</v>
      </c>
      <c r="B754" s="32" t="s">
        <v>750</v>
      </c>
      <c r="C754" s="32" t="s">
        <v>1624</v>
      </c>
      <c r="D754" s="32" t="s">
        <v>1625</v>
      </c>
      <c r="E754" s="32" t="s">
        <v>753</v>
      </c>
      <c r="F754" s="32" t="s">
        <v>1519</v>
      </c>
      <c r="G754" s="63">
        <v>2</v>
      </c>
      <c r="H754" s="64">
        <v>1182.48</v>
      </c>
      <c r="I754" s="65">
        <v>0.35</v>
      </c>
      <c r="J754" s="51">
        <f t="shared" si="13"/>
        <v>768.61200000000008</v>
      </c>
    </row>
    <row r="755" spans="1:10" ht="31.5">
      <c r="A755" s="72">
        <v>753</v>
      </c>
      <c r="B755" s="32" t="s">
        <v>750</v>
      </c>
      <c r="C755" s="32" t="s">
        <v>1626</v>
      </c>
      <c r="D755" s="32" t="s">
        <v>1627</v>
      </c>
      <c r="E755" s="32" t="s">
        <v>753</v>
      </c>
      <c r="F755" s="32" t="s">
        <v>1519</v>
      </c>
      <c r="G755" s="63">
        <v>2</v>
      </c>
      <c r="H755" s="64">
        <v>755.55</v>
      </c>
      <c r="I755" s="65">
        <v>0.35</v>
      </c>
      <c r="J755" s="51">
        <f t="shared" si="13"/>
        <v>491.10749999999996</v>
      </c>
    </row>
    <row r="756" spans="1:10" ht="47.25">
      <c r="A756" s="72">
        <v>754</v>
      </c>
      <c r="B756" s="32" t="s">
        <v>750</v>
      </c>
      <c r="C756" s="32" t="s">
        <v>1628</v>
      </c>
      <c r="D756" s="32" t="s">
        <v>1629</v>
      </c>
      <c r="E756" s="32" t="s">
        <v>753</v>
      </c>
      <c r="F756" s="32" t="s">
        <v>1519</v>
      </c>
      <c r="G756" s="63">
        <v>2</v>
      </c>
      <c r="H756" s="64">
        <v>811.73</v>
      </c>
      <c r="I756" s="65">
        <v>0.35</v>
      </c>
      <c r="J756" s="51">
        <f t="shared" si="13"/>
        <v>527.62450000000001</v>
      </c>
    </row>
    <row r="757" spans="1:10" ht="47.25">
      <c r="A757" s="72">
        <v>755</v>
      </c>
      <c r="B757" s="32" t="s">
        <v>750</v>
      </c>
      <c r="C757" s="32" t="s">
        <v>1630</v>
      </c>
      <c r="D757" s="32" t="s">
        <v>1631</v>
      </c>
      <c r="E757" s="32" t="s">
        <v>753</v>
      </c>
      <c r="F757" s="32" t="s">
        <v>1519</v>
      </c>
      <c r="G757" s="63">
        <v>2</v>
      </c>
      <c r="H757" s="64">
        <v>1036.43</v>
      </c>
      <c r="I757" s="65">
        <v>0.35</v>
      </c>
      <c r="J757" s="51">
        <f t="shared" si="13"/>
        <v>673.67950000000008</v>
      </c>
    </row>
    <row r="758" spans="1:10" ht="31.5">
      <c r="A758" s="72">
        <v>756</v>
      </c>
      <c r="B758" s="32" t="s">
        <v>750</v>
      </c>
      <c r="C758" s="32" t="s">
        <v>1632</v>
      </c>
      <c r="D758" s="32" t="s">
        <v>1633</v>
      </c>
      <c r="E758" s="32" t="s">
        <v>753</v>
      </c>
      <c r="F758" s="32" t="s">
        <v>1519</v>
      </c>
      <c r="G758" s="63">
        <v>2</v>
      </c>
      <c r="H758" s="64">
        <v>1081.3699999999999</v>
      </c>
      <c r="I758" s="65">
        <v>0.35</v>
      </c>
      <c r="J758" s="51">
        <f t="shared" si="13"/>
        <v>702.89049999999997</v>
      </c>
    </row>
    <row r="759" spans="1:10" ht="47.25">
      <c r="A759" s="72">
        <v>757</v>
      </c>
      <c r="B759" s="32" t="s">
        <v>750</v>
      </c>
      <c r="C759" s="32" t="s">
        <v>1634</v>
      </c>
      <c r="D759" s="32" t="s">
        <v>1635</v>
      </c>
      <c r="E759" s="32" t="s">
        <v>753</v>
      </c>
      <c r="F759" s="32" t="s">
        <v>1519</v>
      </c>
      <c r="G759" s="63">
        <v>2</v>
      </c>
      <c r="H759" s="64">
        <v>1137.54</v>
      </c>
      <c r="I759" s="65">
        <v>0.35</v>
      </c>
      <c r="J759" s="51">
        <f t="shared" si="13"/>
        <v>739.40099999999995</v>
      </c>
    </row>
    <row r="760" spans="1:10" ht="47.25">
      <c r="A760" s="72">
        <v>758</v>
      </c>
      <c r="B760" s="32" t="s">
        <v>750</v>
      </c>
      <c r="C760" s="32" t="s">
        <v>1636</v>
      </c>
      <c r="D760" s="32" t="s">
        <v>1637</v>
      </c>
      <c r="E760" s="32" t="s">
        <v>753</v>
      </c>
      <c r="F760" s="32" t="s">
        <v>1519</v>
      </c>
      <c r="G760" s="63">
        <v>2</v>
      </c>
      <c r="H760" s="64">
        <v>1362.24</v>
      </c>
      <c r="I760" s="65">
        <v>0.35</v>
      </c>
      <c r="J760" s="51">
        <f t="shared" si="13"/>
        <v>885.45600000000002</v>
      </c>
    </row>
    <row r="761" spans="1:10" ht="31.5">
      <c r="A761" s="72">
        <v>759</v>
      </c>
      <c r="B761" s="32" t="s">
        <v>750</v>
      </c>
      <c r="C761" s="32" t="s">
        <v>1638</v>
      </c>
      <c r="D761" s="32" t="s">
        <v>1639</v>
      </c>
      <c r="E761" s="32" t="s">
        <v>753</v>
      </c>
      <c r="F761" s="32" t="s">
        <v>1519</v>
      </c>
      <c r="G761" s="63">
        <v>2</v>
      </c>
      <c r="H761" s="64">
        <v>695</v>
      </c>
      <c r="I761" s="65">
        <v>0.35</v>
      </c>
      <c r="J761" s="51">
        <f t="shared" si="13"/>
        <v>451.75</v>
      </c>
    </row>
    <row r="762" spans="1:10" ht="47.25">
      <c r="A762" s="72">
        <v>760</v>
      </c>
      <c r="B762" s="32" t="s">
        <v>750</v>
      </c>
      <c r="C762" s="32" t="s">
        <v>1640</v>
      </c>
      <c r="D762" s="32" t="s">
        <v>1641</v>
      </c>
      <c r="E762" s="32" t="s">
        <v>753</v>
      </c>
      <c r="F762" s="32" t="s">
        <v>1519</v>
      </c>
      <c r="G762" s="63">
        <v>2</v>
      </c>
      <c r="H762" s="64">
        <v>751.17</v>
      </c>
      <c r="I762" s="65">
        <v>0.35</v>
      </c>
      <c r="J762" s="51">
        <f t="shared" si="13"/>
        <v>488.26049999999998</v>
      </c>
    </row>
    <row r="763" spans="1:10" ht="47.25">
      <c r="A763" s="72">
        <v>761</v>
      </c>
      <c r="B763" s="32" t="s">
        <v>750</v>
      </c>
      <c r="C763" s="32" t="s">
        <v>1642</v>
      </c>
      <c r="D763" s="32" t="s">
        <v>1643</v>
      </c>
      <c r="E763" s="32" t="s">
        <v>753</v>
      </c>
      <c r="F763" s="32" t="s">
        <v>1519</v>
      </c>
      <c r="G763" s="63">
        <v>2</v>
      </c>
      <c r="H763" s="64">
        <v>975.87</v>
      </c>
      <c r="I763" s="65">
        <v>0.35</v>
      </c>
      <c r="J763" s="51">
        <f t="shared" si="13"/>
        <v>634.31550000000004</v>
      </c>
    </row>
    <row r="764" spans="1:10" ht="31.5">
      <c r="A764" s="72">
        <v>762</v>
      </c>
      <c r="B764" s="32" t="s">
        <v>750</v>
      </c>
      <c r="C764" s="32" t="s">
        <v>1644</v>
      </c>
      <c r="D764" s="32" t="s">
        <v>1645</v>
      </c>
      <c r="E764" s="32" t="s">
        <v>753</v>
      </c>
      <c r="F764" s="32" t="s">
        <v>1519</v>
      </c>
      <c r="G764" s="63">
        <v>2</v>
      </c>
      <c r="H764" s="64">
        <v>942.17</v>
      </c>
      <c r="I764" s="65">
        <v>0.35</v>
      </c>
      <c r="J764" s="51">
        <f t="shared" si="13"/>
        <v>612.41049999999996</v>
      </c>
    </row>
    <row r="765" spans="1:10" ht="47.25">
      <c r="A765" s="72">
        <v>763</v>
      </c>
      <c r="B765" s="32" t="s">
        <v>750</v>
      </c>
      <c r="C765" s="32" t="s">
        <v>1646</v>
      </c>
      <c r="D765" s="32" t="s">
        <v>1647</v>
      </c>
      <c r="E765" s="32" t="s">
        <v>753</v>
      </c>
      <c r="F765" s="32" t="s">
        <v>1519</v>
      </c>
      <c r="G765" s="63">
        <v>2</v>
      </c>
      <c r="H765" s="64">
        <v>998.34</v>
      </c>
      <c r="I765" s="65">
        <v>0.35</v>
      </c>
      <c r="J765" s="51">
        <f t="shared" si="13"/>
        <v>648.92100000000005</v>
      </c>
    </row>
    <row r="766" spans="1:10" ht="47.25">
      <c r="A766" s="72">
        <v>764</v>
      </c>
      <c r="B766" s="32" t="s">
        <v>750</v>
      </c>
      <c r="C766" s="32" t="s">
        <v>1648</v>
      </c>
      <c r="D766" s="32" t="s">
        <v>1649</v>
      </c>
      <c r="E766" s="32" t="s">
        <v>753</v>
      </c>
      <c r="F766" s="32" t="s">
        <v>1519</v>
      </c>
      <c r="G766" s="63">
        <v>2</v>
      </c>
      <c r="H766" s="64">
        <v>1166.8699999999999</v>
      </c>
      <c r="I766" s="65">
        <v>0.35</v>
      </c>
      <c r="J766" s="51">
        <f t="shared" si="13"/>
        <v>758.46549999999991</v>
      </c>
    </row>
    <row r="767" spans="1:10" ht="31.5">
      <c r="A767" s="72">
        <v>765</v>
      </c>
      <c r="B767" s="32" t="s">
        <v>750</v>
      </c>
      <c r="C767" s="32" t="s">
        <v>1650</v>
      </c>
      <c r="D767" s="32" t="s">
        <v>1651</v>
      </c>
      <c r="E767" s="32" t="s">
        <v>753</v>
      </c>
      <c r="F767" s="32" t="s">
        <v>1519</v>
      </c>
      <c r="G767" s="63">
        <v>2</v>
      </c>
      <c r="H767" s="64">
        <v>807.35</v>
      </c>
      <c r="I767" s="65">
        <v>0.35</v>
      </c>
      <c r="J767" s="51">
        <f t="shared" ref="J767:J830" si="14">H767*(1-I767)</f>
        <v>524.77750000000003</v>
      </c>
    </row>
    <row r="768" spans="1:10" ht="47.25">
      <c r="A768" s="72">
        <v>766</v>
      </c>
      <c r="B768" s="32" t="s">
        <v>750</v>
      </c>
      <c r="C768" s="32" t="s">
        <v>1652</v>
      </c>
      <c r="D768" s="32" t="s">
        <v>1653</v>
      </c>
      <c r="E768" s="32" t="s">
        <v>753</v>
      </c>
      <c r="F768" s="32" t="s">
        <v>1519</v>
      </c>
      <c r="G768" s="63">
        <v>2</v>
      </c>
      <c r="H768" s="64">
        <v>863.52</v>
      </c>
      <c r="I768" s="65">
        <v>0.35</v>
      </c>
      <c r="J768" s="51">
        <f t="shared" si="14"/>
        <v>561.28800000000001</v>
      </c>
    </row>
    <row r="769" spans="1:10" ht="47.25">
      <c r="A769" s="72">
        <v>767</v>
      </c>
      <c r="B769" s="32" t="s">
        <v>750</v>
      </c>
      <c r="C769" s="32" t="s">
        <v>1654</v>
      </c>
      <c r="D769" s="32" t="s">
        <v>1655</v>
      </c>
      <c r="E769" s="32" t="s">
        <v>753</v>
      </c>
      <c r="F769" s="32" t="s">
        <v>1519</v>
      </c>
      <c r="G769" s="63">
        <v>2</v>
      </c>
      <c r="H769" s="64">
        <v>1088.22</v>
      </c>
      <c r="I769" s="65">
        <v>0.35</v>
      </c>
      <c r="J769" s="51">
        <f t="shared" si="14"/>
        <v>707.34300000000007</v>
      </c>
    </row>
    <row r="770" spans="1:10" ht="31.5">
      <c r="A770" s="72">
        <v>768</v>
      </c>
      <c r="B770" s="32" t="s">
        <v>750</v>
      </c>
      <c r="C770" s="32" t="s">
        <v>1656</v>
      </c>
      <c r="D770" s="32" t="s">
        <v>1657</v>
      </c>
      <c r="E770" s="32" t="s">
        <v>753</v>
      </c>
      <c r="F770" s="32" t="s">
        <v>1519</v>
      </c>
      <c r="G770" s="63">
        <v>2</v>
      </c>
      <c r="H770" s="64">
        <v>1133.1600000000001</v>
      </c>
      <c r="I770" s="65">
        <v>0.35</v>
      </c>
      <c r="J770" s="51">
        <f t="shared" si="14"/>
        <v>736.55400000000009</v>
      </c>
    </row>
    <row r="771" spans="1:10" ht="47.25">
      <c r="A771" s="72">
        <v>769</v>
      </c>
      <c r="B771" s="32" t="s">
        <v>750</v>
      </c>
      <c r="C771" s="32" t="s">
        <v>1658</v>
      </c>
      <c r="D771" s="32" t="s">
        <v>1659</v>
      </c>
      <c r="E771" s="32" t="s">
        <v>753</v>
      </c>
      <c r="F771" s="32" t="s">
        <v>1519</v>
      </c>
      <c r="G771" s="63">
        <v>2</v>
      </c>
      <c r="H771" s="64">
        <v>1189.3399999999999</v>
      </c>
      <c r="I771" s="65">
        <v>0.35</v>
      </c>
      <c r="J771" s="51">
        <f t="shared" si="14"/>
        <v>773.07100000000003</v>
      </c>
    </row>
    <row r="772" spans="1:10" ht="47.25">
      <c r="A772" s="72">
        <v>770</v>
      </c>
      <c r="B772" s="32" t="s">
        <v>750</v>
      </c>
      <c r="C772" s="32" t="s">
        <v>1660</v>
      </c>
      <c r="D772" s="32" t="s">
        <v>1661</v>
      </c>
      <c r="E772" s="32" t="s">
        <v>753</v>
      </c>
      <c r="F772" s="32" t="s">
        <v>1519</v>
      </c>
      <c r="G772" s="63">
        <v>2</v>
      </c>
      <c r="H772" s="64">
        <v>1414.04</v>
      </c>
      <c r="I772" s="65">
        <v>0.35</v>
      </c>
      <c r="J772" s="51">
        <f t="shared" si="14"/>
        <v>919.12599999999998</v>
      </c>
    </row>
    <row r="773" spans="1:10" ht="31.5">
      <c r="A773" s="72">
        <v>771</v>
      </c>
      <c r="B773" s="32" t="s">
        <v>750</v>
      </c>
      <c r="C773" s="32" t="s">
        <v>1662</v>
      </c>
      <c r="D773" s="32" t="s">
        <v>1663</v>
      </c>
      <c r="E773" s="32" t="s">
        <v>753</v>
      </c>
      <c r="F773" s="32" t="s">
        <v>1519</v>
      </c>
      <c r="G773" s="63">
        <v>2</v>
      </c>
      <c r="H773" s="64">
        <v>654.44000000000005</v>
      </c>
      <c r="I773" s="65">
        <v>0.35</v>
      </c>
      <c r="J773" s="51">
        <f t="shared" si="14"/>
        <v>425.38600000000002</v>
      </c>
    </row>
    <row r="774" spans="1:10" ht="47.25">
      <c r="A774" s="72">
        <v>772</v>
      </c>
      <c r="B774" s="32" t="s">
        <v>750</v>
      </c>
      <c r="C774" s="32" t="s">
        <v>1664</v>
      </c>
      <c r="D774" s="32" t="s">
        <v>1665</v>
      </c>
      <c r="E774" s="32" t="s">
        <v>753</v>
      </c>
      <c r="F774" s="32" t="s">
        <v>1519</v>
      </c>
      <c r="G774" s="63">
        <v>2</v>
      </c>
      <c r="H774" s="64">
        <v>710.61</v>
      </c>
      <c r="I774" s="65">
        <v>0.35</v>
      </c>
      <c r="J774" s="51">
        <f t="shared" si="14"/>
        <v>461.8965</v>
      </c>
    </row>
    <row r="775" spans="1:10" ht="47.25">
      <c r="A775" s="72">
        <v>773</v>
      </c>
      <c r="B775" s="32" t="s">
        <v>750</v>
      </c>
      <c r="C775" s="32" t="s">
        <v>1666</v>
      </c>
      <c r="D775" s="32" t="s">
        <v>1667</v>
      </c>
      <c r="E775" s="32" t="s">
        <v>753</v>
      </c>
      <c r="F775" s="32" t="s">
        <v>1519</v>
      </c>
      <c r="G775" s="63">
        <v>2</v>
      </c>
      <c r="H775" s="64">
        <v>935.31</v>
      </c>
      <c r="I775" s="65">
        <v>0.35</v>
      </c>
      <c r="J775" s="51">
        <f t="shared" si="14"/>
        <v>607.95150000000001</v>
      </c>
    </row>
    <row r="776" spans="1:10" ht="31.5">
      <c r="A776" s="72">
        <v>774</v>
      </c>
      <c r="B776" s="32" t="s">
        <v>750</v>
      </c>
      <c r="C776" s="32" t="s">
        <v>1668</v>
      </c>
      <c r="D776" s="32" t="s">
        <v>1669</v>
      </c>
      <c r="E776" s="32" t="s">
        <v>753</v>
      </c>
      <c r="F776" s="32" t="s">
        <v>1519</v>
      </c>
      <c r="G776" s="63">
        <v>2</v>
      </c>
      <c r="H776" s="64">
        <v>901.61</v>
      </c>
      <c r="I776" s="65">
        <v>0.35</v>
      </c>
      <c r="J776" s="51">
        <f t="shared" si="14"/>
        <v>586.04650000000004</v>
      </c>
    </row>
    <row r="777" spans="1:10" ht="47.25">
      <c r="A777" s="72">
        <v>775</v>
      </c>
      <c r="B777" s="32" t="s">
        <v>750</v>
      </c>
      <c r="C777" s="32" t="s">
        <v>1670</v>
      </c>
      <c r="D777" s="32" t="s">
        <v>1671</v>
      </c>
      <c r="E777" s="32" t="s">
        <v>753</v>
      </c>
      <c r="F777" s="32" t="s">
        <v>1519</v>
      </c>
      <c r="G777" s="63">
        <v>2</v>
      </c>
      <c r="H777" s="64">
        <v>957.78</v>
      </c>
      <c r="I777" s="65">
        <v>0.35</v>
      </c>
      <c r="J777" s="51">
        <f t="shared" si="14"/>
        <v>622.55700000000002</v>
      </c>
    </row>
    <row r="778" spans="1:10" ht="47.25">
      <c r="A778" s="72">
        <v>776</v>
      </c>
      <c r="B778" s="32" t="s">
        <v>750</v>
      </c>
      <c r="C778" s="32" t="s">
        <v>1672</v>
      </c>
      <c r="D778" s="32" t="s">
        <v>1673</v>
      </c>
      <c r="E778" s="32" t="s">
        <v>753</v>
      </c>
      <c r="F778" s="32" t="s">
        <v>1519</v>
      </c>
      <c r="G778" s="63">
        <v>2</v>
      </c>
      <c r="H778" s="64">
        <v>1182.48</v>
      </c>
      <c r="I778" s="65">
        <v>0.35</v>
      </c>
      <c r="J778" s="51">
        <f t="shared" si="14"/>
        <v>768.61200000000008</v>
      </c>
    </row>
    <row r="779" spans="1:10" ht="31.5">
      <c r="A779" s="72">
        <v>777</v>
      </c>
      <c r="B779" s="32" t="s">
        <v>750</v>
      </c>
      <c r="C779" s="32" t="s">
        <v>1674</v>
      </c>
      <c r="D779" s="32" t="s">
        <v>1675</v>
      </c>
      <c r="E779" s="32" t="s">
        <v>753</v>
      </c>
      <c r="F779" s="32" t="s">
        <v>1519</v>
      </c>
      <c r="G779" s="63">
        <v>2</v>
      </c>
      <c r="H779" s="64">
        <v>755.55</v>
      </c>
      <c r="I779" s="65">
        <v>0.35</v>
      </c>
      <c r="J779" s="51">
        <f t="shared" si="14"/>
        <v>491.10749999999996</v>
      </c>
    </row>
    <row r="780" spans="1:10" ht="47.25">
      <c r="A780" s="72">
        <v>778</v>
      </c>
      <c r="B780" s="32" t="s">
        <v>750</v>
      </c>
      <c r="C780" s="32" t="s">
        <v>1676</v>
      </c>
      <c r="D780" s="32" t="s">
        <v>1677</v>
      </c>
      <c r="E780" s="32" t="s">
        <v>753</v>
      </c>
      <c r="F780" s="32" t="s">
        <v>1519</v>
      </c>
      <c r="G780" s="63">
        <v>2</v>
      </c>
      <c r="H780" s="64">
        <v>811.73</v>
      </c>
      <c r="I780" s="65">
        <v>0.35</v>
      </c>
      <c r="J780" s="51">
        <f t="shared" si="14"/>
        <v>527.62450000000001</v>
      </c>
    </row>
    <row r="781" spans="1:10" ht="47.25">
      <c r="A781" s="72">
        <v>779</v>
      </c>
      <c r="B781" s="32" t="s">
        <v>750</v>
      </c>
      <c r="C781" s="32" t="s">
        <v>1678</v>
      </c>
      <c r="D781" s="32" t="s">
        <v>1679</v>
      </c>
      <c r="E781" s="32" t="s">
        <v>753</v>
      </c>
      <c r="F781" s="32" t="s">
        <v>1519</v>
      </c>
      <c r="G781" s="63">
        <v>2</v>
      </c>
      <c r="H781" s="64">
        <v>1036.43</v>
      </c>
      <c r="I781" s="65">
        <v>0.35</v>
      </c>
      <c r="J781" s="51">
        <f t="shared" si="14"/>
        <v>673.67950000000008</v>
      </c>
    </row>
    <row r="782" spans="1:10" ht="31.5">
      <c r="A782" s="72">
        <v>780</v>
      </c>
      <c r="B782" s="32" t="s">
        <v>750</v>
      </c>
      <c r="C782" s="32" t="s">
        <v>1680</v>
      </c>
      <c r="D782" s="32" t="s">
        <v>1681</v>
      </c>
      <c r="E782" s="32" t="s">
        <v>753</v>
      </c>
      <c r="F782" s="32" t="s">
        <v>1519</v>
      </c>
      <c r="G782" s="63">
        <v>2</v>
      </c>
      <c r="H782" s="64">
        <v>1081.3699999999999</v>
      </c>
      <c r="I782" s="65">
        <v>0.35</v>
      </c>
      <c r="J782" s="51">
        <f t="shared" si="14"/>
        <v>702.89049999999997</v>
      </c>
    </row>
    <row r="783" spans="1:10" ht="47.25">
      <c r="A783" s="72">
        <v>781</v>
      </c>
      <c r="B783" s="32" t="s">
        <v>750</v>
      </c>
      <c r="C783" s="32" t="s">
        <v>1682</v>
      </c>
      <c r="D783" s="32" t="s">
        <v>1683</v>
      </c>
      <c r="E783" s="32" t="s">
        <v>753</v>
      </c>
      <c r="F783" s="32" t="s">
        <v>1519</v>
      </c>
      <c r="G783" s="63">
        <v>2</v>
      </c>
      <c r="H783" s="64">
        <v>1137.54</v>
      </c>
      <c r="I783" s="65">
        <v>0.35</v>
      </c>
      <c r="J783" s="51">
        <f t="shared" si="14"/>
        <v>739.40099999999995</v>
      </c>
    </row>
    <row r="784" spans="1:10" ht="47.25">
      <c r="A784" s="72">
        <v>782</v>
      </c>
      <c r="B784" s="32" t="s">
        <v>750</v>
      </c>
      <c r="C784" s="32" t="s">
        <v>1684</v>
      </c>
      <c r="D784" s="32" t="s">
        <v>1685</v>
      </c>
      <c r="E784" s="32" t="s">
        <v>753</v>
      </c>
      <c r="F784" s="32" t="s">
        <v>1519</v>
      </c>
      <c r="G784" s="63">
        <v>2</v>
      </c>
      <c r="H784" s="64">
        <v>1362.24</v>
      </c>
      <c r="I784" s="65">
        <v>0.35</v>
      </c>
      <c r="J784" s="51">
        <f t="shared" si="14"/>
        <v>885.45600000000002</v>
      </c>
    </row>
    <row r="785" spans="1:10" ht="31.5">
      <c r="A785" s="72">
        <v>783</v>
      </c>
      <c r="B785" s="32" t="s">
        <v>750</v>
      </c>
      <c r="C785" s="32" t="s">
        <v>1686</v>
      </c>
      <c r="D785" s="32" t="s">
        <v>1687</v>
      </c>
      <c r="E785" s="32" t="s">
        <v>753</v>
      </c>
      <c r="F785" s="32" t="s">
        <v>1519</v>
      </c>
      <c r="G785" s="63">
        <v>2</v>
      </c>
      <c r="H785" s="64">
        <v>695</v>
      </c>
      <c r="I785" s="65">
        <v>0.35</v>
      </c>
      <c r="J785" s="51">
        <f t="shared" si="14"/>
        <v>451.75</v>
      </c>
    </row>
    <row r="786" spans="1:10" ht="47.25">
      <c r="A786" s="72">
        <v>784</v>
      </c>
      <c r="B786" s="32" t="s">
        <v>750</v>
      </c>
      <c r="C786" s="32" t="s">
        <v>1688</v>
      </c>
      <c r="D786" s="32" t="s">
        <v>1689</v>
      </c>
      <c r="E786" s="32" t="s">
        <v>753</v>
      </c>
      <c r="F786" s="32" t="s">
        <v>1519</v>
      </c>
      <c r="G786" s="63">
        <v>2</v>
      </c>
      <c r="H786" s="64">
        <v>751.17</v>
      </c>
      <c r="I786" s="65">
        <v>0.35</v>
      </c>
      <c r="J786" s="51">
        <f t="shared" si="14"/>
        <v>488.26049999999998</v>
      </c>
    </row>
    <row r="787" spans="1:10" ht="47.25">
      <c r="A787" s="72">
        <v>785</v>
      </c>
      <c r="B787" s="32" t="s">
        <v>750</v>
      </c>
      <c r="C787" s="32" t="s">
        <v>1690</v>
      </c>
      <c r="D787" s="32" t="s">
        <v>1691</v>
      </c>
      <c r="E787" s="32" t="s">
        <v>753</v>
      </c>
      <c r="F787" s="32" t="s">
        <v>1519</v>
      </c>
      <c r="G787" s="63">
        <v>2</v>
      </c>
      <c r="H787" s="64">
        <v>975.87</v>
      </c>
      <c r="I787" s="65">
        <v>0.35</v>
      </c>
      <c r="J787" s="51">
        <f t="shared" si="14"/>
        <v>634.31550000000004</v>
      </c>
    </row>
    <row r="788" spans="1:10" ht="31.5">
      <c r="A788" s="72">
        <v>786</v>
      </c>
      <c r="B788" s="32" t="s">
        <v>750</v>
      </c>
      <c r="C788" s="32" t="s">
        <v>1692</v>
      </c>
      <c r="D788" s="32" t="s">
        <v>1693</v>
      </c>
      <c r="E788" s="32" t="s">
        <v>753</v>
      </c>
      <c r="F788" s="32" t="s">
        <v>1519</v>
      </c>
      <c r="G788" s="63">
        <v>2</v>
      </c>
      <c r="H788" s="64">
        <v>942.17</v>
      </c>
      <c r="I788" s="65">
        <v>0.35</v>
      </c>
      <c r="J788" s="51">
        <f t="shared" si="14"/>
        <v>612.41049999999996</v>
      </c>
    </row>
    <row r="789" spans="1:10" ht="47.25">
      <c r="A789" s="72">
        <v>787</v>
      </c>
      <c r="B789" s="32" t="s">
        <v>750</v>
      </c>
      <c r="C789" s="32" t="s">
        <v>1694</v>
      </c>
      <c r="D789" s="32" t="s">
        <v>1695</v>
      </c>
      <c r="E789" s="32" t="s">
        <v>753</v>
      </c>
      <c r="F789" s="32" t="s">
        <v>1519</v>
      </c>
      <c r="G789" s="63">
        <v>2</v>
      </c>
      <c r="H789" s="64">
        <v>998.34</v>
      </c>
      <c r="I789" s="65">
        <v>0.35</v>
      </c>
      <c r="J789" s="51">
        <f t="shared" si="14"/>
        <v>648.92100000000005</v>
      </c>
    </row>
    <row r="790" spans="1:10" ht="47.25">
      <c r="A790" s="72">
        <v>788</v>
      </c>
      <c r="B790" s="32" t="s">
        <v>750</v>
      </c>
      <c r="C790" s="32" t="s">
        <v>1696</v>
      </c>
      <c r="D790" s="32" t="s">
        <v>1697</v>
      </c>
      <c r="E790" s="32" t="s">
        <v>753</v>
      </c>
      <c r="F790" s="32" t="s">
        <v>1519</v>
      </c>
      <c r="G790" s="63">
        <v>2</v>
      </c>
      <c r="H790" s="64">
        <v>1166.8699999999999</v>
      </c>
      <c r="I790" s="65">
        <v>0.35</v>
      </c>
      <c r="J790" s="51">
        <f t="shared" si="14"/>
        <v>758.46549999999991</v>
      </c>
    </row>
    <row r="791" spans="1:10" ht="31.5">
      <c r="A791" s="72">
        <v>789</v>
      </c>
      <c r="B791" s="32" t="s">
        <v>750</v>
      </c>
      <c r="C791" s="32" t="s">
        <v>1698</v>
      </c>
      <c r="D791" s="32" t="s">
        <v>1699</v>
      </c>
      <c r="E791" s="32" t="s">
        <v>753</v>
      </c>
      <c r="F791" s="32" t="s">
        <v>1519</v>
      </c>
      <c r="G791" s="63">
        <v>2</v>
      </c>
      <c r="H791" s="64">
        <v>807.35</v>
      </c>
      <c r="I791" s="65">
        <v>0.35</v>
      </c>
      <c r="J791" s="51">
        <f t="shared" si="14"/>
        <v>524.77750000000003</v>
      </c>
    </row>
    <row r="792" spans="1:10" ht="47.25">
      <c r="A792" s="72">
        <v>790</v>
      </c>
      <c r="B792" s="32" t="s">
        <v>750</v>
      </c>
      <c r="C792" s="32" t="s">
        <v>1700</v>
      </c>
      <c r="D792" s="32" t="s">
        <v>1701</v>
      </c>
      <c r="E792" s="32" t="s">
        <v>753</v>
      </c>
      <c r="F792" s="32" t="s">
        <v>1519</v>
      </c>
      <c r="G792" s="63">
        <v>2</v>
      </c>
      <c r="H792" s="64">
        <v>863.52</v>
      </c>
      <c r="I792" s="65">
        <v>0.35</v>
      </c>
      <c r="J792" s="51">
        <f t="shared" si="14"/>
        <v>561.28800000000001</v>
      </c>
    </row>
    <row r="793" spans="1:10" ht="47.25">
      <c r="A793" s="72">
        <v>791</v>
      </c>
      <c r="B793" s="32" t="s">
        <v>750</v>
      </c>
      <c r="C793" s="32" t="s">
        <v>1702</v>
      </c>
      <c r="D793" s="32" t="s">
        <v>1703</v>
      </c>
      <c r="E793" s="32" t="s">
        <v>753</v>
      </c>
      <c r="F793" s="32" t="s">
        <v>1519</v>
      </c>
      <c r="G793" s="63">
        <v>2</v>
      </c>
      <c r="H793" s="64">
        <v>1088.22</v>
      </c>
      <c r="I793" s="65">
        <v>0.35</v>
      </c>
      <c r="J793" s="51">
        <f t="shared" si="14"/>
        <v>707.34300000000007</v>
      </c>
    </row>
    <row r="794" spans="1:10" ht="31.5">
      <c r="A794" s="72">
        <v>792</v>
      </c>
      <c r="B794" s="32" t="s">
        <v>750</v>
      </c>
      <c r="C794" s="32" t="s">
        <v>1704</v>
      </c>
      <c r="D794" s="32" t="s">
        <v>1705</v>
      </c>
      <c r="E794" s="32" t="s">
        <v>753</v>
      </c>
      <c r="F794" s="32" t="s">
        <v>1519</v>
      </c>
      <c r="G794" s="63">
        <v>2</v>
      </c>
      <c r="H794" s="64">
        <v>1133.1600000000001</v>
      </c>
      <c r="I794" s="65">
        <v>0.35</v>
      </c>
      <c r="J794" s="51">
        <f t="shared" si="14"/>
        <v>736.55400000000009</v>
      </c>
    </row>
    <row r="795" spans="1:10" ht="47.25">
      <c r="A795" s="72">
        <v>793</v>
      </c>
      <c r="B795" s="32" t="s">
        <v>750</v>
      </c>
      <c r="C795" s="32" t="s">
        <v>1706</v>
      </c>
      <c r="D795" s="32" t="s">
        <v>1707</v>
      </c>
      <c r="E795" s="32" t="s">
        <v>753</v>
      </c>
      <c r="F795" s="32" t="s">
        <v>1519</v>
      </c>
      <c r="G795" s="63">
        <v>2</v>
      </c>
      <c r="H795" s="64">
        <v>1189.3399999999999</v>
      </c>
      <c r="I795" s="65">
        <v>0.35</v>
      </c>
      <c r="J795" s="51">
        <f t="shared" si="14"/>
        <v>773.07100000000003</v>
      </c>
    </row>
    <row r="796" spans="1:10" ht="47.25">
      <c r="A796" s="72">
        <v>794</v>
      </c>
      <c r="B796" s="32" t="s">
        <v>750</v>
      </c>
      <c r="C796" s="32" t="s">
        <v>1708</v>
      </c>
      <c r="D796" s="32" t="s">
        <v>1709</v>
      </c>
      <c r="E796" s="32" t="s">
        <v>753</v>
      </c>
      <c r="F796" s="32" t="s">
        <v>1519</v>
      </c>
      <c r="G796" s="63">
        <v>2</v>
      </c>
      <c r="H796" s="64">
        <v>1414.04</v>
      </c>
      <c r="I796" s="65">
        <v>0.35</v>
      </c>
      <c r="J796" s="51">
        <f t="shared" si="14"/>
        <v>919.12599999999998</v>
      </c>
    </row>
    <row r="797" spans="1:10" ht="31.5">
      <c r="A797" s="72">
        <v>795</v>
      </c>
      <c r="B797" s="32" t="s">
        <v>750</v>
      </c>
      <c r="C797" s="32" t="s">
        <v>1710</v>
      </c>
      <c r="D797" s="62" t="s">
        <v>1711</v>
      </c>
      <c r="E797" s="32" t="s">
        <v>753</v>
      </c>
      <c r="F797" s="32" t="s">
        <v>1712</v>
      </c>
      <c r="G797" s="63">
        <v>2</v>
      </c>
      <c r="H797" s="64">
        <v>394.76</v>
      </c>
      <c r="I797" s="65">
        <v>0.42</v>
      </c>
      <c r="J797" s="51">
        <f t="shared" si="14"/>
        <v>228.96080000000003</v>
      </c>
    </row>
    <row r="798" spans="1:10" ht="31.5">
      <c r="A798" s="72">
        <v>796</v>
      </c>
      <c r="B798" s="32" t="s">
        <v>750</v>
      </c>
      <c r="C798" s="32" t="s">
        <v>1713</v>
      </c>
      <c r="D798" s="62" t="s">
        <v>1714</v>
      </c>
      <c r="E798" s="32" t="s">
        <v>753</v>
      </c>
      <c r="F798" s="32" t="s">
        <v>1712</v>
      </c>
      <c r="G798" s="63">
        <v>2</v>
      </c>
      <c r="H798" s="64">
        <v>447.85</v>
      </c>
      <c r="I798" s="65">
        <v>0.42</v>
      </c>
      <c r="J798" s="51">
        <f t="shared" si="14"/>
        <v>259.75300000000004</v>
      </c>
    </row>
    <row r="799" spans="1:10" ht="31.5">
      <c r="A799" s="72">
        <v>797</v>
      </c>
      <c r="B799" s="32" t="s">
        <v>750</v>
      </c>
      <c r="C799" s="32" t="s">
        <v>1715</v>
      </c>
      <c r="D799" s="62" t="s">
        <v>1716</v>
      </c>
      <c r="E799" s="32" t="s">
        <v>753</v>
      </c>
      <c r="F799" s="32" t="s">
        <v>1712</v>
      </c>
      <c r="G799" s="63">
        <v>2</v>
      </c>
      <c r="H799" s="64">
        <v>394.76</v>
      </c>
      <c r="I799" s="65">
        <v>0.42</v>
      </c>
      <c r="J799" s="51">
        <f t="shared" si="14"/>
        <v>228.96080000000003</v>
      </c>
    </row>
    <row r="800" spans="1:10" ht="31.5">
      <c r="A800" s="72">
        <v>798</v>
      </c>
      <c r="B800" s="32" t="s">
        <v>750</v>
      </c>
      <c r="C800" s="32" t="s">
        <v>1717</v>
      </c>
      <c r="D800" s="62" t="s">
        <v>1718</v>
      </c>
      <c r="E800" s="32" t="s">
        <v>753</v>
      </c>
      <c r="F800" s="32" t="s">
        <v>1712</v>
      </c>
      <c r="G800" s="63">
        <v>2</v>
      </c>
      <c r="H800" s="64">
        <v>447.85</v>
      </c>
      <c r="I800" s="65">
        <v>0.42</v>
      </c>
      <c r="J800" s="51">
        <f t="shared" si="14"/>
        <v>259.75300000000004</v>
      </c>
    </row>
    <row r="801" spans="1:10" ht="31.5">
      <c r="A801" s="72">
        <v>799</v>
      </c>
      <c r="B801" s="32" t="s">
        <v>750</v>
      </c>
      <c r="C801" s="32" t="s">
        <v>1719</v>
      </c>
      <c r="D801" s="62" t="s">
        <v>1720</v>
      </c>
      <c r="E801" s="32" t="s">
        <v>753</v>
      </c>
      <c r="F801" s="32" t="s">
        <v>1712</v>
      </c>
      <c r="G801" s="63">
        <v>2</v>
      </c>
      <c r="H801" s="64">
        <v>477.02</v>
      </c>
      <c r="I801" s="65">
        <v>0.42</v>
      </c>
      <c r="J801" s="51">
        <f t="shared" si="14"/>
        <v>276.67160000000001</v>
      </c>
    </row>
    <row r="802" spans="1:10" ht="31.5">
      <c r="A802" s="72">
        <v>800</v>
      </c>
      <c r="B802" s="32" t="s">
        <v>750</v>
      </c>
      <c r="C802" s="32" t="s">
        <v>1721</v>
      </c>
      <c r="D802" s="62" t="s">
        <v>1722</v>
      </c>
      <c r="E802" s="32" t="s">
        <v>753</v>
      </c>
      <c r="F802" s="32" t="s">
        <v>1712</v>
      </c>
      <c r="G802" s="63">
        <v>2</v>
      </c>
      <c r="H802" s="64">
        <v>527.46</v>
      </c>
      <c r="I802" s="65">
        <v>0.42</v>
      </c>
      <c r="J802" s="51">
        <f t="shared" si="14"/>
        <v>305.92680000000007</v>
      </c>
    </row>
    <row r="803" spans="1:10" ht="47.25">
      <c r="A803" s="72">
        <v>801</v>
      </c>
      <c r="B803" s="32" t="s">
        <v>750</v>
      </c>
      <c r="C803" s="32" t="s">
        <v>1723</v>
      </c>
      <c r="D803" s="62" t="s">
        <v>1724</v>
      </c>
      <c r="E803" s="32" t="s">
        <v>753</v>
      </c>
      <c r="F803" s="32" t="s">
        <v>1712</v>
      </c>
      <c r="G803" s="63">
        <v>2</v>
      </c>
      <c r="H803" s="64">
        <v>479.03</v>
      </c>
      <c r="I803" s="65">
        <v>0.42</v>
      </c>
      <c r="J803" s="51">
        <f t="shared" si="14"/>
        <v>277.8374</v>
      </c>
    </row>
    <row r="804" spans="1:10" ht="47.25">
      <c r="A804" s="72">
        <v>802</v>
      </c>
      <c r="B804" s="32" t="s">
        <v>750</v>
      </c>
      <c r="C804" s="32" t="s">
        <v>1725</v>
      </c>
      <c r="D804" s="62" t="s">
        <v>1726</v>
      </c>
      <c r="E804" s="32" t="s">
        <v>753</v>
      </c>
      <c r="F804" s="32" t="s">
        <v>1712</v>
      </c>
      <c r="G804" s="63">
        <v>2</v>
      </c>
      <c r="H804" s="64">
        <v>532.11</v>
      </c>
      <c r="I804" s="65">
        <v>0.42</v>
      </c>
      <c r="J804" s="51">
        <f t="shared" si="14"/>
        <v>308.62380000000007</v>
      </c>
    </row>
    <row r="805" spans="1:10" ht="47.25">
      <c r="A805" s="72">
        <v>803</v>
      </c>
      <c r="B805" s="32" t="s">
        <v>750</v>
      </c>
      <c r="C805" s="32" t="s">
        <v>1727</v>
      </c>
      <c r="D805" s="62" t="s">
        <v>1728</v>
      </c>
      <c r="E805" s="32" t="s">
        <v>753</v>
      </c>
      <c r="F805" s="32" t="s">
        <v>1712</v>
      </c>
      <c r="G805" s="63">
        <v>2</v>
      </c>
      <c r="H805" s="64">
        <v>490.26</v>
      </c>
      <c r="I805" s="65">
        <v>0.42</v>
      </c>
      <c r="J805" s="51">
        <f t="shared" si="14"/>
        <v>284.35080000000005</v>
      </c>
    </row>
    <row r="806" spans="1:10" ht="47.25">
      <c r="A806" s="72">
        <v>804</v>
      </c>
      <c r="B806" s="32" t="s">
        <v>750</v>
      </c>
      <c r="C806" s="32" t="s">
        <v>1729</v>
      </c>
      <c r="D806" s="62" t="s">
        <v>1730</v>
      </c>
      <c r="E806" s="32" t="s">
        <v>753</v>
      </c>
      <c r="F806" s="32" t="s">
        <v>1712</v>
      </c>
      <c r="G806" s="63">
        <v>2</v>
      </c>
      <c r="H806" s="64">
        <v>543.35</v>
      </c>
      <c r="I806" s="65">
        <v>0.42</v>
      </c>
      <c r="J806" s="51">
        <f t="shared" si="14"/>
        <v>315.14300000000003</v>
      </c>
    </row>
    <row r="807" spans="1:10" ht="47.25">
      <c r="A807" s="72">
        <v>805</v>
      </c>
      <c r="B807" s="32" t="s">
        <v>750</v>
      </c>
      <c r="C807" s="32" t="s">
        <v>1731</v>
      </c>
      <c r="D807" s="62" t="s">
        <v>1732</v>
      </c>
      <c r="E807" s="32" t="s">
        <v>753</v>
      </c>
      <c r="F807" s="32" t="s">
        <v>1712</v>
      </c>
      <c r="G807" s="63">
        <v>2</v>
      </c>
      <c r="H807" s="64">
        <v>600.6</v>
      </c>
      <c r="I807" s="65">
        <v>0.42</v>
      </c>
      <c r="J807" s="51">
        <f t="shared" si="14"/>
        <v>348.34800000000007</v>
      </c>
    </row>
    <row r="808" spans="1:10" ht="47.25">
      <c r="A808" s="72">
        <v>806</v>
      </c>
      <c r="B808" s="32" t="s">
        <v>750</v>
      </c>
      <c r="C808" s="32" t="s">
        <v>1733</v>
      </c>
      <c r="D808" s="62" t="s">
        <v>1734</v>
      </c>
      <c r="E808" s="32" t="s">
        <v>753</v>
      </c>
      <c r="F808" s="32" t="s">
        <v>1712</v>
      </c>
      <c r="G808" s="63">
        <v>2</v>
      </c>
      <c r="H808" s="64">
        <v>651.16</v>
      </c>
      <c r="I808" s="65">
        <v>0.42</v>
      </c>
      <c r="J808" s="51">
        <f t="shared" si="14"/>
        <v>377.67280000000005</v>
      </c>
    </row>
    <row r="809" spans="1:10" ht="47.25">
      <c r="A809" s="72">
        <v>807</v>
      </c>
      <c r="B809" s="32" t="s">
        <v>750</v>
      </c>
      <c r="C809" s="32" t="s">
        <v>1735</v>
      </c>
      <c r="D809" s="62" t="s">
        <v>1736</v>
      </c>
      <c r="E809" s="32" t="s">
        <v>753</v>
      </c>
      <c r="F809" s="32" t="s">
        <v>1712</v>
      </c>
      <c r="G809" s="63">
        <v>2</v>
      </c>
      <c r="H809" s="64">
        <v>479.03</v>
      </c>
      <c r="I809" s="65">
        <v>0.42</v>
      </c>
      <c r="J809" s="51">
        <f t="shared" si="14"/>
        <v>277.8374</v>
      </c>
    </row>
    <row r="810" spans="1:10" ht="47.25">
      <c r="A810" s="72">
        <v>808</v>
      </c>
      <c r="B810" s="32" t="s">
        <v>750</v>
      </c>
      <c r="C810" s="32" t="s">
        <v>1737</v>
      </c>
      <c r="D810" s="62" t="s">
        <v>1738</v>
      </c>
      <c r="E810" s="32" t="s">
        <v>753</v>
      </c>
      <c r="F810" s="32" t="s">
        <v>1712</v>
      </c>
      <c r="G810" s="63">
        <v>2</v>
      </c>
      <c r="H810" s="64">
        <v>532.11</v>
      </c>
      <c r="I810" s="65">
        <v>0.42</v>
      </c>
      <c r="J810" s="51">
        <f t="shared" si="14"/>
        <v>308.62380000000007</v>
      </c>
    </row>
    <row r="811" spans="1:10" ht="47.25">
      <c r="A811" s="72">
        <v>809</v>
      </c>
      <c r="B811" s="32" t="s">
        <v>750</v>
      </c>
      <c r="C811" s="32" t="s">
        <v>1739</v>
      </c>
      <c r="D811" s="62" t="s">
        <v>1740</v>
      </c>
      <c r="E811" s="32" t="s">
        <v>753</v>
      </c>
      <c r="F811" s="32" t="s">
        <v>1712</v>
      </c>
      <c r="G811" s="63">
        <v>2</v>
      </c>
      <c r="H811" s="64">
        <v>495.88</v>
      </c>
      <c r="I811" s="65">
        <v>0.42</v>
      </c>
      <c r="J811" s="51">
        <f t="shared" si="14"/>
        <v>287.61040000000003</v>
      </c>
    </row>
    <row r="812" spans="1:10" ht="47.25">
      <c r="A812" s="72">
        <v>810</v>
      </c>
      <c r="B812" s="32" t="s">
        <v>750</v>
      </c>
      <c r="C812" s="32" t="s">
        <v>1741</v>
      </c>
      <c r="D812" s="62" t="s">
        <v>1742</v>
      </c>
      <c r="E812" s="32" t="s">
        <v>753</v>
      </c>
      <c r="F812" s="32" t="s">
        <v>1712</v>
      </c>
      <c r="G812" s="63">
        <v>2</v>
      </c>
      <c r="H812" s="64">
        <v>548.96</v>
      </c>
      <c r="I812" s="65">
        <v>0.42</v>
      </c>
      <c r="J812" s="51">
        <f t="shared" si="14"/>
        <v>318.39680000000004</v>
      </c>
    </row>
    <row r="813" spans="1:10" ht="47.25">
      <c r="A813" s="72">
        <v>811</v>
      </c>
      <c r="B813" s="32" t="s">
        <v>750</v>
      </c>
      <c r="C813" s="32" t="s">
        <v>1743</v>
      </c>
      <c r="D813" s="62" t="s">
        <v>1744</v>
      </c>
      <c r="E813" s="32" t="s">
        <v>753</v>
      </c>
      <c r="F813" s="32" t="s">
        <v>1712</v>
      </c>
      <c r="G813" s="63">
        <v>2</v>
      </c>
      <c r="H813" s="64">
        <v>606.22</v>
      </c>
      <c r="I813" s="65">
        <v>0.42</v>
      </c>
      <c r="J813" s="51">
        <f t="shared" si="14"/>
        <v>351.60760000000005</v>
      </c>
    </row>
    <row r="814" spans="1:10" ht="47.25">
      <c r="A814" s="72">
        <v>812</v>
      </c>
      <c r="B814" s="32" t="s">
        <v>750</v>
      </c>
      <c r="C814" s="32" t="s">
        <v>1745</v>
      </c>
      <c r="D814" s="62" t="s">
        <v>1746</v>
      </c>
      <c r="E814" s="32" t="s">
        <v>753</v>
      </c>
      <c r="F814" s="32" t="s">
        <v>1712</v>
      </c>
      <c r="G814" s="63">
        <v>2</v>
      </c>
      <c r="H814" s="64">
        <v>656.78</v>
      </c>
      <c r="I814" s="65">
        <v>0.42</v>
      </c>
      <c r="J814" s="51">
        <f t="shared" si="14"/>
        <v>380.93240000000003</v>
      </c>
    </row>
    <row r="815" spans="1:10" ht="47.25">
      <c r="A815" s="72">
        <v>813</v>
      </c>
      <c r="B815" s="32" t="s">
        <v>750</v>
      </c>
      <c r="C815" s="32" t="s">
        <v>1747</v>
      </c>
      <c r="D815" s="62" t="s">
        <v>1748</v>
      </c>
      <c r="E815" s="32" t="s">
        <v>753</v>
      </c>
      <c r="F815" s="32" t="s">
        <v>1712</v>
      </c>
      <c r="G815" s="63">
        <v>2</v>
      </c>
      <c r="H815" s="64">
        <v>456.56</v>
      </c>
      <c r="I815" s="65">
        <v>0.42</v>
      </c>
      <c r="J815" s="51">
        <f t="shared" si="14"/>
        <v>264.80480000000006</v>
      </c>
    </row>
    <row r="816" spans="1:10" ht="47.25">
      <c r="A816" s="72">
        <v>814</v>
      </c>
      <c r="B816" s="32" t="s">
        <v>750</v>
      </c>
      <c r="C816" s="32" t="s">
        <v>1749</v>
      </c>
      <c r="D816" s="62" t="s">
        <v>1750</v>
      </c>
      <c r="E816" s="32" t="s">
        <v>753</v>
      </c>
      <c r="F816" s="32" t="s">
        <v>1712</v>
      </c>
      <c r="G816" s="63">
        <v>2</v>
      </c>
      <c r="H816" s="64">
        <v>509.64</v>
      </c>
      <c r="I816" s="65">
        <v>0.42</v>
      </c>
      <c r="J816" s="51">
        <f t="shared" si="14"/>
        <v>295.59120000000001</v>
      </c>
    </row>
    <row r="817" spans="1:10" ht="47.25">
      <c r="A817" s="72">
        <v>815</v>
      </c>
      <c r="B817" s="32" t="s">
        <v>750</v>
      </c>
      <c r="C817" s="32" t="s">
        <v>1751</v>
      </c>
      <c r="D817" s="62" t="s">
        <v>1752</v>
      </c>
      <c r="E817" s="32" t="s">
        <v>753</v>
      </c>
      <c r="F817" s="32" t="s">
        <v>1712</v>
      </c>
      <c r="G817" s="63">
        <v>2</v>
      </c>
      <c r="H817" s="64">
        <v>467.79</v>
      </c>
      <c r="I817" s="65">
        <v>0.42</v>
      </c>
      <c r="J817" s="51">
        <f t="shared" si="14"/>
        <v>271.31820000000005</v>
      </c>
    </row>
    <row r="818" spans="1:10" ht="47.25">
      <c r="A818" s="72">
        <v>816</v>
      </c>
      <c r="B818" s="32" t="s">
        <v>750</v>
      </c>
      <c r="C818" s="32" t="s">
        <v>1753</v>
      </c>
      <c r="D818" s="62" t="s">
        <v>1754</v>
      </c>
      <c r="E818" s="32" t="s">
        <v>753</v>
      </c>
      <c r="F818" s="32" t="s">
        <v>1712</v>
      </c>
      <c r="G818" s="63">
        <v>2</v>
      </c>
      <c r="H818" s="64">
        <v>520.88</v>
      </c>
      <c r="I818" s="65">
        <v>0.42</v>
      </c>
      <c r="J818" s="51">
        <f t="shared" si="14"/>
        <v>302.11040000000003</v>
      </c>
    </row>
    <row r="819" spans="1:10" ht="31.5">
      <c r="A819" s="72">
        <v>817</v>
      </c>
      <c r="B819" s="32" t="s">
        <v>750</v>
      </c>
      <c r="C819" s="32" t="s">
        <v>1755</v>
      </c>
      <c r="D819" s="62" t="s">
        <v>1756</v>
      </c>
      <c r="E819" s="32" t="s">
        <v>753</v>
      </c>
      <c r="F819" s="32" t="s">
        <v>1757</v>
      </c>
      <c r="G819" s="63">
        <v>2</v>
      </c>
      <c r="H819" s="64">
        <v>584.29999999999995</v>
      </c>
      <c r="I819" s="65">
        <v>0.42</v>
      </c>
      <c r="J819" s="51">
        <f t="shared" si="14"/>
        <v>338.89400000000001</v>
      </c>
    </row>
    <row r="820" spans="1:10" ht="47.25">
      <c r="A820" s="72">
        <v>818</v>
      </c>
      <c r="B820" s="32" t="s">
        <v>750</v>
      </c>
      <c r="C820" s="32" t="s">
        <v>1758</v>
      </c>
      <c r="D820" s="62" t="s">
        <v>1759</v>
      </c>
      <c r="E820" s="32" t="s">
        <v>753</v>
      </c>
      <c r="F820" s="32" t="s">
        <v>1757</v>
      </c>
      <c r="G820" s="63">
        <v>2</v>
      </c>
      <c r="H820" s="64">
        <v>640.47</v>
      </c>
      <c r="I820" s="65">
        <v>0.42</v>
      </c>
      <c r="J820" s="51">
        <f t="shared" si="14"/>
        <v>371.47260000000006</v>
      </c>
    </row>
    <row r="821" spans="1:10" ht="63">
      <c r="A821" s="72">
        <v>819</v>
      </c>
      <c r="B821" s="32" t="s">
        <v>750</v>
      </c>
      <c r="C821" s="32" t="s">
        <v>1760</v>
      </c>
      <c r="D821" s="62" t="s">
        <v>1761</v>
      </c>
      <c r="E821" s="32" t="s">
        <v>753</v>
      </c>
      <c r="F821" s="32" t="s">
        <v>1757</v>
      </c>
      <c r="G821" s="63">
        <v>2</v>
      </c>
      <c r="H821" s="64">
        <v>865.17</v>
      </c>
      <c r="I821" s="65">
        <v>0.42</v>
      </c>
      <c r="J821" s="51">
        <f t="shared" si="14"/>
        <v>501.79860000000002</v>
      </c>
    </row>
    <row r="822" spans="1:10" ht="31.5">
      <c r="A822" s="72">
        <v>820</v>
      </c>
      <c r="B822" s="32" t="s">
        <v>750</v>
      </c>
      <c r="C822" s="32" t="s">
        <v>1762</v>
      </c>
      <c r="D822" s="62" t="s">
        <v>1763</v>
      </c>
      <c r="E822" s="32" t="s">
        <v>753</v>
      </c>
      <c r="F822" s="32" t="s">
        <v>1757</v>
      </c>
      <c r="G822" s="63">
        <v>2</v>
      </c>
      <c r="H822" s="64">
        <v>640.47</v>
      </c>
      <c r="I822" s="65">
        <v>0.42</v>
      </c>
      <c r="J822" s="51">
        <f t="shared" si="14"/>
        <v>371.47260000000006</v>
      </c>
    </row>
    <row r="823" spans="1:10" ht="47.25">
      <c r="A823" s="72">
        <v>821</v>
      </c>
      <c r="B823" s="32" t="s">
        <v>750</v>
      </c>
      <c r="C823" s="32" t="s">
        <v>1764</v>
      </c>
      <c r="D823" s="62" t="s">
        <v>1765</v>
      </c>
      <c r="E823" s="32" t="s">
        <v>753</v>
      </c>
      <c r="F823" s="32" t="s">
        <v>1757</v>
      </c>
      <c r="G823" s="63">
        <v>2</v>
      </c>
      <c r="H823" s="64">
        <v>696.65</v>
      </c>
      <c r="I823" s="65">
        <v>0.42</v>
      </c>
      <c r="J823" s="51">
        <f t="shared" si="14"/>
        <v>404.05700000000002</v>
      </c>
    </row>
    <row r="824" spans="1:10" ht="63">
      <c r="A824" s="72">
        <v>822</v>
      </c>
      <c r="B824" s="32" t="s">
        <v>750</v>
      </c>
      <c r="C824" s="32" t="s">
        <v>1766</v>
      </c>
      <c r="D824" s="62" t="s">
        <v>1767</v>
      </c>
      <c r="E824" s="32" t="s">
        <v>753</v>
      </c>
      <c r="F824" s="32" t="s">
        <v>1757</v>
      </c>
      <c r="G824" s="63">
        <v>2</v>
      </c>
      <c r="H824" s="64">
        <v>921.35</v>
      </c>
      <c r="I824" s="65">
        <v>0.42</v>
      </c>
      <c r="J824" s="51">
        <f t="shared" si="14"/>
        <v>534.38300000000004</v>
      </c>
    </row>
    <row r="825" spans="1:10" ht="31.5">
      <c r="A825" s="72">
        <v>823</v>
      </c>
      <c r="B825" s="32" t="s">
        <v>750</v>
      </c>
      <c r="C825" s="32" t="s">
        <v>1768</v>
      </c>
      <c r="D825" s="62" t="s">
        <v>1769</v>
      </c>
      <c r="E825" s="32" t="s">
        <v>753</v>
      </c>
      <c r="F825" s="32" t="s">
        <v>1757</v>
      </c>
      <c r="G825" s="63">
        <v>2</v>
      </c>
      <c r="H825" s="64">
        <v>809</v>
      </c>
      <c r="I825" s="65">
        <v>0.42</v>
      </c>
      <c r="J825" s="51">
        <f t="shared" si="14"/>
        <v>469.22000000000008</v>
      </c>
    </row>
    <row r="826" spans="1:10" ht="47.25">
      <c r="A826" s="72">
        <v>824</v>
      </c>
      <c r="B826" s="32" t="s">
        <v>750</v>
      </c>
      <c r="C826" s="32" t="s">
        <v>1770</v>
      </c>
      <c r="D826" s="62" t="s">
        <v>1771</v>
      </c>
      <c r="E826" s="32" t="s">
        <v>753</v>
      </c>
      <c r="F826" s="32" t="s">
        <v>1757</v>
      </c>
      <c r="G826" s="63">
        <v>2</v>
      </c>
      <c r="H826" s="64">
        <v>865.17</v>
      </c>
      <c r="I826" s="65">
        <v>0.42</v>
      </c>
      <c r="J826" s="51">
        <f t="shared" si="14"/>
        <v>501.79860000000002</v>
      </c>
    </row>
    <row r="827" spans="1:10" ht="63">
      <c r="A827" s="72">
        <v>825</v>
      </c>
      <c r="B827" s="32" t="s">
        <v>750</v>
      </c>
      <c r="C827" s="32" t="s">
        <v>1772</v>
      </c>
      <c r="D827" s="62" t="s">
        <v>1773</v>
      </c>
      <c r="E827" s="32" t="s">
        <v>753</v>
      </c>
      <c r="F827" s="32" t="s">
        <v>1757</v>
      </c>
      <c r="G827" s="63">
        <v>2</v>
      </c>
      <c r="H827" s="64">
        <v>1089.8699999999999</v>
      </c>
      <c r="I827" s="65">
        <v>0.42</v>
      </c>
      <c r="J827" s="51">
        <f t="shared" si="14"/>
        <v>632.12459999999999</v>
      </c>
    </row>
    <row r="828" spans="1:10" ht="31.5">
      <c r="A828" s="72">
        <v>826</v>
      </c>
      <c r="B828" s="32" t="s">
        <v>750</v>
      </c>
      <c r="C828" s="32" t="s">
        <v>1774</v>
      </c>
      <c r="D828" s="62" t="s">
        <v>1775</v>
      </c>
      <c r="E828" s="32" t="s">
        <v>753</v>
      </c>
      <c r="F828" s="32" t="s">
        <v>1757</v>
      </c>
      <c r="G828" s="63">
        <v>2</v>
      </c>
      <c r="H828" s="64">
        <v>865.17</v>
      </c>
      <c r="I828" s="65">
        <v>0.42</v>
      </c>
      <c r="J828" s="51">
        <f t="shared" si="14"/>
        <v>501.79860000000002</v>
      </c>
    </row>
    <row r="829" spans="1:10" ht="47.25">
      <c r="A829" s="72">
        <v>827</v>
      </c>
      <c r="B829" s="32" t="s">
        <v>750</v>
      </c>
      <c r="C829" s="32" t="s">
        <v>1776</v>
      </c>
      <c r="D829" s="62" t="s">
        <v>1777</v>
      </c>
      <c r="E829" s="32" t="s">
        <v>753</v>
      </c>
      <c r="F829" s="32" t="s">
        <v>1757</v>
      </c>
      <c r="G829" s="63">
        <v>2</v>
      </c>
      <c r="H829" s="64">
        <v>921.36</v>
      </c>
      <c r="I829" s="65">
        <v>0.42</v>
      </c>
      <c r="J829" s="51">
        <f t="shared" si="14"/>
        <v>534.38880000000006</v>
      </c>
    </row>
    <row r="830" spans="1:10" ht="63">
      <c r="A830" s="72">
        <v>828</v>
      </c>
      <c r="B830" s="32" t="s">
        <v>750</v>
      </c>
      <c r="C830" s="32" t="s">
        <v>1778</v>
      </c>
      <c r="D830" s="62" t="s">
        <v>1779</v>
      </c>
      <c r="E830" s="32" t="s">
        <v>753</v>
      </c>
      <c r="F830" s="32" t="s">
        <v>1757</v>
      </c>
      <c r="G830" s="63">
        <v>2</v>
      </c>
      <c r="H830" s="64">
        <v>1146.05</v>
      </c>
      <c r="I830" s="65">
        <v>0.42</v>
      </c>
      <c r="J830" s="51">
        <f t="shared" si="14"/>
        <v>664.70900000000006</v>
      </c>
    </row>
    <row r="831" spans="1:10" ht="31.5">
      <c r="A831" s="72">
        <v>829</v>
      </c>
      <c r="B831" s="32" t="s">
        <v>750</v>
      </c>
      <c r="C831" s="32" t="s">
        <v>1780</v>
      </c>
      <c r="D831" s="62" t="s">
        <v>1781</v>
      </c>
      <c r="E831" s="32" t="s">
        <v>753</v>
      </c>
      <c r="F831" s="32" t="s">
        <v>1757</v>
      </c>
      <c r="G831" s="63">
        <v>2</v>
      </c>
      <c r="H831" s="64">
        <v>662.94</v>
      </c>
      <c r="I831" s="65">
        <v>0.42</v>
      </c>
      <c r="J831" s="51">
        <f t="shared" ref="J831:J894" si="15">H831*(1-I831)</f>
        <v>384.50520000000006</v>
      </c>
    </row>
    <row r="832" spans="1:10" ht="47.25">
      <c r="A832" s="72">
        <v>830</v>
      </c>
      <c r="B832" s="32" t="s">
        <v>750</v>
      </c>
      <c r="C832" s="32" t="s">
        <v>1782</v>
      </c>
      <c r="D832" s="62" t="s">
        <v>1783</v>
      </c>
      <c r="E832" s="32" t="s">
        <v>753</v>
      </c>
      <c r="F832" s="32" t="s">
        <v>1757</v>
      </c>
      <c r="G832" s="63">
        <v>2</v>
      </c>
      <c r="H832" s="64">
        <v>719.12</v>
      </c>
      <c r="I832" s="65">
        <v>0.42</v>
      </c>
      <c r="J832" s="51">
        <f t="shared" si="15"/>
        <v>417.08960000000008</v>
      </c>
    </row>
    <row r="833" spans="1:10" ht="63">
      <c r="A833" s="72">
        <v>831</v>
      </c>
      <c r="B833" s="32" t="s">
        <v>750</v>
      </c>
      <c r="C833" s="32" t="s">
        <v>1784</v>
      </c>
      <c r="D833" s="62" t="s">
        <v>1785</v>
      </c>
      <c r="E833" s="32" t="s">
        <v>753</v>
      </c>
      <c r="F833" s="32" t="s">
        <v>1757</v>
      </c>
      <c r="G833" s="63">
        <v>2</v>
      </c>
      <c r="H833" s="64">
        <v>943.82</v>
      </c>
      <c r="I833" s="65">
        <v>0.42</v>
      </c>
      <c r="J833" s="51">
        <f t="shared" si="15"/>
        <v>547.41560000000004</v>
      </c>
    </row>
    <row r="834" spans="1:10" ht="31.5">
      <c r="A834" s="72">
        <v>832</v>
      </c>
      <c r="B834" s="32" t="s">
        <v>750</v>
      </c>
      <c r="C834" s="32" t="s">
        <v>1786</v>
      </c>
      <c r="D834" s="62" t="s">
        <v>1787</v>
      </c>
      <c r="E834" s="32" t="s">
        <v>753</v>
      </c>
      <c r="F834" s="32" t="s">
        <v>1757</v>
      </c>
      <c r="G834" s="63">
        <v>2</v>
      </c>
      <c r="H834" s="64">
        <v>719.12</v>
      </c>
      <c r="I834" s="65">
        <v>0.42</v>
      </c>
      <c r="J834" s="51">
        <f t="shared" si="15"/>
        <v>417.08960000000008</v>
      </c>
    </row>
    <row r="835" spans="1:10" ht="47.25">
      <c r="A835" s="72">
        <v>833</v>
      </c>
      <c r="B835" s="32" t="s">
        <v>750</v>
      </c>
      <c r="C835" s="32" t="s">
        <v>1788</v>
      </c>
      <c r="D835" s="62" t="s">
        <v>1789</v>
      </c>
      <c r="E835" s="32" t="s">
        <v>753</v>
      </c>
      <c r="F835" s="32" t="s">
        <v>1757</v>
      </c>
      <c r="G835" s="63">
        <v>2</v>
      </c>
      <c r="H835" s="64">
        <v>775.29</v>
      </c>
      <c r="I835" s="65">
        <v>0.42</v>
      </c>
      <c r="J835" s="51">
        <f t="shared" si="15"/>
        <v>449.66820000000001</v>
      </c>
    </row>
    <row r="836" spans="1:10" ht="63">
      <c r="A836" s="72">
        <v>834</v>
      </c>
      <c r="B836" s="32" t="s">
        <v>750</v>
      </c>
      <c r="C836" s="32" t="s">
        <v>1790</v>
      </c>
      <c r="D836" s="62" t="s">
        <v>1791</v>
      </c>
      <c r="E836" s="32" t="s">
        <v>753</v>
      </c>
      <c r="F836" s="32" t="s">
        <v>1757</v>
      </c>
      <c r="G836" s="63">
        <v>2</v>
      </c>
      <c r="H836" s="64">
        <v>999.99</v>
      </c>
      <c r="I836" s="65">
        <v>0.42</v>
      </c>
      <c r="J836" s="51">
        <f t="shared" si="15"/>
        <v>579.99420000000009</v>
      </c>
    </row>
    <row r="837" spans="1:10" ht="31.5">
      <c r="A837" s="72">
        <v>835</v>
      </c>
      <c r="B837" s="32" t="s">
        <v>750</v>
      </c>
      <c r="C837" s="32" t="s">
        <v>1792</v>
      </c>
      <c r="D837" s="62" t="s">
        <v>1793</v>
      </c>
      <c r="E837" s="32" t="s">
        <v>753</v>
      </c>
      <c r="F837" s="32" t="s">
        <v>1757</v>
      </c>
      <c r="G837" s="63">
        <v>2</v>
      </c>
      <c r="H837" s="64">
        <v>943.82</v>
      </c>
      <c r="I837" s="65">
        <v>0.42</v>
      </c>
      <c r="J837" s="51">
        <f t="shared" si="15"/>
        <v>547.41560000000004</v>
      </c>
    </row>
    <row r="838" spans="1:10" ht="47.25">
      <c r="A838" s="72">
        <v>836</v>
      </c>
      <c r="B838" s="32" t="s">
        <v>750</v>
      </c>
      <c r="C838" s="32" t="s">
        <v>1794</v>
      </c>
      <c r="D838" s="62" t="s">
        <v>1795</v>
      </c>
      <c r="E838" s="32" t="s">
        <v>753</v>
      </c>
      <c r="F838" s="32" t="s">
        <v>1757</v>
      </c>
      <c r="G838" s="63">
        <v>2</v>
      </c>
      <c r="H838" s="64">
        <v>999.99</v>
      </c>
      <c r="I838" s="65">
        <v>0.42</v>
      </c>
      <c r="J838" s="51">
        <f t="shared" si="15"/>
        <v>579.99420000000009</v>
      </c>
    </row>
    <row r="839" spans="1:10" ht="63">
      <c r="A839" s="72">
        <v>837</v>
      </c>
      <c r="B839" s="32" t="s">
        <v>750</v>
      </c>
      <c r="C839" s="32" t="s">
        <v>1796</v>
      </c>
      <c r="D839" s="62" t="s">
        <v>1797</v>
      </c>
      <c r="E839" s="32" t="s">
        <v>753</v>
      </c>
      <c r="F839" s="32" t="s">
        <v>1757</v>
      </c>
      <c r="G839" s="63">
        <v>2</v>
      </c>
      <c r="H839" s="64">
        <v>1224.69</v>
      </c>
      <c r="I839" s="65">
        <v>0.42</v>
      </c>
      <c r="J839" s="51">
        <f t="shared" si="15"/>
        <v>710.32020000000011</v>
      </c>
    </row>
    <row r="840" spans="1:10" ht="31.5">
      <c r="A840" s="72">
        <v>838</v>
      </c>
      <c r="B840" s="32" t="s">
        <v>750</v>
      </c>
      <c r="C840" s="32" t="s">
        <v>1798</v>
      </c>
      <c r="D840" s="62" t="s">
        <v>1799</v>
      </c>
      <c r="E840" s="32" t="s">
        <v>753</v>
      </c>
      <c r="F840" s="32" t="s">
        <v>1757</v>
      </c>
      <c r="G840" s="63">
        <v>2</v>
      </c>
      <c r="H840" s="64">
        <v>999.99</v>
      </c>
      <c r="I840" s="65">
        <v>0.42</v>
      </c>
      <c r="J840" s="51">
        <f t="shared" si="15"/>
        <v>579.99420000000009</v>
      </c>
    </row>
    <row r="841" spans="1:10" ht="47.25">
      <c r="A841" s="72">
        <v>839</v>
      </c>
      <c r="B841" s="32" t="s">
        <v>750</v>
      </c>
      <c r="C841" s="32" t="s">
        <v>1800</v>
      </c>
      <c r="D841" s="62" t="s">
        <v>1801</v>
      </c>
      <c r="E841" s="32" t="s">
        <v>753</v>
      </c>
      <c r="F841" s="32" t="s">
        <v>1757</v>
      </c>
      <c r="G841" s="63">
        <v>2</v>
      </c>
      <c r="H841" s="64">
        <v>1056.17</v>
      </c>
      <c r="I841" s="65">
        <v>0.42</v>
      </c>
      <c r="J841" s="51">
        <f t="shared" si="15"/>
        <v>612.57860000000016</v>
      </c>
    </row>
    <row r="842" spans="1:10" ht="63">
      <c r="A842" s="72">
        <v>840</v>
      </c>
      <c r="B842" s="32" t="s">
        <v>750</v>
      </c>
      <c r="C842" s="32" t="s">
        <v>1802</v>
      </c>
      <c r="D842" s="62" t="s">
        <v>1803</v>
      </c>
      <c r="E842" s="32" t="s">
        <v>753</v>
      </c>
      <c r="F842" s="32" t="s">
        <v>1757</v>
      </c>
      <c r="G842" s="63">
        <v>2</v>
      </c>
      <c r="H842" s="64">
        <v>1280.8699999999999</v>
      </c>
      <c r="I842" s="65">
        <v>0.42</v>
      </c>
      <c r="J842" s="51">
        <f t="shared" si="15"/>
        <v>742.90460000000007</v>
      </c>
    </row>
    <row r="843" spans="1:10" ht="31.5">
      <c r="A843" s="72">
        <v>841</v>
      </c>
      <c r="B843" s="32" t="s">
        <v>750</v>
      </c>
      <c r="C843" s="32" t="s">
        <v>1804</v>
      </c>
      <c r="D843" s="32" t="s">
        <v>1805</v>
      </c>
      <c r="E843" s="32" t="s">
        <v>753</v>
      </c>
      <c r="F843" s="32" t="s">
        <v>1757</v>
      </c>
      <c r="G843" s="63">
        <v>2</v>
      </c>
      <c r="H843" s="64">
        <v>651.71</v>
      </c>
      <c r="I843" s="65">
        <v>0.42</v>
      </c>
      <c r="J843" s="51">
        <f t="shared" si="15"/>
        <v>377.99180000000007</v>
      </c>
    </row>
    <row r="844" spans="1:10" ht="47.25">
      <c r="A844" s="72">
        <v>842</v>
      </c>
      <c r="B844" s="32" t="s">
        <v>750</v>
      </c>
      <c r="C844" s="32" t="s">
        <v>1806</v>
      </c>
      <c r="D844" s="32" t="s">
        <v>1807</v>
      </c>
      <c r="E844" s="32" t="s">
        <v>753</v>
      </c>
      <c r="F844" s="32" t="s">
        <v>1757</v>
      </c>
      <c r="G844" s="63">
        <v>2</v>
      </c>
      <c r="H844" s="64">
        <v>707.88</v>
      </c>
      <c r="I844" s="65">
        <v>0.42</v>
      </c>
      <c r="J844" s="51">
        <f t="shared" si="15"/>
        <v>410.57040000000006</v>
      </c>
    </row>
    <row r="845" spans="1:10" ht="63">
      <c r="A845" s="72">
        <v>843</v>
      </c>
      <c r="B845" s="32" t="s">
        <v>750</v>
      </c>
      <c r="C845" s="32" t="s">
        <v>1808</v>
      </c>
      <c r="D845" s="32" t="s">
        <v>1809</v>
      </c>
      <c r="E845" s="32" t="s">
        <v>753</v>
      </c>
      <c r="F845" s="32" t="s">
        <v>1757</v>
      </c>
      <c r="G845" s="63">
        <v>2</v>
      </c>
      <c r="H845" s="64">
        <v>932.58</v>
      </c>
      <c r="I845" s="65">
        <v>0.42</v>
      </c>
      <c r="J845" s="51">
        <f t="shared" si="15"/>
        <v>540.89640000000009</v>
      </c>
    </row>
    <row r="846" spans="1:10" ht="31.5">
      <c r="A846" s="72">
        <v>844</v>
      </c>
      <c r="B846" s="32" t="s">
        <v>750</v>
      </c>
      <c r="C846" s="32" t="s">
        <v>1810</v>
      </c>
      <c r="D846" s="32" t="s">
        <v>1811</v>
      </c>
      <c r="E846" s="32" t="s">
        <v>753</v>
      </c>
      <c r="F846" s="32" t="s">
        <v>1757</v>
      </c>
      <c r="G846" s="63">
        <v>2</v>
      </c>
      <c r="H846" s="64">
        <v>707.88</v>
      </c>
      <c r="I846" s="65">
        <v>0.42</v>
      </c>
      <c r="J846" s="51">
        <f t="shared" si="15"/>
        <v>410.57040000000006</v>
      </c>
    </row>
    <row r="847" spans="1:10" ht="47.25">
      <c r="A847" s="72">
        <v>845</v>
      </c>
      <c r="B847" s="32" t="s">
        <v>750</v>
      </c>
      <c r="C847" s="32" t="s">
        <v>1812</v>
      </c>
      <c r="D847" s="32" t="s">
        <v>1813</v>
      </c>
      <c r="E847" s="32" t="s">
        <v>753</v>
      </c>
      <c r="F847" s="32" t="s">
        <v>1757</v>
      </c>
      <c r="G847" s="63">
        <v>2</v>
      </c>
      <c r="H847" s="64">
        <v>764.06</v>
      </c>
      <c r="I847" s="65">
        <v>0.42</v>
      </c>
      <c r="J847" s="51">
        <f t="shared" si="15"/>
        <v>443.15480000000002</v>
      </c>
    </row>
    <row r="848" spans="1:10" ht="63">
      <c r="A848" s="72">
        <v>846</v>
      </c>
      <c r="B848" s="32" t="s">
        <v>750</v>
      </c>
      <c r="C848" s="32" t="s">
        <v>1814</v>
      </c>
      <c r="D848" s="32" t="s">
        <v>1815</v>
      </c>
      <c r="E848" s="32" t="s">
        <v>753</v>
      </c>
      <c r="F848" s="32" t="s">
        <v>1757</v>
      </c>
      <c r="G848" s="63">
        <v>2</v>
      </c>
      <c r="H848" s="64">
        <v>988.76</v>
      </c>
      <c r="I848" s="65">
        <v>0.42</v>
      </c>
      <c r="J848" s="51">
        <f t="shared" si="15"/>
        <v>573.48080000000004</v>
      </c>
    </row>
    <row r="849" spans="1:10" ht="31.5">
      <c r="A849" s="72">
        <v>847</v>
      </c>
      <c r="B849" s="32" t="s">
        <v>750</v>
      </c>
      <c r="C849" s="32" t="s">
        <v>1816</v>
      </c>
      <c r="D849" s="32" t="s">
        <v>1817</v>
      </c>
      <c r="E849" s="32" t="s">
        <v>753</v>
      </c>
      <c r="F849" s="32" t="s">
        <v>1757</v>
      </c>
      <c r="G849" s="63">
        <v>2</v>
      </c>
      <c r="H849" s="64">
        <v>898.88</v>
      </c>
      <c r="I849" s="65">
        <v>0.42</v>
      </c>
      <c r="J849" s="51">
        <f t="shared" si="15"/>
        <v>521.35040000000004</v>
      </c>
    </row>
    <row r="850" spans="1:10" ht="47.25">
      <c r="A850" s="72">
        <v>848</v>
      </c>
      <c r="B850" s="32" t="s">
        <v>750</v>
      </c>
      <c r="C850" s="32" t="s">
        <v>1818</v>
      </c>
      <c r="D850" s="32" t="s">
        <v>1819</v>
      </c>
      <c r="E850" s="32" t="s">
        <v>753</v>
      </c>
      <c r="F850" s="32" t="s">
        <v>1757</v>
      </c>
      <c r="G850" s="63">
        <v>2</v>
      </c>
      <c r="H850" s="64">
        <v>955.05</v>
      </c>
      <c r="I850" s="65">
        <v>0.42</v>
      </c>
      <c r="J850" s="51">
        <f t="shared" si="15"/>
        <v>553.92900000000009</v>
      </c>
    </row>
    <row r="851" spans="1:10" ht="63">
      <c r="A851" s="72">
        <v>849</v>
      </c>
      <c r="B851" s="32" t="s">
        <v>750</v>
      </c>
      <c r="C851" s="32" t="s">
        <v>1820</v>
      </c>
      <c r="D851" s="32" t="s">
        <v>1821</v>
      </c>
      <c r="E851" s="32" t="s">
        <v>753</v>
      </c>
      <c r="F851" s="32" t="s">
        <v>1757</v>
      </c>
      <c r="G851" s="63">
        <v>2</v>
      </c>
      <c r="H851" s="64">
        <v>1179.75</v>
      </c>
      <c r="I851" s="65">
        <v>0.42</v>
      </c>
      <c r="J851" s="51">
        <f t="shared" si="15"/>
        <v>684.25500000000011</v>
      </c>
    </row>
    <row r="852" spans="1:10" ht="31.5">
      <c r="A852" s="72">
        <v>850</v>
      </c>
      <c r="B852" s="32" t="s">
        <v>750</v>
      </c>
      <c r="C852" s="32" t="s">
        <v>1822</v>
      </c>
      <c r="D852" s="32" t="s">
        <v>1823</v>
      </c>
      <c r="E852" s="32" t="s">
        <v>753</v>
      </c>
      <c r="F852" s="32" t="s">
        <v>1757</v>
      </c>
      <c r="G852" s="63">
        <v>2</v>
      </c>
      <c r="H852" s="64">
        <v>955.05</v>
      </c>
      <c r="I852" s="65">
        <v>0.42</v>
      </c>
      <c r="J852" s="51">
        <f t="shared" si="15"/>
        <v>553.92900000000009</v>
      </c>
    </row>
    <row r="853" spans="1:10" ht="47.25">
      <c r="A853" s="72">
        <v>851</v>
      </c>
      <c r="B853" s="32" t="s">
        <v>750</v>
      </c>
      <c r="C853" s="32" t="s">
        <v>1824</v>
      </c>
      <c r="D853" s="32" t="s">
        <v>1825</v>
      </c>
      <c r="E853" s="32" t="s">
        <v>753</v>
      </c>
      <c r="F853" s="32" t="s">
        <v>1757</v>
      </c>
      <c r="G853" s="63">
        <v>2</v>
      </c>
      <c r="H853" s="64">
        <v>1011.24</v>
      </c>
      <c r="I853" s="65">
        <v>0.42</v>
      </c>
      <c r="J853" s="51">
        <f t="shared" si="15"/>
        <v>586.51920000000007</v>
      </c>
    </row>
    <row r="854" spans="1:10" ht="63">
      <c r="A854" s="72">
        <v>852</v>
      </c>
      <c r="B854" s="32" t="s">
        <v>750</v>
      </c>
      <c r="C854" s="32" t="s">
        <v>1826</v>
      </c>
      <c r="D854" s="32" t="s">
        <v>1827</v>
      </c>
      <c r="E854" s="32" t="s">
        <v>753</v>
      </c>
      <c r="F854" s="32" t="s">
        <v>1757</v>
      </c>
      <c r="G854" s="63">
        <v>2</v>
      </c>
      <c r="H854" s="64">
        <v>1235.93</v>
      </c>
      <c r="I854" s="65">
        <v>0.42</v>
      </c>
      <c r="J854" s="51">
        <f t="shared" si="15"/>
        <v>716.83940000000007</v>
      </c>
    </row>
    <row r="855" spans="1:10" ht="31.5">
      <c r="A855" s="72">
        <v>853</v>
      </c>
      <c r="B855" s="32" t="s">
        <v>750</v>
      </c>
      <c r="C855" s="32" t="s">
        <v>1828</v>
      </c>
      <c r="D855" s="32" t="s">
        <v>1829</v>
      </c>
      <c r="E855" s="32" t="s">
        <v>753</v>
      </c>
      <c r="F855" s="32" t="s">
        <v>1757</v>
      </c>
      <c r="G855" s="63">
        <v>2</v>
      </c>
      <c r="H855" s="64">
        <v>752.82</v>
      </c>
      <c r="I855" s="65">
        <v>0.42</v>
      </c>
      <c r="J855" s="51">
        <f t="shared" si="15"/>
        <v>436.63560000000007</v>
      </c>
    </row>
    <row r="856" spans="1:10" ht="47.25">
      <c r="A856" s="72">
        <v>854</v>
      </c>
      <c r="B856" s="32" t="s">
        <v>750</v>
      </c>
      <c r="C856" s="32" t="s">
        <v>1830</v>
      </c>
      <c r="D856" s="32" t="s">
        <v>1831</v>
      </c>
      <c r="E856" s="32" t="s">
        <v>753</v>
      </c>
      <c r="F856" s="32" t="s">
        <v>1757</v>
      </c>
      <c r="G856" s="63">
        <v>2</v>
      </c>
      <c r="H856" s="64">
        <v>809</v>
      </c>
      <c r="I856" s="65">
        <v>0.42</v>
      </c>
      <c r="J856" s="51">
        <f t="shared" si="15"/>
        <v>469.22000000000008</v>
      </c>
    </row>
    <row r="857" spans="1:10" ht="63">
      <c r="A857" s="72">
        <v>855</v>
      </c>
      <c r="B857" s="32" t="s">
        <v>750</v>
      </c>
      <c r="C857" s="32" t="s">
        <v>1832</v>
      </c>
      <c r="D857" s="32" t="s">
        <v>1833</v>
      </c>
      <c r="E857" s="32" t="s">
        <v>753</v>
      </c>
      <c r="F857" s="32" t="s">
        <v>1757</v>
      </c>
      <c r="G857" s="63">
        <v>2</v>
      </c>
      <c r="H857" s="64">
        <v>1033.7</v>
      </c>
      <c r="I857" s="65">
        <v>0.42</v>
      </c>
      <c r="J857" s="51">
        <f t="shared" si="15"/>
        <v>599.54600000000005</v>
      </c>
    </row>
    <row r="858" spans="1:10" ht="31.5">
      <c r="A858" s="72">
        <v>856</v>
      </c>
      <c r="B858" s="32" t="s">
        <v>750</v>
      </c>
      <c r="C858" s="32" t="s">
        <v>1834</v>
      </c>
      <c r="D858" s="32" t="s">
        <v>1835</v>
      </c>
      <c r="E858" s="32" t="s">
        <v>753</v>
      </c>
      <c r="F858" s="32" t="s">
        <v>1757</v>
      </c>
      <c r="G858" s="63">
        <v>2</v>
      </c>
      <c r="H858" s="64">
        <v>809</v>
      </c>
      <c r="I858" s="65">
        <v>0.42</v>
      </c>
      <c r="J858" s="51">
        <f t="shared" si="15"/>
        <v>469.22000000000008</v>
      </c>
    </row>
    <row r="859" spans="1:10" ht="47.25">
      <c r="A859" s="72">
        <v>857</v>
      </c>
      <c r="B859" s="32" t="s">
        <v>750</v>
      </c>
      <c r="C859" s="32" t="s">
        <v>1836</v>
      </c>
      <c r="D859" s="32" t="s">
        <v>1837</v>
      </c>
      <c r="E859" s="32" t="s">
        <v>753</v>
      </c>
      <c r="F859" s="32" t="s">
        <v>1757</v>
      </c>
      <c r="G859" s="63">
        <v>2</v>
      </c>
      <c r="H859" s="64">
        <v>865.17</v>
      </c>
      <c r="I859" s="65">
        <v>0.42</v>
      </c>
      <c r="J859" s="51">
        <f t="shared" si="15"/>
        <v>501.79860000000002</v>
      </c>
    </row>
    <row r="860" spans="1:10" ht="63">
      <c r="A860" s="72">
        <v>858</v>
      </c>
      <c r="B860" s="32" t="s">
        <v>750</v>
      </c>
      <c r="C860" s="32" t="s">
        <v>1838</v>
      </c>
      <c r="D860" s="32" t="s">
        <v>1839</v>
      </c>
      <c r="E860" s="32" t="s">
        <v>753</v>
      </c>
      <c r="F860" s="32" t="s">
        <v>1757</v>
      </c>
      <c r="G860" s="63">
        <v>2</v>
      </c>
      <c r="H860" s="64">
        <v>1089.8699999999999</v>
      </c>
      <c r="I860" s="65">
        <v>0.42</v>
      </c>
      <c r="J860" s="51">
        <f t="shared" si="15"/>
        <v>632.12459999999999</v>
      </c>
    </row>
    <row r="861" spans="1:10" ht="31.5">
      <c r="A861" s="72">
        <v>859</v>
      </c>
      <c r="B861" s="32" t="s">
        <v>750</v>
      </c>
      <c r="C861" s="32" t="s">
        <v>1840</v>
      </c>
      <c r="D861" s="32" t="s">
        <v>1841</v>
      </c>
      <c r="E861" s="32" t="s">
        <v>753</v>
      </c>
      <c r="F861" s="32" t="s">
        <v>1757</v>
      </c>
      <c r="G861" s="63">
        <v>2</v>
      </c>
      <c r="H861" s="64">
        <v>1078.6400000000001</v>
      </c>
      <c r="I861" s="65">
        <v>0.42</v>
      </c>
      <c r="J861" s="51">
        <f t="shared" si="15"/>
        <v>625.61120000000017</v>
      </c>
    </row>
    <row r="862" spans="1:10" ht="47.25">
      <c r="A862" s="72">
        <v>860</v>
      </c>
      <c r="B862" s="32" t="s">
        <v>750</v>
      </c>
      <c r="C862" s="32" t="s">
        <v>1842</v>
      </c>
      <c r="D862" s="32" t="s">
        <v>1843</v>
      </c>
      <c r="E862" s="32" t="s">
        <v>753</v>
      </c>
      <c r="F862" s="32" t="s">
        <v>1757</v>
      </c>
      <c r="G862" s="63">
        <v>2</v>
      </c>
      <c r="H862" s="64">
        <v>1134.81</v>
      </c>
      <c r="I862" s="65">
        <v>0.42</v>
      </c>
      <c r="J862" s="51">
        <f t="shared" si="15"/>
        <v>658.1898000000001</v>
      </c>
    </row>
    <row r="863" spans="1:10" ht="63">
      <c r="A863" s="72">
        <v>861</v>
      </c>
      <c r="B863" s="32" t="s">
        <v>750</v>
      </c>
      <c r="C863" s="32" t="s">
        <v>1844</v>
      </c>
      <c r="D863" s="32" t="s">
        <v>1845</v>
      </c>
      <c r="E863" s="32" t="s">
        <v>753</v>
      </c>
      <c r="F863" s="32" t="s">
        <v>1757</v>
      </c>
      <c r="G863" s="63">
        <v>2</v>
      </c>
      <c r="H863" s="64">
        <v>1359.51</v>
      </c>
      <c r="I863" s="65">
        <v>0.42</v>
      </c>
      <c r="J863" s="51">
        <f t="shared" si="15"/>
        <v>788.51580000000013</v>
      </c>
    </row>
    <row r="864" spans="1:10" ht="31.5">
      <c r="A864" s="72">
        <v>862</v>
      </c>
      <c r="B864" s="32" t="s">
        <v>750</v>
      </c>
      <c r="C864" s="32" t="s">
        <v>1846</v>
      </c>
      <c r="D864" s="32" t="s">
        <v>1847</v>
      </c>
      <c r="E864" s="32" t="s">
        <v>753</v>
      </c>
      <c r="F864" s="32" t="s">
        <v>1757</v>
      </c>
      <c r="G864" s="63">
        <v>2</v>
      </c>
      <c r="H864" s="64">
        <v>1134.81</v>
      </c>
      <c r="I864" s="65">
        <v>0.42</v>
      </c>
      <c r="J864" s="51">
        <f t="shared" si="15"/>
        <v>658.1898000000001</v>
      </c>
    </row>
    <row r="865" spans="1:10" ht="47.25">
      <c r="A865" s="72">
        <v>863</v>
      </c>
      <c r="B865" s="32" t="s">
        <v>750</v>
      </c>
      <c r="C865" s="32" t="s">
        <v>1848</v>
      </c>
      <c r="D865" s="32" t="s">
        <v>1849</v>
      </c>
      <c r="E865" s="32" t="s">
        <v>753</v>
      </c>
      <c r="F865" s="32" t="s">
        <v>1757</v>
      </c>
      <c r="G865" s="63">
        <v>2</v>
      </c>
      <c r="H865" s="64">
        <v>1190.99</v>
      </c>
      <c r="I865" s="65">
        <v>0.42</v>
      </c>
      <c r="J865" s="51">
        <f t="shared" si="15"/>
        <v>690.77420000000006</v>
      </c>
    </row>
    <row r="866" spans="1:10" ht="63">
      <c r="A866" s="72">
        <v>864</v>
      </c>
      <c r="B866" s="32" t="s">
        <v>750</v>
      </c>
      <c r="C866" s="32" t="s">
        <v>1850</v>
      </c>
      <c r="D866" s="32" t="s">
        <v>1851</v>
      </c>
      <c r="E866" s="32" t="s">
        <v>753</v>
      </c>
      <c r="F866" s="32" t="s">
        <v>1757</v>
      </c>
      <c r="G866" s="63">
        <v>2</v>
      </c>
      <c r="H866" s="64">
        <v>1415.69</v>
      </c>
      <c r="I866" s="65">
        <v>0.42</v>
      </c>
      <c r="J866" s="51">
        <f t="shared" si="15"/>
        <v>821.10020000000009</v>
      </c>
    </row>
    <row r="867" spans="1:10" ht="31.5">
      <c r="A867" s="72">
        <v>865</v>
      </c>
      <c r="B867" s="32" t="s">
        <v>750</v>
      </c>
      <c r="C867" s="32" t="s">
        <v>1852</v>
      </c>
      <c r="D867" s="32" t="s">
        <v>1853</v>
      </c>
      <c r="E867" s="32" t="s">
        <v>753</v>
      </c>
      <c r="F867" s="32" t="s">
        <v>1757</v>
      </c>
      <c r="G867" s="63">
        <v>2</v>
      </c>
      <c r="H867" s="64">
        <v>651.71</v>
      </c>
      <c r="I867" s="65">
        <v>0.42</v>
      </c>
      <c r="J867" s="51">
        <f t="shared" si="15"/>
        <v>377.99180000000007</v>
      </c>
    </row>
    <row r="868" spans="1:10" ht="47.25">
      <c r="A868" s="72">
        <v>866</v>
      </c>
      <c r="B868" s="32" t="s">
        <v>750</v>
      </c>
      <c r="C868" s="32" t="s">
        <v>1854</v>
      </c>
      <c r="D868" s="32" t="s">
        <v>1855</v>
      </c>
      <c r="E868" s="32" t="s">
        <v>753</v>
      </c>
      <c r="F868" s="32" t="s">
        <v>1757</v>
      </c>
      <c r="G868" s="63">
        <v>2</v>
      </c>
      <c r="H868" s="64">
        <v>707.88</v>
      </c>
      <c r="I868" s="65">
        <v>0.42</v>
      </c>
      <c r="J868" s="51">
        <f t="shared" si="15"/>
        <v>410.57040000000006</v>
      </c>
    </row>
    <row r="869" spans="1:10" ht="63">
      <c r="A869" s="72">
        <v>867</v>
      </c>
      <c r="B869" s="32" t="s">
        <v>750</v>
      </c>
      <c r="C869" s="32" t="s">
        <v>1856</v>
      </c>
      <c r="D869" s="32" t="s">
        <v>1857</v>
      </c>
      <c r="E869" s="32" t="s">
        <v>753</v>
      </c>
      <c r="F869" s="32" t="s">
        <v>1757</v>
      </c>
      <c r="G869" s="63">
        <v>2</v>
      </c>
      <c r="H869" s="64">
        <v>932.58</v>
      </c>
      <c r="I869" s="65">
        <v>0.42</v>
      </c>
      <c r="J869" s="51">
        <f t="shared" si="15"/>
        <v>540.89640000000009</v>
      </c>
    </row>
    <row r="870" spans="1:10" ht="31.5">
      <c r="A870" s="72">
        <v>868</v>
      </c>
      <c r="B870" s="32" t="s">
        <v>750</v>
      </c>
      <c r="C870" s="32" t="s">
        <v>1858</v>
      </c>
      <c r="D870" s="32" t="s">
        <v>1859</v>
      </c>
      <c r="E870" s="32" t="s">
        <v>753</v>
      </c>
      <c r="F870" s="32" t="s">
        <v>1757</v>
      </c>
      <c r="G870" s="63">
        <v>2</v>
      </c>
      <c r="H870" s="64">
        <v>707.88</v>
      </c>
      <c r="I870" s="65">
        <v>0.42</v>
      </c>
      <c r="J870" s="51">
        <f t="shared" si="15"/>
        <v>410.57040000000006</v>
      </c>
    </row>
    <row r="871" spans="1:10" ht="47.25">
      <c r="A871" s="72">
        <v>869</v>
      </c>
      <c r="B871" s="32" t="s">
        <v>750</v>
      </c>
      <c r="C871" s="32" t="s">
        <v>1860</v>
      </c>
      <c r="D871" s="32" t="s">
        <v>1861</v>
      </c>
      <c r="E871" s="32" t="s">
        <v>753</v>
      </c>
      <c r="F871" s="32" t="s">
        <v>1757</v>
      </c>
      <c r="G871" s="63">
        <v>2</v>
      </c>
      <c r="H871" s="64">
        <v>764.06</v>
      </c>
      <c r="I871" s="65">
        <v>0.42</v>
      </c>
      <c r="J871" s="51">
        <f t="shared" si="15"/>
        <v>443.15480000000002</v>
      </c>
    </row>
    <row r="872" spans="1:10" ht="63">
      <c r="A872" s="72">
        <v>870</v>
      </c>
      <c r="B872" s="32" t="s">
        <v>750</v>
      </c>
      <c r="C872" s="32" t="s">
        <v>1862</v>
      </c>
      <c r="D872" s="32" t="s">
        <v>1863</v>
      </c>
      <c r="E872" s="32" t="s">
        <v>753</v>
      </c>
      <c r="F872" s="32" t="s">
        <v>1757</v>
      </c>
      <c r="G872" s="63">
        <v>2</v>
      </c>
      <c r="H872" s="64">
        <v>988.76</v>
      </c>
      <c r="I872" s="65">
        <v>0.42</v>
      </c>
      <c r="J872" s="51">
        <f t="shared" si="15"/>
        <v>573.48080000000004</v>
      </c>
    </row>
    <row r="873" spans="1:10" ht="31.5">
      <c r="A873" s="72">
        <v>871</v>
      </c>
      <c r="B873" s="32" t="s">
        <v>750</v>
      </c>
      <c r="C873" s="32" t="s">
        <v>1864</v>
      </c>
      <c r="D873" s="32" t="s">
        <v>1865</v>
      </c>
      <c r="E873" s="32" t="s">
        <v>753</v>
      </c>
      <c r="F873" s="32" t="s">
        <v>1757</v>
      </c>
      <c r="G873" s="63">
        <v>2</v>
      </c>
      <c r="H873" s="64">
        <v>898.88</v>
      </c>
      <c r="I873" s="65">
        <v>0.42</v>
      </c>
      <c r="J873" s="51">
        <f t="shared" si="15"/>
        <v>521.35040000000004</v>
      </c>
    </row>
    <row r="874" spans="1:10" ht="47.25">
      <c r="A874" s="72">
        <v>872</v>
      </c>
      <c r="B874" s="32" t="s">
        <v>750</v>
      </c>
      <c r="C874" s="32" t="s">
        <v>1866</v>
      </c>
      <c r="D874" s="32" t="s">
        <v>1867</v>
      </c>
      <c r="E874" s="32" t="s">
        <v>753</v>
      </c>
      <c r="F874" s="32" t="s">
        <v>1757</v>
      </c>
      <c r="G874" s="63">
        <v>2</v>
      </c>
      <c r="H874" s="64">
        <v>955.05</v>
      </c>
      <c r="I874" s="65">
        <v>0.42</v>
      </c>
      <c r="J874" s="51">
        <f t="shared" si="15"/>
        <v>553.92900000000009</v>
      </c>
    </row>
    <row r="875" spans="1:10" ht="63">
      <c r="A875" s="72">
        <v>873</v>
      </c>
      <c r="B875" s="32" t="s">
        <v>750</v>
      </c>
      <c r="C875" s="32" t="s">
        <v>1868</v>
      </c>
      <c r="D875" s="32" t="s">
        <v>1869</v>
      </c>
      <c r="E875" s="32" t="s">
        <v>753</v>
      </c>
      <c r="F875" s="32" t="s">
        <v>1757</v>
      </c>
      <c r="G875" s="63">
        <v>2</v>
      </c>
      <c r="H875" s="64">
        <v>1179.75</v>
      </c>
      <c r="I875" s="65">
        <v>0.42</v>
      </c>
      <c r="J875" s="51">
        <f t="shared" si="15"/>
        <v>684.25500000000011</v>
      </c>
    </row>
    <row r="876" spans="1:10" ht="31.5">
      <c r="A876" s="72">
        <v>874</v>
      </c>
      <c r="B876" s="32" t="s">
        <v>750</v>
      </c>
      <c r="C876" s="32" t="s">
        <v>1870</v>
      </c>
      <c r="D876" s="32" t="s">
        <v>1871</v>
      </c>
      <c r="E876" s="32" t="s">
        <v>753</v>
      </c>
      <c r="F876" s="32" t="s">
        <v>1757</v>
      </c>
      <c r="G876" s="63">
        <v>2</v>
      </c>
      <c r="H876" s="64">
        <v>955.05</v>
      </c>
      <c r="I876" s="65">
        <v>0.42</v>
      </c>
      <c r="J876" s="51">
        <f t="shared" si="15"/>
        <v>553.92900000000009</v>
      </c>
    </row>
    <row r="877" spans="1:10" ht="47.25">
      <c r="A877" s="72">
        <v>875</v>
      </c>
      <c r="B877" s="32" t="s">
        <v>750</v>
      </c>
      <c r="C877" s="32" t="s">
        <v>1872</v>
      </c>
      <c r="D877" s="32" t="s">
        <v>1873</v>
      </c>
      <c r="E877" s="32" t="s">
        <v>753</v>
      </c>
      <c r="F877" s="32" t="s">
        <v>1757</v>
      </c>
      <c r="G877" s="63">
        <v>2</v>
      </c>
      <c r="H877" s="64">
        <v>1011.24</v>
      </c>
      <c r="I877" s="65">
        <v>0.42</v>
      </c>
      <c r="J877" s="51">
        <f t="shared" si="15"/>
        <v>586.51920000000007</v>
      </c>
    </row>
    <row r="878" spans="1:10" ht="63">
      <c r="A878" s="72">
        <v>876</v>
      </c>
      <c r="B878" s="32" t="s">
        <v>750</v>
      </c>
      <c r="C878" s="32" t="s">
        <v>1874</v>
      </c>
      <c r="D878" s="32" t="s">
        <v>1875</v>
      </c>
      <c r="E878" s="32" t="s">
        <v>753</v>
      </c>
      <c r="F878" s="32" t="s">
        <v>1757</v>
      </c>
      <c r="G878" s="63">
        <v>2</v>
      </c>
      <c r="H878" s="64">
        <v>1235.93</v>
      </c>
      <c r="I878" s="65">
        <v>0.42</v>
      </c>
      <c r="J878" s="51">
        <f t="shared" si="15"/>
        <v>716.83940000000007</v>
      </c>
    </row>
    <row r="879" spans="1:10" ht="31.5">
      <c r="A879" s="72">
        <v>877</v>
      </c>
      <c r="B879" s="32" t="s">
        <v>750</v>
      </c>
      <c r="C879" s="32" t="s">
        <v>1876</v>
      </c>
      <c r="D879" s="32" t="s">
        <v>1877</v>
      </c>
      <c r="E879" s="32" t="s">
        <v>753</v>
      </c>
      <c r="F879" s="32" t="s">
        <v>1757</v>
      </c>
      <c r="G879" s="63">
        <v>2</v>
      </c>
      <c r="H879" s="64">
        <v>752.82</v>
      </c>
      <c r="I879" s="65">
        <v>0.42</v>
      </c>
      <c r="J879" s="51">
        <f t="shared" si="15"/>
        <v>436.63560000000007</v>
      </c>
    </row>
    <row r="880" spans="1:10" ht="47.25">
      <c r="A880" s="72">
        <v>878</v>
      </c>
      <c r="B880" s="32" t="s">
        <v>750</v>
      </c>
      <c r="C880" s="32" t="s">
        <v>1878</v>
      </c>
      <c r="D880" s="32" t="s">
        <v>1879</v>
      </c>
      <c r="E880" s="32" t="s">
        <v>753</v>
      </c>
      <c r="F880" s="32" t="s">
        <v>1757</v>
      </c>
      <c r="G880" s="63">
        <v>2</v>
      </c>
      <c r="H880" s="64">
        <v>809</v>
      </c>
      <c r="I880" s="65">
        <v>0.42</v>
      </c>
      <c r="J880" s="51">
        <f t="shared" si="15"/>
        <v>469.22000000000008</v>
      </c>
    </row>
    <row r="881" spans="1:10" ht="63">
      <c r="A881" s="72">
        <v>879</v>
      </c>
      <c r="B881" s="32" t="s">
        <v>750</v>
      </c>
      <c r="C881" s="32" t="s">
        <v>1880</v>
      </c>
      <c r="D881" s="32" t="s">
        <v>1881</v>
      </c>
      <c r="E881" s="32" t="s">
        <v>753</v>
      </c>
      <c r="F881" s="32" t="s">
        <v>1757</v>
      </c>
      <c r="G881" s="63">
        <v>2</v>
      </c>
      <c r="H881" s="64">
        <v>1033.7</v>
      </c>
      <c r="I881" s="65">
        <v>0.42</v>
      </c>
      <c r="J881" s="51">
        <f t="shared" si="15"/>
        <v>599.54600000000005</v>
      </c>
    </row>
    <row r="882" spans="1:10" ht="31.5">
      <c r="A882" s="72">
        <v>880</v>
      </c>
      <c r="B882" s="32" t="s">
        <v>750</v>
      </c>
      <c r="C882" s="32" t="s">
        <v>1882</v>
      </c>
      <c r="D882" s="32" t="s">
        <v>1883</v>
      </c>
      <c r="E882" s="32" t="s">
        <v>753</v>
      </c>
      <c r="F882" s="32" t="s">
        <v>1757</v>
      </c>
      <c r="G882" s="63">
        <v>2</v>
      </c>
      <c r="H882" s="64">
        <v>809</v>
      </c>
      <c r="I882" s="65">
        <v>0.42</v>
      </c>
      <c r="J882" s="51">
        <f t="shared" si="15"/>
        <v>469.22000000000008</v>
      </c>
    </row>
    <row r="883" spans="1:10" ht="47.25">
      <c r="A883" s="72">
        <v>881</v>
      </c>
      <c r="B883" s="32" t="s">
        <v>750</v>
      </c>
      <c r="C883" s="32" t="s">
        <v>1884</v>
      </c>
      <c r="D883" s="32" t="s">
        <v>1885</v>
      </c>
      <c r="E883" s="32" t="s">
        <v>753</v>
      </c>
      <c r="F883" s="32" t="s">
        <v>1757</v>
      </c>
      <c r="G883" s="63">
        <v>2</v>
      </c>
      <c r="H883" s="64">
        <v>865.17</v>
      </c>
      <c r="I883" s="65">
        <v>0.42</v>
      </c>
      <c r="J883" s="51">
        <f t="shared" si="15"/>
        <v>501.79860000000002</v>
      </c>
    </row>
    <row r="884" spans="1:10" ht="63">
      <c r="A884" s="72">
        <v>882</v>
      </c>
      <c r="B884" s="32" t="s">
        <v>750</v>
      </c>
      <c r="C884" s="32" t="s">
        <v>1886</v>
      </c>
      <c r="D884" s="32" t="s">
        <v>1887</v>
      </c>
      <c r="E884" s="32" t="s">
        <v>753</v>
      </c>
      <c r="F884" s="32" t="s">
        <v>1757</v>
      </c>
      <c r="G884" s="63">
        <v>2</v>
      </c>
      <c r="H884" s="64">
        <v>1089.8699999999999</v>
      </c>
      <c r="I884" s="65">
        <v>0.42</v>
      </c>
      <c r="J884" s="51">
        <f t="shared" si="15"/>
        <v>632.12459999999999</v>
      </c>
    </row>
    <row r="885" spans="1:10" ht="31.5">
      <c r="A885" s="72">
        <v>883</v>
      </c>
      <c r="B885" s="32" t="s">
        <v>750</v>
      </c>
      <c r="C885" s="32" t="s">
        <v>1888</v>
      </c>
      <c r="D885" s="32" t="s">
        <v>1889</v>
      </c>
      <c r="E885" s="32" t="s">
        <v>753</v>
      </c>
      <c r="F885" s="32" t="s">
        <v>1757</v>
      </c>
      <c r="G885" s="63">
        <v>2</v>
      </c>
      <c r="H885" s="64">
        <v>1078.6400000000001</v>
      </c>
      <c r="I885" s="65">
        <v>0.42</v>
      </c>
      <c r="J885" s="51">
        <f t="shared" si="15"/>
        <v>625.61120000000017</v>
      </c>
    </row>
    <row r="886" spans="1:10" ht="47.25">
      <c r="A886" s="72">
        <v>884</v>
      </c>
      <c r="B886" s="32" t="s">
        <v>750</v>
      </c>
      <c r="C886" s="32" t="s">
        <v>1890</v>
      </c>
      <c r="D886" s="32" t="s">
        <v>1891</v>
      </c>
      <c r="E886" s="32" t="s">
        <v>753</v>
      </c>
      <c r="F886" s="32" t="s">
        <v>1757</v>
      </c>
      <c r="G886" s="63">
        <v>2</v>
      </c>
      <c r="H886" s="64">
        <v>1134.81</v>
      </c>
      <c r="I886" s="65">
        <v>0.42</v>
      </c>
      <c r="J886" s="51">
        <f t="shared" si="15"/>
        <v>658.1898000000001</v>
      </c>
    </row>
    <row r="887" spans="1:10" ht="63">
      <c r="A887" s="72">
        <v>885</v>
      </c>
      <c r="B887" s="32" t="s">
        <v>750</v>
      </c>
      <c r="C887" s="32" t="s">
        <v>1892</v>
      </c>
      <c r="D887" s="32" t="s">
        <v>1893</v>
      </c>
      <c r="E887" s="32" t="s">
        <v>753</v>
      </c>
      <c r="F887" s="32" t="s">
        <v>1757</v>
      </c>
      <c r="G887" s="63">
        <v>2</v>
      </c>
      <c r="H887" s="64">
        <v>1359.51</v>
      </c>
      <c r="I887" s="65">
        <v>0.42</v>
      </c>
      <c r="J887" s="51">
        <f t="shared" si="15"/>
        <v>788.51580000000013</v>
      </c>
    </row>
    <row r="888" spans="1:10" ht="31.5">
      <c r="A888" s="72">
        <v>886</v>
      </c>
      <c r="B888" s="32" t="s">
        <v>750</v>
      </c>
      <c r="C888" s="32" t="s">
        <v>1894</v>
      </c>
      <c r="D888" s="32" t="s">
        <v>1895</v>
      </c>
      <c r="E888" s="32" t="s">
        <v>753</v>
      </c>
      <c r="F888" s="32" t="s">
        <v>1757</v>
      </c>
      <c r="G888" s="63">
        <v>2</v>
      </c>
      <c r="H888" s="64">
        <v>1134.81</v>
      </c>
      <c r="I888" s="65">
        <v>0.42</v>
      </c>
      <c r="J888" s="51">
        <f t="shared" si="15"/>
        <v>658.1898000000001</v>
      </c>
    </row>
    <row r="889" spans="1:10" ht="47.25">
      <c r="A889" s="72">
        <v>887</v>
      </c>
      <c r="B889" s="32" t="s">
        <v>750</v>
      </c>
      <c r="C889" s="32" t="s">
        <v>1896</v>
      </c>
      <c r="D889" s="32" t="s">
        <v>1897</v>
      </c>
      <c r="E889" s="32" t="s">
        <v>753</v>
      </c>
      <c r="F889" s="32" t="s">
        <v>1757</v>
      </c>
      <c r="G889" s="63">
        <v>2</v>
      </c>
      <c r="H889" s="64">
        <v>1190.99</v>
      </c>
      <c r="I889" s="65">
        <v>0.42</v>
      </c>
      <c r="J889" s="51">
        <f t="shared" si="15"/>
        <v>690.77420000000006</v>
      </c>
    </row>
    <row r="890" spans="1:10" ht="63">
      <c r="A890" s="72">
        <v>888</v>
      </c>
      <c r="B890" s="32" t="s">
        <v>750</v>
      </c>
      <c r="C890" s="32" t="s">
        <v>1898</v>
      </c>
      <c r="D890" s="32" t="s">
        <v>1899</v>
      </c>
      <c r="E890" s="32" t="s">
        <v>753</v>
      </c>
      <c r="F890" s="32" t="s">
        <v>1757</v>
      </c>
      <c r="G890" s="63">
        <v>2</v>
      </c>
      <c r="H890" s="64">
        <v>1415.69</v>
      </c>
      <c r="I890" s="65">
        <v>0.42</v>
      </c>
      <c r="J890" s="51">
        <f t="shared" si="15"/>
        <v>821.10020000000009</v>
      </c>
    </row>
    <row r="891" spans="1:10" ht="31.5">
      <c r="A891" s="72">
        <v>889</v>
      </c>
      <c r="B891" s="32" t="s">
        <v>750</v>
      </c>
      <c r="C891" s="32" t="s">
        <v>1900</v>
      </c>
      <c r="D891" s="32" t="s">
        <v>1901</v>
      </c>
      <c r="E891" s="32" t="s">
        <v>753</v>
      </c>
      <c r="F891" s="32" t="s">
        <v>1757</v>
      </c>
      <c r="G891" s="63">
        <v>2</v>
      </c>
      <c r="H891" s="64">
        <v>651.71</v>
      </c>
      <c r="I891" s="65">
        <v>0.42</v>
      </c>
      <c r="J891" s="51">
        <f t="shared" si="15"/>
        <v>377.99180000000007</v>
      </c>
    </row>
    <row r="892" spans="1:10" ht="47.25">
      <c r="A892" s="72">
        <v>890</v>
      </c>
      <c r="B892" s="32" t="s">
        <v>750</v>
      </c>
      <c r="C892" s="32" t="s">
        <v>1902</v>
      </c>
      <c r="D892" s="32" t="s">
        <v>1903</v>
      </c>
      <c r="E892" s="32" t="s">
        <v>753</v>
      </c>
      <c r="F892" s="32" t="s">
        <v>1757</v>
      </c>
      <c r="G892" s="63">
        <v>2</v>
      </c>
      <c r="H892" s="64">
        <v>707.88</v>
      </c>
      <c r="I892" s="65">
        <v>0.42</v>
      </c>
      <c r="J892" s="51">
        <f t="shared" si="15"/>
        <v>410.57040000000006</v>
      </c>
    </row>
    <row r="893" spans="1:10" ht="63">
      <c r="A893" s="72">
        <v>891</v>
      </c>
      <c r="B893" s="32" t="s">
        <v>750</v>
      </c>
      <c r="C893" s="32" t="s">
        <v>1904</v>
      </c>
      <c r="D893" s="32" t="s">
        <v>1905</v>
      </c>
      <c r="E893" s="32" t="s">
        <v>753</v>
      </c>
      <c r="F893" s="32" t="s">
        <v>1757</v>
      </c>
      <c r="G893" s="63">
        <v>2</v>
      </c>
      <c r="H893" s="64">
        <v>932.58</v>
      </c>
      <c r="I893" s="65">
        <v>0.42</v>
      </c>
      <c r="J893" s="51">
        <f t="shared" si="15"/>
        <v>540.89640000000009</v>
      </c>
    </row>
    <row r="894" spans="1:10" ht="31.5">
      <c r="A894" s="72">
        <v>892</v>
      </c>
      <c r="B894" s="32" t="s">
        <v>750</v>
      </c>
      <c r="C894" s="32" t="s">
        <v>1906</v>
      </c>
      <c r="D894" s="32" t="s">
        <v>1907</v>
      </c>
      <c r="E894" s="32" t="s">
        <v>753</v>
      </c>
      <c r="F894" s="32" t="s">
        <v>1757</v>
      </c>
      <c r="G894" s="63">
        <v>2</v>
      </c>
      <c r="H894" s="64">
        <v>707.88</v>
      </c>
      <c r="I894" s="65">
        <v>0.42</v>
      </c>
      <c r="J894" s="51">
        <f t="shared" si="15"/>
        <v>410.57040000000006</v>
      </c>
    </row>
    <row r="895" spans="1:10" ht="47.25">
      <c r="A895" s="72">
        <v>893</v>
      </c>
      <c r="B895" s="32" t="s">
        <v>750</v>
      </c>
      <c r="C895" s="32" t="s">
        <v>1908</v>
      </c>
      <c r="D895" s="32" t="s">
        <v>1909</v>
      </c>
      <c r="E895" s="32" t="s">
        <v>753</v>
      </c>
      <c r="F895" s="32" t="s">
        <v>1757</v>
      </c>
      <c r="G895" s="63">
        <v>2</v>
      </c>
      <c r="H895" s="64">
        <v>764.06</v>
      </c>
      <c r="I895" s="65">
        <v>0.42</v>
      </c>
      <c r="J895" s="51">
        <f t="shared" ref="J895:J958" si="16">H895*(1-I895)</f>
        <v>443.15480000000002</v>
      </c>
    </row>
    <row r="896" spans="1:10" ht="63">
      <c r="A896" s="72">
        <v>894</v>
      </c>
      <c r="B896" s="32" t="s">
        <v>750</v>
      </c>
      <c r="C896" s="32" t="s">
        <v>1910</v>
      </c>
      <c r="D896" s="32" t="s">
        <v>1911</v>
      </c>
      <c r="E896" s="32" t="s">
        <v>753</v>
      </c>
      <c r="F896" s="32" t="s">
        <v>1757</v>
      </c>
      <c r="G896" s="63">
        <v>2</v>
      </c>
      <c r="H896" s="64">
        <v>988.76</v>
      </c>
      <c r="I896" s="65">
        <v>0.42</v>
      </c>
      <c r="J896" s="51">
        <f t="shared" si="16"/>
        <v>573.48080000000004</v>
      </c>
    </row>
    <row r="897" spans="1:10" ht="31.5">
      <c r="A897" s="72">
        <v>895</v>
      </c>
      <c r="B897" s="32" t="s">
        <v>750</v>
      </c>
      <c r="C897" s="32" t="s">
        <v>1912</v>
      </c>
      <c r="D897" s="32" t="s">
        <v>1913</v>
      </c>
      <c r="E897" s="32" t="s">
        <v>753</v>
      </c>
      <c r="F897" s="32" t="s">
        <v>1757</v>
      </c>
      <c r="G897" s="63">
        <v>2</v>
      </c>
      <c r="H897" s="64">
        <v>898.88</v>
      </c>
      <c r="I897" s="65">
        <v>0.42</v>
      </c>
      <c r="J897" s="51">
        <f t="shared" si="16"/>
        <v>521.35040000000004</v>
      </c>
    </row>
    <row r="898" spans="1:10" ht="47.25">
      <c r="A898" s="72">
        <v>896</v>
      </c>
      <c r="B898" s="32" t="s">
        <v>750</v>
      </c>
      <c r="C898" s="32" t="s">
        <v>1914</v>
      </c>
      <c r="D898" s="32" t="s">
        <v>1915</v>
      </c>
      <c r="E898" s="32" t="s">
        <v>753</v>
      </c>
      <c r="F898" s="32" t="s">
        <v>1757</v>
      </c>
      <c r="G898" s="63">
        <v>2</v>
      </c>
      <c r="H898" s="64">
        <v>955.05</v>
      </c>
      <c r="I898" s="65">
        <v>0.42</v>
      </c>
      <c r="J898" s="51">
        <f t="shared" si="16"/>
        <v>553.92900000000009</v>
      </c>
    </row>
    <row r="899" spans="1:10" ht="63">
      <c r="A899" s="72">
        <v>897</v>
      </c>
      <c r="B899" s="32" t="s">
        <v>750</v>
      </c>
      <c r="C899" s="32" t="s">
        <v>1916</v>
      </c>
      <c r="D899" s="32" t="s">
        <v>1917</v>
      </c>
      <c r="E899" s="32" t="s">
        <v>753</v>
      </c>
      <c r="F899" s="32" t="s">
        <v>1757</v>
      </c>
      <c r="G899" s="63">
        <v>2</v>
      </c>
      <c r="H899" s="64">
        <v>1179.75</v>
      </c>
      <c r="I899" s="65">
        <v>0.42</v>
      </c>
      <c r="J899" s="51">
        <f t="shared" si="16"/>
        <v>684.25500000000011</v>
      </c>
    </row>
    <row r="900" spans="1:10" ht="31.5">
      <c r="A900" s="72">
        <v>898</v>
      </c>
      <c r="B900" s="32" t="s">
        <v>750</v>
      </c>
      <c r="C900" s="32" t="s">
        <v>1918</v>
      </c>
      <c r="D900" s="32" t="s">
        <v>1919</v>
      </c>
      <c r="E900" s="32" t="s">
        <v>753</v>
      </c>
      <c r="F900" s="32" t="s">
        <v>1757</v>
      </c>
      <c r="G900" s="63">
        <v>2</v>
      </c>
      <c r="H900" s="64">
        <v>955.05</v>
      </c>
      <c r="I900" s="65">
        <v>0.42</v>
      </c>
      <c r="J900" s="51">
        <f t="shared" si="16"/>
        <v>553.92900000000009</v>
      </c>
    </row>
    <row r="901" spans="1:10" ht="47.25">
      <c r="A901" s="72">
        <v>899</v>
      </c>
      <c r="B901" s="32" t="s">
        <v>750</v>
      </c>
      <c r="C901" s="32" t="s">
        <v>1920</v>
      </c>
      <c r="D901" s="32" t="s">
        <v>1921</v>
      </c>
      <c r="E901" s="32" t="s">
        <v>753</v>
      </c>
      <c r="F901" s="32" t="s">
        <v>1757</v>
      </c>
      <c r="G901" s="63">
        <v>2</v>
      </c>
      <c r="H901" s="64">
        <v>1011.24</v>
      </c>
      <c r="I901" s="65">
        <v>0.42</v>
      </c>
      <c r="J901" s="51">
        <f t="shared" si="16"/>
        <v>586.51920000000007</v>
      </c>
    </row>
    <row r="902" spans="1:10" ht="63">
      <c r="A902" s="72">
        <v>900</v>
      </c>
      <c r="B902" s="32" t="s">
        <v>750</v>
      </c>
      <c r="C902" s="32" t="s">
        <v>1922</v>
      </c>
      <c r="D902" s="32" t="s">
        <v>1923</v>
      </c>
      <c r="E902" s="32" t="s">
        <v>753</v>
      </c>
      <c r="F902" s="32" t="s">
        <v>1757</v>
      </c>
      <c r="G902" s="63">
        <v>2</v>
      </c>
      <c r="H902" s="64">
        <v>1235.93</v>
      </c>
      <c r="I902" s="65">
        <v>0.42</v>
      </c>
      <c r="J902" s="51">
        <f t="shared" si="16"/>
        <v>716.83940000000007</v>
      </c>
    </row>
    <row r="903" spans="1:10" ht="31.5">
      <c r="A903" s="72">
        <v>901</v>
      </c>
      <c r="B903" s="32" t="s">
        <v>750</v>
      </c>
      <c r="C903" s="32" t="s">
        <v>1924</v>
      </c>
      <c r="D903" s="32" t="s">
        <v>1925</v>
      </c>
      <c r="E903" s="32" t="s">
        <v>753</v>
      </c>
      <c r="F903" s="32" t="s">
        <v>1757</v>
      </c>
      <c r="G903" s="63">
        <v>2</v>
      </c>
      <c r="H903" s="64">
        <v>752.82</v>
      </c>
      <c r="I903" s="65">
        <v>0.42</v>
      </c>
      <c r="J903" s="51">
        <f t="shared" si="16"/>
        <v>436.63560000000007</v>
      </c>
    </row>
    <row r="904" spans="1:10" ht="47.25">
      <c r="A904" s="72">
        <v>902</v>
      </c>
      <c r="B904" s="32" t="s">
        <v>750</v>
      </c>
      <c r="C904" s="32" t="s">
        <v>1926</v>
      </c>
      <c r="D904" s="32" t="s">
        <v>1927</v>
      </c>
      <c r="E904" s="32" t="s">
        <v>753</v>
      </c>
      <c r="F904" s="32" t="s">
        <v>1757</v>
      </c>
      <c r="G904" s="63">
        <v>2</v>
      </c>
      <c r="H904" s="64">
        <v>809</v>
      </c>
      <c r="I904" s="65">
        <v>0.42</v>
      </c>
      <c r="J904" s="51">
        <f t="shared" si="16"/>
        <v>469.22000000000008</v>
      </c>
    </row>
    <row r="905" spans="1:10" ht="63">
      <c r="A905" s="72">
        <v>903</v>
      </c>
      <c r="B905" s="32" t="s">
        <v>750</v>
      </c>
      <c r="C905" s="32" t="s">
        <v>1928</v>
      </c>
      <c r="D905" s="32" t="s">
        <v>1929</v>
      </c>
      <c r="E905" s="32" t="s">
        <v>753</v>
      </c>
      <c r="F905" s="32" t="s">
        <v>1757</v>
      </c>
      <c r="G905" s="63">
        <v>2</v>
      </c>
      <c r="H905" s="64">
        <v>1033.7</v>
      </c>
      <c r="I905" s="65">
        <v>0.42</v>
      </c>
      <c r="J905" s="51">
        <f t="shared" si="16"/>
        <v>599.54600000000005</v>
      </c>
    </row>
    <row r="906" spans="1:10" ht="31.5">
      <c r="A906" s="72">
        <v>904</v>
      </c>
      <c r="B906" s="32" t="s">
        <v>750</v>
      </c>
      <c r="C906" s="32" t="s">
        <v>1930</v>
      </c>
      <c r="D906" s="32" t="s">
        <v>1931</v>
      </c>
      <c r="E906" s="32" t="s">
        <v>753</v>
      </c>
      <c r="F906" s="32" t="s">
        <v>1757</v>
      </c>
      <c r="G906" s="63">
        <v>2</v>
      </c>
      <c r="H906" s="64">
        <v>809</v>
      </c>
      <c r="I906" s="65">
        <v>0.42</v>
      </c>
      <c r="J906" s="51">
        <f t="shared" si="16"/>
        <v>469.22000000000008</v>
      </c>
    </row>
    <row r="907" spans="1:10" ht="47.25">
      <c r="A907" s="72">
        <v>905</v>
      </c>
      <c r="B907" s="32" t="s">
        <v>750</v>
      </c>
      <c r="C907" s="32" t="s">
        <v>1932</v>
      </c>
      <c r="D907" s="32" t="s">
        <v>1933</v>
      </c>
      <c r="E907" s="32" t="s">
        <v>753</v>
      </c>
      <c r="F907" s="32" t="s">
        <v>1757</v>
      </c>
      <c r="G907" s="63">
        <v>2</v>
      </c>
      <c r="H907" s="64">
        <v>865.17</v>
      </c>
      <c r="I907" s="65">
        <v>0.42</v>
      </c>
      <c r="J907" s="51">
        <f t="shared" si="16"/>
        <v>501.79860000000002</v>
      </c>
    </row>
    <row r="908" spans="1:10" ht="63">
      <c r="A908" s="72">
        <v>906</v>
      </c>
      <c r="B908" s="32" t="s">
        <v>750</v>
      </c>
      <c r="C908" s="32" t="s">
        <v>1934</v>
      </c>
      <c r="D908" s="32" t="s">
        <v>1935</v>
      </c>
      <c r="E908" s="32" t="s">
        <v>753</v>
      </c>
      <c r="F908" s="32" t="s">
        <v>1757</v>
      </c>
      <c r="G908" s="63">
        <v>2</v>
      </c>
      <c r="H908" s="64">
        <v>1089.8699999999999</v>
      </c>
      <c r="I908" s="65">
        <v>0.42</v>
      </c>
      <c r="J908" s="51">
        <f t="shared" si="16"/>
        <v>632.12459999999999</v>
      </c>
    </row>
    <row r="909" spans="1:10" ht="31.5">
      <c r="A909" s="72">
        <v>907</v>
      </c>
      <c r="B909" s="32" t="s">
        <v>750</v>
      </c>
      <c r="C909" s="32" t="s">
        <v>1936</v>
      </c>
      <c r="D909" s="32" t="s">
        <v>1937</v>
      </c>
      <c r="E909" s="32" t="s">
        <v>753</v>
      </c>
      <c r="F909" s="32" t="s">
        <v>1757</v>
      </c>
      <c r="G909" s="63">
        <v>2</v>
      </c>
      <c r="H909" s="64">
        <v>1078.6400000000001</v>
      </c>
      <c r="I909" s="65">
        <v>0.42</v>
      </c>
      <c r="J909" s="51">
        <f t="shared" si="16"/>
        <v>625.61120000000017</v>
      </c>
    </row>
    <row r="910" spans="1:10" ht="47.25">
      <c r="A910" s="72">
        <v>908</v>
      </c>
      <c r="B910" s="32" t="s">
        <v>750</v>
      </c>
      <c r="C910" s="32" t="s">
        <v>1938</v>
      </c>
      <c r="D910" s="32" t="s">
        <v>1939</v>
      </c>
      <c r="E910" s="32" t="s">
        <v>753</v>
      </c>
      <c r="F910" s="32" t="s">
        <v>1757</v>
      </c>
      <c r="G910" s="63">
        <v>2</v>
      </c>
      <c r="H910" s="64">
        <v>1134.81</v>
      </c>
      <c r="I910" s="65">
        <v>0.42</v>
      </c>
      <c r="J910" s="51">
        <f t="shared" si="16"/>
        <v>658.1898000000001</v>
      </c>
    </row>
    <row r="911" spans="1:10" ht="63">
      <c r="A911" s="72">
        <v>909</v>
      </c>
      <c r="B911" s="32" t="s">
        <v>750</v>
      </c>
      <c r="C911" s="32" t="s">
        <v>1940</v>
      </c>
      <c r="D911" s="32" t="s">
        <v>1941</v>
      </c>
      <c r="E911" s="32" t="s">
        <v>753</v>
      </c>
      <c r="F911" s="32" t="s">
        <v>1757</v>
      </c>
      <c r="G911" s="63">
        <v>2</v>
      </c>
      <c r="H911" s="64">
        <v>1359.51</v>
      </c>
      <c r="I911" s="65">
        <v>0.42</v>
      </c>
      <c r="J911" s="51">
        <f t="shared" si="16"/>
        <v>788.51580000000013</v>
      </c>
    </row>
    <row r="912" spans="1:10" ht="31.5">
      <c r="A912" s="72">
        <v>910</v>
      </c>
      <c r="B912" s="32" t="s">
        <v>750</v>
      </c>
      <c r="C912" s="32" t="s">
        <v>1942</v>
      </c>
      <c r="D912" s="32" t="s">
        <v>1943</v>
      </c>
      <c r="E912" s="32" t="s">
        <v>753</v>
      </c>
      <c r="F912" s="32" t="s">
        <v>1757</v>
      </c>
      <c r="G912" s="63">
        <v>2</v>
      </c>
      <c r="H912" s="64">
        <v>1134.81</v>
      </c>
      <c r="I912" s="65">
        <v>0.42</v>
      </c>
      <c r="J912" s="51">
        <f t="shared" si="16"/>
        <v>658.1898000000001</v>
      </c>
    </row>
    <row r="913" spans="1:10" ht="47.25">
      <c r="A913" s="72">
        <v>911</v>
      </c>
      <c r="B913" s="32" t="s">
        <v>750</v>
      </c>
      <c r="C913" s="32" t="s">
        <v>1944</v>
      </c>
      <c r="D913" s="32" t="s">
        <v>1945</v>
      </c>
      <c r="E913" s="32" t="s">
        <v>753</v>
      </c>
      <c r="F913" s="32" t="s">
        <v>1757</v>
      </c>
      <c r="G913" s="63">
        <v>2</v>
      </c>
      <c r="H913" s="64">
        <v>1190.99</v>
      </c>
      <c r="I913" s="65">
        <v>0.42</v>
      </c>
      <c r="J913" s="51">
        <f t="shared" si="16"/>
        <v>690.77420000000006</v>
      </c>
    </row>
    <row r="914" spans="1:10" ht="63">
      <c r="A914" s="72">
        <v>912</v>
      </c>
      <c r="B914" s="32" t="s">
        <v>750</v>
      </c>
      <c r="C914" s="32" t="s">
        <v>1946</v>
      </c>
      <c r="D914" s="32" t="s">
        <v>1947</v>
      </c>
      <c r="E914" s="32" t="s">
        <v>753</v>
      </c>
      <c r="F914" s="32" t="s">
        <v>1757</v>
      </c>
      <c r="G914" s="63">
        <v>2</v>
      </c>
      <c r="H914" s="64">
        <v>1415.69</v>
      </c>
      <c r="I914" s="65">
        <v>0.42</v>
      </c>
      <c r="J914" s="51">
        <f t="shared" si="16"/>
        <v>821.10020000000009</v>
      </c>
    </row>
    <row r="915" spans="1:10" ht="31.5">
      <c r="A915" s="72">
        <v>913</v>
      </c>
      <c r="B915" s="32" t="s">
        <v>750</v>
      </c>
      <c r="C915" s="32" t="s">
        <v>1948</v>
      </c>
      <c r="D915" s="62" t="s">
        <v>1949</v>
      </c>
      <c r="E915" s="32" t="s">
        <v>753</v>
      </c>
      <c r="F915" s="32" t="s">
        <v>1950</v>
      </c>
      <c r="G915" s="63">
        <v>2</v>
      </c>
      <c r="H915" s="64">
        <v>370.76</v>
      </c>
      <c r="I915" s="65">
        <v>0.42</v>
      </c>
      <c r="J915" s="51">
        <f t="shared" si="16"/>
        <v>215.04080000000002</v>
      </c>
    </row>
    <row r="916" spans="1:10" ht="31.5">
      <c r="A916" s="72">
        <v>914</v>
      </c>
      <c r="B916" s="32" t="s">
        <v>750</v>
      </c>
      <c r="C916" s="32" t="s">
        <v>1951</v>
      </c>
      <c r="D916" s="62" t="s">
        <v>1952</v>
      </c>
      <c r="E916" s="32" t="s">
        <v>753</v>
      </c>
      <c r="F916" s="32" t="s">
        <v>1950</v>
      </c>
      <c r="G916" s="63">
        <v>2</v>
      </c>
      <c r="H916" s="64">
        <v>505.58</v>
      </c>
      <c r="I916" s="65">
        <v>0.42</v>
      </c>
      <c r="J916" s="51">
        <f t="shared" si="16"/>
        <v>293.2364</v>
      </c>
    </row>
    <row r="917" spans="1:10" ht="31.5">
      <c r="A917" s="72">
        <v>915</v>
      </c>
      <c r="B917" s="32" t="s">
        <v>750</v>
      </c>
      <c r="C917" s="32" t="s">
        <v>1953</v>
      </c>
      <c r="D917" s="62" t="s">
        <v>1954</v>
      </c>
      <c r="E917" s="32" t="s">
        <v>753</v>
      </c>
      <c r="F917" s="32" t="s">
        <v>1950</v>
      </c>
      <c r="G917" s="63">
        <v>2</v>
      </c>
      <c r="H917" s="64">
        <v>505.58</v>
      </c>
      <c r="I917" s="65">
        <v>0.42</v>
      </c>
      <c r="J917" s="51">
        <f t="shared" si="16"/>
        <v>293.2364</v>
      </c>
    </row>
    <row r="918" spans="1:10" ht="31.5">
      <c r="A918" s="72">
        <v>916</v>
      </c>
      <c r="B918" s="32" t="s">
        <v>750</v>
      </c>
      <c r="C918" s="32" t="s">
        <v>1955</v>
      </c>
      <c r="D918" s="62" t="s">
        <v>1956</v>
      </c>
      <c r="E918" s="32" t="s">
        <v>753</v>
      </c>
      <c r="F918" s="32" t="s">
        <v>1950</v>
      </c>
      <c r="G918" s="63">
        <v>2</v>
      </c>
      <c r="H918" s="64">
        <v>370.76</v>
      </c>
      <c r="I918" s="65">
        <v>0.42</v>
      </c>
      <c r="J918" s="51">
        <f t="shared" si="16"/>
        <v>215.04080000000002</v>
      </c>
    </row>
    <row r="919" spans="1:10" ht="31.5">
      <c r="A919" s="72">
        <v>917</v>
      </c>
      <c r="B919" s="32" t="s">
        <v>750</v>
      </c>
      <c r="C919" s="32" t="s">
        <v>1957</v>
      </c>
      <c r="D919" s="62" t="s">
        <v>1958</v>
      </c>
      <c r="E919" s="32" t="s">
        <v>753</v>
      </c>
      <c r="F919" s="32" t="s">
        <v>1950</v>
      </c>
      <c r="G919" s="63">
        <v>2</v>
      </c>
      <c r="H919" s="64">
        <v>505.58</v>
      </c>
      <c r="I919" s="65">
        <v>0.42</v>
      </c>
      <c r="J919" s="51">
        <f t="shared" si="16"/>
        <v>293.2364</v>
      </c>
    </row>
    <row r="920" spans="1:10" ht="31.5">
      <c r="A920" s="72">
        <v>918</v>
      </c>
      <c r="B920" s="32" t="s">
        <v>750</v>
      </c>
      <c r="C920" s="32" t="s">
        <v>1959</v>
      </c>
      <c r="D920" s="62" t="s">
        <v>1960</v>
      </c>
      <c r="E920" s="32" t="s">
        <v>753</v>
      </c>
      <c r="F920" s="32" t="s">
        <v>1950</v>
      </c>
      <c r="G920" s="63">
        <v>2</v>
      </c>
      <c r="H920" s="64">
        <v>505.58</v>
      </c>
      <c r="I920" s="65">
        <v>0.42</v>
      </c>
      <c r="J920" s="51">
        <f t="shared" si="16"/>
        <v>293.2364</v>
      </c>
    </row>
    <row r="921" spans="1:10" ht="31.5">
      <c r="A921" s="72">
        <v>919</v>
      </c>
      <c r="B921" s="32" t="s">
        <v>750</v>
      </c>
      <c r="C921" s="32" t="s">
        <v>1961</v>
      </c>
      <c r="D921" s="62" t="s">
        <v>1962</v>
      </c>
      <c r="E921" s="32" t="s">
        <v>753</v>
      </c>
      <c r="F921" s="32" t="s">
        <v>1950</v>
      </c>
      <c r="G921" s="63">
        <v>2</v>
      </c>
      <c r="H921" s="64">
        <v>442.4</v>
      </c>
      <c r="I921" s="65">
        <v>0.42</v>
      </c>
      <c r="J921" s="51">
        <f t="shared" si="16"/>
        <v>256.59200000000004</v>
      </c>
    </row>
    <row r="922" spans="1:10" ht="31.5">
      <c r="A922" s="72">
        <v>920</v>
      </c>
      <c r="B922" s="32" t="s">
        <v>750</v>
      </c>
      <c r="C922" s="32" t="s">
        <v>1963</v>
      </c>
      <c r="D922" s="62" t="s">
        <v>1964</v>
      </c>
      <c r="E922" s="32" t="s">
        <v>753</v>
      </c>
      <c r="F922" s="32" t="s">
        <v>1950</v>
      </c>
      <c r="G922" s="63">
        <v>2</v>
      </c>
      <c r="H922" s="64">
        <v>577.22</v>
      </c>
      <c r="I922" s="65">
        <v>0.42</v>
      </c>
      <c r="J922" s="51">
        <f t="shared" si="16"/>
        <v>334.78760000000005</v>
      </c>
    </row>
    <row r="923" spans="1:10" ht="31.5">
      <c r="A923" s="72">
        <v>921</v>
      </c>
      <c r="B923" s="32" t="s">
        <v>750</v>
      </c>
      <c r="C923" s="32" t="s">
        <v>1965</v>
      </c>
      <c r="D923" s="62" t="s">
        <v>1966</v>
      </c>
      <c r="E923" s="32" t="s">
        <v>753</v>
      </c>
      <c r="F923" s="32" t="s">
        <v>1950</v>
      </c>
      <c r="G923" s="63">
        <v>2</v>
      </c>
      <c r="H923" s="64">
        <v>577.22</v>
      </c>
      <c r="I923" s="65">
        <v>0.42</v>
      </c>
      <c r="J923" s="51">
        <f t="shared" si="16"/>
        <v>334.78760000000005</v>
      </c>
    </row>
    <row r="924" spans="1:10" ht="31.5">
      <c r="A924" s="72">
        <v>922</v>
      </c>
      <c r="B924" s="32" t="s">
        <v>750</v>
      </c>
      <c r="C924" s="32" t="s">
        <v>1967</v>
      </c>
      <c r="D924" s="62" t="s">
        <v>1968</v>
      </c>
      <c r="E924" s="32" t="s">
        <v>753</v>
      </c>
      <c r="F924" s="32" t="s">
        <v>1950</v>
      </c>
      <c r="G924" s="63">
        <v>2</v>
      </c>
      <c r="H924" s="64">
        <v>455.02</v>
      </c>
      <c r="I924" s="65">
        <v>0.42</v>
      </c>
      <c r="J924" s="51">
        <f t="shared" si="16"/>
        <v>263.91160000000002</v>
      </c>
    </row>
    <row r="925" spans="1:10" ht="31.5">
      <c r="A925" s="72">
        <v>923</v>
      </c>
      <c r="B925" s="32" t="s">
        <v>750</v>
      </c>
      <c r="C925" s="32" t="s">
        <v>1969</v>
      </c>
      <c r="D925" s="62" t="s">
        <v>1970</v>
      </c>
      <c r="E925" s="32" t="s">
        <v>753</v>
      </c>
      <c r="F925" s="32" t="s">
        <v>1950</v>
      </c>
      <c r="G925" s="63">
        <v>2</v>
      </c>
      <c r="H925" s="64">
        <v>589.84</v>
      </c>
      <c r="I925" s="65">
        <v>0.42</v>
      </c>
      <c r="J925" s="51">
        <f t="shared" si="16"/>
        <v>342.10720000000003</v>
      </c>
    </row>
    <row r="926" spans="1:10" ht="31.5">
      <c r="A926" s="72">
        <v>924</v>
      </c>
      <c r="B926" s="32" t="s">
        <v>750</v>
      </c>
      <c r="C926" s="32" t="s">
        <v>1971</v>
      </c>
      <c r="D926" s="62" t="s">
        <v>1972</v>
      </c>
      <c r="E926" s="32" t="s">
        <v>753</v>
      </c>
      <c r="F926" s="32" t="s">
        <v>1950</v>
      </c>
      <c r="G926" s="63">
        <v>2</v>
      </c>
      <c r="H926" s="64">
        <v>589.84</v>
      </c>
      <c r="I926" s="65">
        <v>0.42</v>
      </c>
      <c r="J926" s="51">
        <f t="shared" si="16"/>
        <v>342.10720000000003</v>
      </c>
    </row>
    <row r="927" spans="1:10" ht="31.5">
      <c r="A927" s="72">
        <v>925</v>
      </c>
      <c r="B927" s="32" t="s">
        <v>750</v>
      </c>
      <c r="C927" s="32" t="s">
        <v>1973</v>
      </c>
      <c r="D927" s="62" t="s">
        <v>1974</v>
      </c>
      <c r="E927" s="32" t="s">
        <v>753</v>
      </c>
      <c r="F927" s="32" t="s">
        <v>1950</v>
      </c>
      <c r="G927" s="63">
        <v>2</v>
      </c>
      <c r="H927" s="64">
        <v>466.25</v>
      </c>
      <c r="I927" s="65">
        <v>0.42</v>
      </c>
      <c r="J927" s="51">
        <f t="shared" si="16"/>
        <v>270.42500000000001</v>
      </c>
    </row>
    <row r="928" spans="1:10" ht="31.5">
      <c r="A928" s="72">
        <v>926</v>
      </c>
      <c r="B928" s="32" t="s">
        <v>750</v>
      </c>
      <c r="C928" s="32" t="s">
        <v>1975</v>
      </c>
      <c r="D928" s="62" t="s">
        <v>1976</v>
      </c>
      <c r="E928" s="32" t="s">
        <v>753</v>
      </c>
      <c r="F928" s="32" t="s">
        <v>1950</v>
      </c>
      <c r="G928" s="63">
        <v>2</v>
      </c>
      <c r="H928" s="64">
        <v>601.07000000000005</v>
      </c>
      <c r="I928" s="65">
        <v>0.42</v>
      </c>
      <c r="J928" s="51">
        <f t="shared" si="16"/>
        <v>348.62060000000008</v>
      </c>
    </row>
    <row r="929" spans="1:10" ht="31.5">
      <c r="A929" s="72">
        <v>927</v>
      </c>
      <c r="B929" s="32" t="s">
        <v>750</v>
      </c>
      <c r="C929" s="32" t="s">
        <v>1977</v>
      </c>
      <c r="D929" s="62" t="s">
        <v>1978</v>
      </c>
      <c r="E929" s="32" t="s">
        <v>753</v>
      </c>
      <c r="F929" s="32" t="s">
        <v>1950</v>
      </c>
      <c r="G929" s="63">
        <v>2</v>
      </c>
      <c r="H929" s="64">
        <v>601.07000000000005</v>
      </c>
      <c r="I929" s="65">
        <v>0.42</v>
      </c>
      <c r="J929" s="51">
        <f t="shared" si="16"/>
        <v>348.62060000000008</v>
      </c>
    </row>
    <row r="930" spans="1:10" ht="31.5">
      <c r="A930" s="72">
        <v>928</v>
      </c>
      <c r="B930" s="32" t="s">
        <v>750</v>
      </c>
      <c r="C930" s="32" t="s">
        <v>1979</v>
      </c>
      <c r="D930" s="62" t="s">
        <v>1980</v>
      </c>
      <c r="E930" s="32" t="s">
        <v>753</v>
      </c>
      <c r="F930" s="32" t="s">
        <v>1950</v>
      </c>
      <c r="G930" s="63">
        <v>2</v>
      </c>
      <c r="H930" s="64">
        <v>565.99</v>
      </c>
      <c r="I930" s="65">
        <v>0.42</v>
      </c>
      <c r="J930" s="51">
        <f t="shared" si="16"/>
        <v>328.27420000000006</v>
      </c>
    </row>
    <row r="931" spans="1:10" ht="31.5">
      <c r="A931" s="72">
        <v>929</v>
      </c>
      <c r="B931" s="32" t="s">
        <v>750</v>
      </c>
      <c r="C931" s="32" t="s">
        <v>1981</v>
      </c>
      <c r="D931" s="62" t="s">
        <v>1982</v>
      </c>
      <c r="E931" s="32" t="s">
        <v>753</v>
      </c>
      <c r="F931" s="32" t="s">
        <v>1950</v>
      </c>
      <c r="G931" s="63">
        <v>2</v>
      </c>
      <c r="H931" s="64">
        <v>700.81</v>
      </c>
      <c r="I931" s="65">
        <v>0.42</v>
      </c>
      <c r="J931" s="51">
        <f t="shared" si="16"/>
        <v>406.46980000000002</v>
      </c>
    </row>
    <row r="932" spans="1:10" ht="31.5">
      <c r="A932" s="72">
        <v>930</v>
      </c>
      <c r="B932" s="32" t="s">
        <v>750</v>
      </c>
      <c r="C932" s="32" t="s">
        <v>1983</v>
      </c>
      <c r="D932" s="62" t="s">
        <v>1984</v>
      </c>
      <c r="E932" s="32" t="s">
        <v>753</v>
      </c>
      <c r="F932" s="32" t="s">
        <v>1950</v>
      </c>
      <c r="G932" s="63">
        <v>2</v>
      </c>
      <c r="H932" s="64">
        <v>700.81</v>
      </c>
      <c r="I932" s="65">
        <v>0.42</v>
      </c>
      <c r="J932" s="51">
        <f t="shared" si="16"/>
        <v>406.46980000000002</v>
      </c>
    </row>
    <row r="933" spans="1:10" ht="31.5">
      <c r="A933" s="72">
        <v>931</v>
      </c>
      <c r="B933" s="32" t="s">
        <v>750</v>
      </c>
      <c r="C933" s="32" t="s">
        <v>1985</v>
      </c>
      <c r="D933" s="62" t="s">
        <v>1986</v>
      </c>
      <c r="E933" s="32" t="s">
        <v>753</v>
      </c>
      <c r="F933" s="32" t="s">
        <v>1950</v>
      </c>
      <c r="G933" s="63">
        <v>2</v>
      </c>
      <c r="H933" s="64">
        <v>449.4</v>
      </c>
      <c r="I933" s="65">
        <v>0.42</v>
      </c>
      <c r="J933" s="51">
        <f t="shared" si="16"/>
        <v>260.65200000000004</v>
      </c>
    </row>
    <row r="934" spans="1:10" ht="31.5">
      <c r="A934" s="72">
        <v>932</v>
      </c>
      <c r="B934" s="32" t="s">
        <v>750</v>
      </c>
      <c r="C934" s="32" t="s">
        <v>1987</v>
      </c>
      <c r="D934" s="62" t="s">
        <v>1988</v>
      </c>
      <c r="E934" s="32" t="s">
        <v>753</v>
      </c>
      <c r="F934" s="32" t="s">
        <v>1950</v>
      </c>
      <c r="G934" s="63">
        <v>2</v>
      </c>
      <c r="H934" s="64">
        <v>584.22</v>
      </c>
      <c r="I934" s="65">
        <v>0.42</v>
      </c>
      <c r="J934" s="51">
        <f t="shared" si="16"/>
        <v>338.84760000000006</v>
      </c>
    </row>
    <row r="935" spans="1:10" ht="31.5">
      <c r="A935" s="72">
        <v>933</v>
      </c>
      <c r="B935" s="32" t="s">
        <v>750</v>
      </c>
      <c r="C935" s="32" t="s">
        <v>1989</v>
      </c>
      <c r="D935" s="62" t="s">
        <v>1990</v>
      </c>
      <c r="E935" s="32" t="s">
        <v>753</v>
      </c>
      <c r="F935" s="32" t="s">
        <v>1950</v>
      </c>
      <c r="G935" s="63">
        <v>2</v>
      </c>
      <c r="H935" s="64">
        <v>584.22</v>
      </c>
      <c r="I935" s="65">
        <v>0.42</v>
      </c>
      <c r="J935" s="51">
        <f t="shared" si="16"/>
        <v>338.84760000000006</v>
      </c>
    </row>
    <row r="936" spans="1:10" ht="31.5">
      <c r="A936" s="72">
        <v>934</v>
      </c>
      <c r="B936" s="32" t="s">
        <v>750</v>
      </c>
      <c r="C936" s="32" t="s">
        <v>1991</v>
      </c>
      <c r="D936" s="62" t="s">
        <v>1992</v>
      </c>
      <c r="E936" s="32" t="s">
        <v>753</v>
      </c>
      <c r="F936" s="32" t="s">
        <v>1950</v>
      </c>
      <c r="G936" s="63">
        <v>2</v>
      </c>
      <c r="H936" s="64">
        <v>460.64</v>
      </c>
      <c r="I936" s="65">
        <v>0.42</v>
      </c>
      <c r="J936" s="51">
        <f t="shared" si="16"/>
        <v>267.1712</v>
      </c>
    </row>
    <row r="937" spans="1:10" ht="31.5">
      <c r="A937" s="72">
        <v>935</v>
      </c>
      <c r="B937" s="32" t="s">
        <v>750</v>
      </c>
      <c r="C937" s="32" t="s">
        <v>1993</v>
      </c>
      <c r="D937" s="62" t="s">
        <v>1994</v>
      </c>
      <c r="E937" s="32" t="s">
        <v>753</v>
      </c>
      <c r="F937" s="32" t="s">
        <v>1950</v>
      </c>
      <c r="G937" s="63">
        <v>2</v>
      </c>
      <c r="H937" s="64">
        <v>595.46</v>
      </c>
      <c r="I937" s="65">
        <v>0.42</v>
      </c>
      <c r="J937" s="51">
        <f t="shared" si="16"/>
        <v>345.36680000000007</v>
      </c>
    </row>
    <row r="938" spans="1:10" ht="31.5">
      <c r="A938" s="72">
        <v>936</v>
      </c>
      <c r="B938" s="32" t="s">
        <v>750</v>
      </c>
      <c r="C938" s="32" t="s">
        <v>1995</v>
      </c>
      <c r="D938" s="62" t="s">
        <v>1996</v>
      </c>
      <c r="E938" s="32" t="s">
        <v>753</v>
      </c>
      <c r="F938" s="32" t="s">
        <v>1950</v>
      </c>
      <c r="G938" s="63">
        <v>2</v>
      </c>
      <c r="H938" s="64">
        <v>595.46</v>
      </c>
      <c r="I938" s="65">
        <v>0.42</v>
      </c>
      <c r="J938" s="51">
        <f t="shared" si="16"/>
        <v>345.36680000000007</v>
      </c>
    </row>
    <row r="939" spans="1:10" ht="31.5">
      <c r="A939" s="72">
        <v>937</v>
      </c>
      <c r="B939" s="32" t="s">
        <v>750</v>
      </c>
      <c r="C939" s="32" t="s">
        <v>1997</v>
      </c>
      <c r="D939" s="62" t="s">
        <v>1998</v>
      </c>
      <c r="E939" s="32" t="s">
        <v>753</v>
      </c>
      <c r="F939" s="32" t="s">
        <v>1950</v>
      </c>
      <c r="G939" s="63">
        <v>2</v>
      </c>
      <c r="H939" s="64">
        <v>543.52</v>
      </c>
      <c r="I939" s="65">
        <v>0.42</v>
      </c>
      <c r="J939" s="51">
        <f t="shared" si="16"/>
        <v>315.24160000000001</v>
      </c>
    </row>
    <row r="940" spans="1:10" ht="31.5">
      <c r="A940" s="72">
        <v>938</v>
      </c>
      <c r="B940" s="32" t="s">
        <v>750</v>
      </c>
      <c r="C940" s="32" t="s">
        <v>1999</v>
      </c>
      <c r="D940" s="62" t="s">
        <v>2000</v>
      </c>
      <c r="E940" s="32" t="s">
        <v>753</v>
      </c>
      <c r="F940" s="32" t="s">
        <v>1950</v>
      </c>
      <c r="G940" s="63">
        <v>2</v>
      </c>
      <c r="H940" s="64">
        <v>678.34</v>
      </c>
      <c r="I940" s="65">
        <v>0.42</v>
      </c>
      <c r="J940" s="51">
        <f t="shared" si="16"/>
        <v>393.43720000000008</v>
      </c>
    </row>
    <row r="941" spans="1:10" ht="31.5">
      <c r="A941" s="72">
        <v>939</v>
      </c>
      <c r="B941" s="32" t="s">
        <v>750</v>
      </c>
      <c r="C941" s="32" t="s">
        <v>2001</v>
      </c>
      <c r="D941" s="62" t="s">
        <v>2002</v>
      </c>
      <c r="E941" s="32" t="s">
        <v>753</v>
      </c>
      <c r="F941" s="32" t="s">
        <v>1950</v>
      </c>
      <c r="G941" s="63">
        <v>2</v>
      </c>
      <c r="H941" s="64">
        <v>678.34</v>
      </c>
      <c r="I941" s="65">
        <v>0.42</v>
      </c>
      <c r="J941" s="51">
        <f t="shared" si="16"/>
        <v>393.43720000000008</v>
      </c>
    </row>
    <row r="942" spans="1:10" ht="31.5">
      <c r="A942" s="72">
        <v>940</v>
      </c>
      <c r="B942" s="32" t="s">
        <v>750</v>
      </c>
      <c r="C942" s="32" t="s">
        <v>2003</v>
      </c>
      <c r="D942" s="62" t="s">
        <v>2004</v>
      </c>
      <c r="E942" s="32" t="s">
        <v>753</v>
      </c>
      <c r="F942" s="32" t="s">
        <v>1950</v>
      </c>
      <c r="G942" s="63">
        <v>2</v>
      </c>
      <c r="H942" s="64">
        <v>422.44</v>
      </c>
      <c r="I942" s="65">
        <v>0.42</v>
      </c>
      <c r="J942" s="51">
        <f t="shared" si="16"/>
        <v>245.01520000000002</v>
      </c>
    </row>
    <row r="943" spans="1:10" ht="31.5">
      <c r="A943" s="72">
        <v>941</v>
      </c>
      <c r="B943" s="32" t="s">
        <v>750</v>
      </c>
      <c r="C943" s="32" t="s">
        <v>2005</v>
      </c>
      <c r="D943" s="62" t="s">
        <v>2006</v>
      </c>
      <c r="E943" s="32" t="s">
        <v>753</v>
      </c>
      <c r="F943" s="32" t="s">
        <v>1950</v>
      </c>
      <c r="G943" s="63">
        <v>2</v>
      </c>
      <c r="H943" s="64">
        <v>557.26</v>
      </c>
      <c r="I943" s="65">
        <v>0.42</v>
      </c>
      <c r="J943" s="51">
        <f t="shared" si="16"/>
        <v>323.21080000000001</v>
      </c>
    </row>
    <row r="944" spans="1:10" ht="31.5">
      <c r="A944" s="72">
        <v>942</v>
      </c>
      <c r="B944" s="32" t="s">
        <v>750</v>
      </c>
      <c r="C944" s="32" t="s">
        <v>2007</v>
      </c>
      <c r="D944" s="62" t="s">
        <v>2008</v>
      </c>
      <c r="E944" s="32" t="s">
        <v>753</v>
      </c>
      <c r="F944" s="32" t="s">
        <v>1950</v>
      </c>
      <c r="G944" s="63">
        <v>2</v>
      </c>
      <c r="H944" s="64">
        <v>557.26</v>
      </c>
      <c r="I944" s="65">
        <v>0.42</v>
      </c>
      <c r="J944" s="51">
        <f t="shared" si="16"/>
        <v>323.21080000000001</v>
      </c>
    </row>
    <row r="945" spans="1:10" ht="31.5">
      <c r="A945" s="72">
        <v>943</v>
      </c>
      <c r="B945" s="32" t="s">
        <v>750</v>
      </c>
      <c r="C945" s="32" t="s">
        <v>2009</v>
      </c>
      <c r="D945" s="62" t="s">
        <v>2010</v>
      </c>
      <c r="E945" s="32" t="s">
        <v>753</v>
      </c>
      <c r="F945" s="32" t="s">
        <v>1950</v>
      </c>
      <c r="G945" s="63">
        <v>2</v>
      </c>
      <c r="H945" s="64">
        <v>432.55</v>
      </c>
      <c r="I945" s="65">
        <v>0.42</v>
      </c>
      <c r="J945" s="51">
        <f t="shared" si="16"/>
        <v>250.87900000000005</v>
      </c>
    </row>
    <row r="946" spans="1:10" ht="31.5">
      <c r="A946" s="72">
        <v>944</v>
      </c>
      <c r="B946" s="32" t="s">
        <v>750</v>
      </c>
      <c r="C946" s="32" t="s">
        <v>2011</v>
      </c>
      <c r="D946" s="62" t="s">
        <v>2012</v>
      </c>
      <c r="E946" s="32" t="s">
        <v>753</v>
      </c>
      <c r="F946" s="32" t="s">
        <v>1950</v>
      </c>
      <c r="G946" s="63">
        <v>2</v>
      </c>
      <c r="H946" s="64">
        <v>567.37</v>
      </c>
      <c r="I946" s="65">
        <v>0.42</v>
      </c>
      <c r="J946" s="51">
        <f t="shared" si="16"/>
        <v>329.07460000000003</v>
      </c>
    </row>
    <row r="947" spans="1:10" ht="31.5">
      <c r="A947" s="72">
        <v>945</v>
      </c>
      <c r="B947" s="32" t="s">
        <v>750</v>
      </c>
      <c r="C947" s="32" t="s">
        <v>2013</v>
      </c>
      <c r="D947" s="62" t="s">
        <v>2014</v>
      </c>
      <c r="E947" s="32" t="s">
        <v>753</v>
      </c>
      <c r="F947" s="32" t="s">
        <v>1950</v>
      </c>
      <c r="G947" s="63">
        <v>2</v>
      </c>
      <c r="H947" s="64">
        <v>567.37</v>
      </c>
      <c r="I947" s="65">
        <v>0.42</v>
      </c>
      <c r="J947" s="51">
        <f t="shared" si="16"/>
        <v>329.07460000000003</v>
      </c>
    </row>
    <row r="948" spans="1:10" ht="31.5">
      <c r="A948" s="72">
        <v>946</v>
      </c>
      <c r="B948" s="32" t="s">
        <v>750</v>
      </c>
      <c r="C948" s="32" t="s">
        <v>2015</v>
      </c>
      <c r="D948" s="62" t="s">
        <v>2016</v>
      </c>
      <c r="E948" s="32" t="s">
        <v>753</v>
      </c>
      <c r="F948" s="32" t="s">
        <v>2017</v>
      </c>
      <c r="G948" s="63">
        <v>2</v>
      </c>
      <c r="H948" s="64">
        <v>573.05999999999995</v>
      </c>
      <c r="I948" s="65">
        <v>0.42</v>
      </c>
      <c r="J948" s="51">
        <f t="shared" si="16"/>
        <v>332.37479999999999</v>
      </c>
    </row>
    <row r="949" spans="1:10" ht="47.25">
      <c r="A949" s="72">
        <v>947</v>
      </c>
      <c r="B949" s="32" t="s">
        <v>750</v>
      </c>
      <c r="C949" s="32" t="s">
        <v>2018</v>
      </c>
      <c r="D949" s="62" t="s">
        <v>2019</v>
      </c>
      <c r="E949" s="32" t="s">
        <v>753</v>
      </c>
      <c r="F949" s="32" t="s">
        <v>2017</v>
      </c>
      <c r="G949" s="63">
        <v>2</v>
      </c>
      <c r="H949" s="64">
        <v>629.24</v>
      </c>
      <c r="I949" s="65">
        <v>0.42</v>
      </c>
      <c r="J949" s="51">
        <f t="shared" si="16"/>
        <v>364.95920000000007</v>
      </c>
    </row>
    <row r="950" spans="1:10" ht="47.25">
      <c r="A950" s="72">
        <v>948</v>
      </c>
      <c r="B950" s="32" t="s">
        <v>750</v>
      </c>
      <c r="C950" s="32" t="s">
        <v>2020</v>
      </c>
      <c r="D950" s="62" t="s">
        <v>2021</v>
      </c>
      <c r="E950" s="32" t="s">
        <v>753</v>
      </c>
      <c r="F950" s="32" t="s">
        <v>2017</v>
      </c>
      <c r="G950" s="63">
        <v>2</v>
      </c>
      <c r="H950" s="64">
        <v>853.94</v>
      </c>
      <c r="I950" s="65">
        <v>0.42</v>
      </c>
      <c r="J950" s="51">
        <f t="shared" si="16"/>
        <v>495.28520000000009</v>
      </c>
    </row>
    <row r="951" spans="1:10" ht="31.5">
      <c r="A951" s="72">
        <v>949</v>
      </c>
      <c r="B951" s="32" t="s">
        <v>750</v>
      </c>
      <c r="C951" s="32" t="s">
        <v>2022</v>
      </c>
      <c r="D951" s="62" t="s">
        <v>2023</v>
      </c>
      <c r="E951" s="32" t="s">
        <v>753</v>
      </c>
      <c r="F951" s="32" t="s">
        <v>2017</v>
      </c>
      <c r="G951" s="63">
        <v>2</v>
      </c>
      <c r="H951" s="64">
        <v>629.24</v>
      </c>
      <c r="I951" s="65">
        <v>0.42</v>
      </c>
      <c r="J951" s="51">
        <f t="shared" si="16"/>
        <v>364.95920000000007</v>
      </c>
    </row>
    <row r="952" spans="1:10" ht="47.25">
      <c r="A952" s="72">
        <v>950</v>
      </c>
      <c r="B952" s="32" t="s">
        <v>750</v>
      </c>
      <c r="C952" s="32" t="s">
        <v>2024</v>
      </c>
      <c r="D952" s="62" t="s">
        <v>2025</v>
      </c>
      <c r="E952" s="32" t="s">
        <v>753</v>
      </c>
      <c r="F952" s="32" t="s">
        <v>2017</v>
      </c>
      <c r="G952" s="63">
        <v>2</v>
      </c>
      <c r="H952" s="64">
        <v>685.41</v>
      </c>
      <c r="I952" s="65">
        <v>0.42</v>
      </c>
      <c r="J952" s="51">
        <f t="shared" si="16"/>
        <v>397.5378</v>
      </c>
    </row>
    <row r="953" spans="1:10" ht="47.25">
      <c r="A953" s="72">
        <v>951</v>
      </c>
      <c r="B953" s="32" t="s">
        <v>750</v>
      </c>
      <c r="C953" s="32" t="s">
        <v>2026</v>
      </c>
      <c r="D953" s="62" t="s">
        <v>2027</v>
      </c>
      <c r="E953" s="32" t="s">
        <v>753</v>
      </c>
      <c r="F953" s="32" t="s">
        <v>2017</v>
      </c>
      <c r="G953" s="63">
        <v>2</v>
      </c>
      <c r="H953" s="64">
        <v>910.11</v>
      </c>
      <c r="I953" s="65">
        <v>0.42</v>
      </c>
      <c r="J953" s="51">
        <f t="shared" si="16"/>
        <v>527.86380000000008</v>
      </c>
    </row>
    <row r="954" spans="1:10" ht="31.5">
      <c r="A954" s="72">
        <v>952</v>
      </c>
      <c r="B954" s="32" t="s">
        <v>750</v>
      </c>
      <c r="C954" s="32" t="s">
        <v>2028</v>
      </c>
      <c r="D954" s="62" t="s">
        <v>2029</v>
      </c>
      <c r="E954" s="32" t="s">
        <v>753</v>
      </c>
      <c r="F954" s="32" t="s">
        <v>2017</v>
      </c>
      <c r="G954" s="63">
        <v>2</v>
      </c>
      <c r="H954" s="64">
        <v>797.76</v>
      </c>
      <c r="I954" s="65">
        <v>0.42</v>
      </c>
      <c r="J954" s="51">
        <f t="shared" si="16"/>
        <v>462.70080000000007</v>
      </c>
    </row>
    <row r="955" spans="1:10" ht="47.25">
      <c r="A955" s="72">
        <v>953</v>
      </c>
      <c r="B955" s="32" t="s">
        <v>750</v>
      </c>
      <c r="C955" s="32" t="s">
        <v>2030</v>
      </c>
      <c r="D955" s="62" t="s">
        <v>2031</v>
      </c>
      <c r="E955" s="32" t="s">
        <v>753</v>
      </c>
      <c r="F955" s="32" t="s">
        <v>2017</v>
      </c>
      <c r="G955" s="63">
        <v>2</v>
      </c>
      <c r="H955" s="64">
        <v>853.94</v>
      </c>
      <c r="I955" s="65">
        <v>0.42</v>
      </c>
      <c r="J955" s="51">
        <f t="shared" si="16"/>
        <v>495.28520000000009</v>
      </c>
    </row>
    <row r="956" spans="1:10" ht="47.25">
      <c r="A956" s="72">
        <v>954</v>
      </c>
      <c r="B956" s="32" t="s">
        <v>750</v>
      </c>
      <c r="C956" s="32" t="s">
        <v>2032</v>
      </c>
      <c r="D956" s="62" t="s">
        <v>2033</v>
      </c>
      <c r="E956" s="32" t="s">
        <v>753</v>
      </c>
      <c r="F956" s="32" t="s">
        <v>2017</v>
      </c>
      <c r="G956" s="63">
        <v>2</v>
      </c>
      <c r="H956" s="64">
        <v>1078.6400000000001</v>
      </c>
      <c r="I956" s="65">
        <v>0.42</v>
      </c>
      <c r="J956" s="51">
        <f t="shared" si="16"/>
        <v>625.61120000000017</v>
      </c>
    </row>
    <row r="957" spans="1:10" ht="31.5">
      <c r="A957" s="72">
        <v>955</v>
      </c>
      <c r="B957" s="32" t="s">
        <v>750</v>
      </c>
      <c r="C957" s="32" t="s">
        <v>2034</v>
      </c>
      <c r="D957" s="62" t="s">
        <v>2035</v>
      </c>
      <c r="E957" s="32" t="s">
        <v>753</v>
      </c>
      <c r="F957" s="32" t="s">
        <v>2017</v>
      </c>
      <c r="G957" s="63">
        <v>2</v>
      </c>
      <c r="H957" s="64">
        <v>853.94</v>
      </c>
      <c r="I957" s="65">
        <v>0.42</v>
      </c>
      <c r="J957" s="51">
        <f t="shared" si="16"/>
        <v>495.28520000000009</v>
      </c>
    </row>
    <row r="958" spans="1:10" ht="47.25">
      <c r="A958" s="72">
        <v>956</v>
      </c>
      <c r="B958" s="32" t="s">
        <v>750</v>
      </c>
      <c r="C958" s="32" t="s">
        <v>2036</v>
      </c>
      <c r="D958" s="62" t="s">
        <v>2037</v>
      </c>
      <c r="E958" s="32" t="s">
        <v>753</v>
      </c>
      <c r="F958" s="32" t="s">
        <v>2017</v>
      </c>
      <c r="G958" s="63">
        <v>2</v>
      </c>
      <c r="H958" s="64">
        <v>910.11</v>
      </c>
      <c r="I958" s="65">
        <v>0.42</v>
      </c>
      <c r="J958" s="51">
        <f t="shared" si="16"/>
        <v>527.86380000000008</v>
      </c>
    </row>
    <row r="959" spans="1:10" ht="47.25">
      <c r="A959" s="72">
        <v>957</v>
      </c>
      <c r="B959" s="32" t="s">
        <v>750</v>
      </c>
      <c r="C959" s="32" t="s">
        <v>2038</v>
      </c>
      <c r="D959" s="62" t="s">
        <v>2039</v>
      </c>
      <c r="E959" s="32" t="s">
        <v>753</v>
      </c>
      <c r="F959" s="32" t="s">
        <v>2017</v>
      </c>
      <c r="G959" s="63">
        <v>2</v>
      </c>
      <c r="H959" s="64">
        <v>1134.81</v>
      </c>
      <c r="I959" s="65">
        <v>0.42</v>
      </c>
      <c r="J959" s="51">
        <f t="shared" ref="J959:J1022" si="17">H959*(1-I959)</f>
        <v>658.1898000000001</v>
      </c>
    </row>
    <row r="960" spans="1:10" ht="31.5">
      <c r="A960" s="72">
        <v>958</v>
      </c>
      <c r="B960" s="32" t="s">
        <v>750</v>
      </c>
      <c r="C960" s="32" t="s">
        <v>2040</v>
      </c>
      <c r="D960" s="62" t="s">
        <v>2041</v>
      </c>
      <c r="E960" s="32" t="s">
        <v>753</v>
      </c>
      <c r="F960" s="32" t="s">
        <v>2017</v>
      </c>
      <c r="G960" s="63">
        <v>2</v>
      </c>
      <c r="H960" s="64">
        <v>651.71</v>
      </c>
      <c r="I960" s="65">
        <v>0.42</v>
      </c>
      <c r="J960" s="51">
        <f t="shared" si="17"/>
        <v>377.99180000000007</v>
      </c>
    </row>
    <row r="961" spans="1:10" ht="47.25">
      <c r="A961" s="72">
        <v>959</v>
      </c>
      <c r="B961" s="32" t="s">
        <v>750</v>
      </c>
      <c r="C961" s="32" t="s">
        <v>2042</v>
      </c>
      <c r="D961" s="62" t="s">
        <v>2043</v>
      </c>
      <c r="E961" s="32" t="s">
        <v>753</v>
      </c>
      <c r="F961" s="32" t="s">
        <v>2017</v>
      </c>
      <c r="G961" s="63">
        <v>2</v>
      </c>
      <c r="H961" s="64">
        <v>707.88</v>
      </c>
      <c r="I961" s="65">
        <v>0.42</v>
      </c>
      <c r="J961" s="51">
        <f t="shared" si="17"/>
        <v>410.57040000000006</v>
      </c>
    </row>
    <row r="962" spans="1:10" ht="47.25">
      <c r="A962" s="72">
        <v>960</v>
      </c>
      <c r="B962" s="32" t="s">
        <v>750</v>
      </c>
      <c r="C962" s="32" t="s">
        <v>2044</v>
      </c>
      <c r="D962" s="62" t="s">
        <v>2045</v>
      </c>
      <c r="E962" s="32" t="s">
        <v>753</v>
      </c>
      <c r="F962" s="32" t="s">
        <v>2017</v>
      </c>
      <c r="G962" s="63">
        <v>2</v>
      </c>
      <c r="H962" s="64">
        <v>932.58</v>
      </c>
      <c r="I962" s="65">
        <v>0.42</v>
      </c>
      <c r="J962" s="51">
        <f t="shared" si="17"/>
        <v>540.89640000000009</v>
      </c>
    </row>
    <row r="963" spans="1:10" ht="31.5">
      <c r="A963" s="72">
        <v>961</v>
      </c>
      <c r="B963" s="32" t="s">
        <v>750</v>
      </c>
      <c r="C963" s="32" t="s">
        <v>2046</v>
      </c>
      <c r="D963" s="62" t="s">
        <v>2047</v>
      </c>
      <c r="E963" s="32" t="s">
        <v>753</v>
      </c>
      <c r="F963" s="32" t="s">
        <v>2017</v>
      </c>
      <c r="G963" s="63">
        <v>2</v>
      </c>
      <c r="H963" s="64">
        <v>707.88</v>
      </c>
      <c r="I963" s="65">
        <v>0.42</v>
      </c>
      <c r="J963" s="51">
        <f t="shared" si="17"/>
        <v>410.57040000000006</v>
      </c>
    </row>
    <row r="964" spans="1:10" ht="47.25">
      <c r="A964" s="72">
        <v>962</v>
      </c>
      <c r="B964" s="32" t="s">
        <v>750</v>
      </c>
      <c r="C964" s="32" t="s">
        <v>2048</v>
      </c>
      <c r="D964" s="62" t="s">
        <v>2049</v>
      </c>
      <c r="E964" s="32" t="s">
        <v>753</v>
      </c>
      <c r="F964" s="32" t="s">
        <v>2017</v>
      </c>
      <c r="G964" s="63">
        <v>2</v>
      </c>
      <c r="H964" s="64">
        <v>764.06</v>
      </c>
      <c r="I964" s="65">
        <v>0.42</v>
      </c>
      <c r="J964" s="51">
        <f t="shared" si="17"/>
        <v>443.15480000000002</v>
      </c>
    </row>
    <row r="965" spans="1:10" ht="47.25">
      <c r="A965" s="72">
        <v>963</v>
      </c>
      <c r="B965" s="32" t="s">
        <v>750</v>
      </c>
      <c r="C965" s="32" t="s">
        <v>2050</v>
      </c>
      <c r="D965" s="62" t="s">
        <v>2051</v>
      </c>
      <c r="E965" s="32" t="s">
        <v>753</v>
      </c>
      <c r="F965" s="32" t="s">
        <v>2017</v>
      </c>
      <c r="G965" s="63">
        <v>2</v>
      </c>
      <c r="H965" s="64">
        <v>988.76</v>
      </c>
      <c r="I965" s="65">
        <v>0.42</v>
      </c>
      <c r="J965" s="51">
        <f t="shared" si="17"/>
        <v>573.48080000000004</v>
      </c>
    </row>
    <row r="966" spans="1:10" ht="31.5">
      <c r="A966" s="72">
        <v>964</v>
      </c>
      <c r="B966" s="32" t="s">
        <v>750</v>
      </c>
      <c r="C966" s="32" t="s">
        <v>2052</v>
      </c>
      <c r="D966" s="62" t="s">
        <v>2053</v>
      </c>
      <c r="E966" s="32" t="s">
        <v>753</v>
      </c>
      <c r="F966" s="32" t="s">
        <v>2017</v>
      </c>
      <c r="G966" s="63">
        <v>2</v>
      </c>
      <c r="H966" s="64">
        <v>932.58</v>
      </c>
      <c r="I966" s="65">
        <v>0.42</v>
      </c>
      <c r="J966" s="51">
        <f t="shared" si="17"/>
        <v>540.89640000000009</v>
      </c>
    </row>
    <row r="967" spans="1:10" ht="47.25">
      <c r="A967" s="72">
        <v>965</v>
      </c>
      <c r="B967" s="32" t="s">
        <v>750</v>
      </c>
      <c r="C967" s="32" t="s">
        <v>2054</v>
      </c>
      <c r="D967" s="62" t="s">
        <v>2055</v>
      </c>
      <c r="E967" s="32" t="s">
        <v>753</v>
      </c>
      <c r="F967" s="32" t="s">
        <v>2017</v>
      </c>
      <c r="G967" s="63">
        <v>2</v>
      </c>
      <c r="H967" s="64">
        <v>988.76</v>
      </c>
      <c r="I967" s="65">
        <v>0.42</v>
      </c>
      <c r="J967" s="51">
        <f t="shared" si="17"/>
        <v>573.48080000000004</v>
      </c>
    </row>
    <row r="968" spans="1:10" ht="47.25">
      <c r="A968" s="72">
        <v>966</v>
      </c>
      <c r="B968" s="32" t="s">
        <v>750</v>
      </c>
      <c r="C968" s="32" t="s">
        <v>2056</v>
      </c>
      <c r="D968" s="62" t="s">
        <v>2057</v>
      </c>
      <c r="E968" s="32" t="s">
        <v>753</v>
      </c>
      <c r="F968" s="32" t="s">
        <v>2017</v>
      </c>
      <c r="G968" s="63">
        <v>2</v>
      </c>
      <c r="H968" s="64">
        <v>1213.46</v>
      </c>
      <c r="I968" s="65">
        <v>0.42</v>
      </c>
      <c r="J968" s="51">
        <f t="shared" si="17"/>
        <v>703.80680000000007</v>
      </c>
    </row>
    <row r="969" spans="1:10" ht="31.5">
      <c r="A969" s="72">
        <v>967</v>
      </c>
      <c r="B969" s="32" t="s">
        <v>750</v>
      </c>
      <c r="C969" s="32" t="s">
        <v>2058</v>
      </c>
      <c r="D969" s="62" t="s">
        <v>2059</v>
      </c>
      <c r="E969" s="32" t="s">
        <v>753</v>
      </c>
      <c r="F969" s="32" t="s">
        <v>2017</v>
      </c>
      <c r="G969" s="63">
        <v>2</v>
      </c>
      <c r="H969" s="64">
        <v>988.76</v>
      </c>
      <c r="I969" s="65">
        <v>0.42</v>
      </c>
      <c r="J969" s="51">
        <f t="shared" si="17"/>
        <v>573.48080000000004</v>
      </c>
    </row>
    <row r="970" spans="1:10" ht="47.25">
      <c r="A970" s="72">
        <v>968</v>
      </c>
      <c r="B970" s="32" t="s">
        <v>750</v>
      </c>
      <c r="C970" s="32" t="s">
        <v>2060</v>
      </c>
      <c r="D970" s="62" t="s">
        <v>2061</v>
      </c>
      <c r="E970" s="32" t="s">
        <v>753</v>
      </c>
      <c r="F970" s="32" t="s">
        <v>2017</v>
      </c>
      <c r="G970" s="63">
        <v>2</v>
      </c>
      <c r="H970" s="64">
        <v>1044.93</v>
      </c>
      <c r="I970" s="65">
        <v>0.42</v>
      </c>
      <c r="J970" s="51">
        <f t="shared" si="17"/>
        <v>606.0594000000001</v>
      </c>
    </row>
    <row r="971" spans="1:10" ht="47.25">
      <c r="A971" s="72">
        <v>969</v>
      </c>
      <c r="B971" s="32" t="s">
        <v>750</v>
      </c>
      <c r="C971" s="32" t="s">
        <v>2062</v>
      </c>
      <c r="D971" s="62" t="s">
        <v>2063</v>
      </c>
      <c r="E971" s="32" t="s">
        <v>753</v>
      </c>
      <c r="F971" s="32" t="s">
        <v>2017</v>
      </c>
      <c r="G971" s="63">
        <v>2</v>
      </c>
      <c r="H971" s="64">
        <v>1269.6300000000001</v>
      </c>
      <c r="I971" s="65">
        <v>0.42</v>
      </c>
      <c r="J971" s="51">
        <f t="shared" si="17"/>
        <v>736.38540000000012</v>
      </c>
    </row>
    <row r="972" spans="1:10" ht="31.5">
      <c r="A972" s="72">
        <v>970</v>
      </c>
      <c r="B972" s="32" t="s">
        <v>750</v>
      </c>
      <c r="C972" s="32" t="s">
        <v>2064</v>
      </c>
      <c r="D972" s="32" t="s">
        <v>2065</v>
      </c>
      <c r="E972" s="32" t="s">
        <v>753</v>
      </c>
      <c r="F972" s="32" t="s">
        <v>2017</v>
      </c>
      <c r="G972" s="63">
        <v>2</v>
      </c>
      <c r="H972" s="64">
        <v>573.05999999999995</v>
      </c>
      <c r="I972" s="65">
        <v>0.42</v>
      </c>
      <c r="J972" s="51">
        <f t="shared" si="17"/>
        <v>332.37479999999999</v>
      </c>
    </row>
    <row r="973" spans="1:10" ht="31.5">
      <c r="A973" s="72">
        <v>971</v>
      </c>
      <c r="B973" s="32" t="s">
        <v>750</v>
      </c>
      <c r="C973" s="32" t="s">
        <v>2066</v>
      </c>
      <c r="D973" s="32" t="s">
        <v>2067</v>
      </c>
      <c r="E973" s="32" t="s">
        <v>753</v>
      </c>
      <c r="F973" s="32" t="s">
        <v>2017</v>
      </c>
      <c r="G973" s="63">
        <v>2</v>
      </c>
      <c r="H973" s="64">
        <v>629.24</v>
      </c>
      <c r="I973" s="65">
        <v>0.42</v>
      </c>
      <c r="J973" s="51">
        <f t="shared" si="17"/>
        <v>364.95920000000007</v>
      </c>
    </row>
    <row r="974" spans="1:10" ht="47.25">
      <c r="A974" s="72">
        <v>972</v>
      </c>
      <c r="B974" s="32" t="s">
        <v>750</v>
      </c>
      <c r="C974" s="32" t="s">
        <v>2068</v>
      </c>
      <c r="D974" s="32" t="s">
        <v>2069</v>
      </c>
      <c r="E974" s="32" t="s">
        <v>753</v>
      </c>
      <c r="F974" s="32" t="s">
        <v>2017</v>
      </c>
      <c r="G974" s="63">
        <v>2</v>
      </c>
      <c r="H974" s="64">
        <v>853.94</v>
      </c>
      <c r="I974" s="65">
        <v>0.42</v>
      </c>
      <c r="J974" s="51">
        <f t="shared" si="17"/>
        <v>495.28520000000009</v>
      </c>
    </row>
    <row r="975" spans="1:10" ht="31.5">
      <c r="A975" s="72">
        <v>973</v>
      </c>
      <c r="B975" s="32" t="s">
        <v>750</v>
      </c>
      <c r="C975" s="32" t="s">
        <v>2070</v>
      </c>
      <c r="D975" s="32" t="s">
        <v>2071</v>
      </c>
      <c r="E975" s="32" t="s">
        <v>753</v>
      </c>
      <c r="F975" s="32" t="s">
        <v>2017</v>
      </c>
      <c r="G975" s="63">
        <v>2</v>
      </c>
      <c r="H975" s="64">
        <v>629.24</v>
      </c>
      <c r="I975" s="65">
        <v>0.42</v>
      </c>
      <c r="J975" s="51">
        <f t="shared" si="17"/>
        <v>364.95920000000007</v>
      </c>
    </row>
    <row r="976" spans="1:10" ht="31.5">
      <c r="A976" s="72">
        <v>974</v>
      </c>
      <c r="B976" s="32" t="s">
        <v>750</v>
      </c>
      <c r="C976" s="32" t="s">
        <v>2072</v>
      </c>
      <c r="D976" s="32" t="s">
        <v>2073</v>
      </c>
      <c r="E976" s="32" t="s">
        <v>753</v>
      </c>
      <c r="F976" s="32" t="s">
        <v>2017</v>
      </c>
      <c r="G976" s="63">
        <v>2</v>
      </c>
      <c r="H976" s="64">
        <v>685.41</v>
      </c>
      <c r="I976" s="65">
        <v>0.42</v>
      </c>
      <c r="J976" s="51">
        <f t="shared" si="17"/>
        <v>397.5378</v>
      </c>
    </row>
    <row r="977" spans="1:10" ht="47.25">
      <c r="A977" s="72">
        <v>975</v>
      </c>
      <c r="B977" s="32" t="s">
        <v>750</v>
      </c>
      <c r="C977" s="32" t="s">
        <v>2074</v>
      </c>
      <c r="D977" s="32" t="s">
        <v>2075</v>
      </c>
      <c r="E977" s="32" t="s">
        <v>753</v>
      </c>
      <c r="F977" s="32" t="s">
        <v>2017</v>
      </c>
      <c r="G977" s="63">
        <v>2</v>
      </c>
      <c r="H977" s="64">
        <v>910.11</v>
      </c>
      <c r="I977" s="65">
        <v>0.42</v>
      </c>
      <c r="J977" s="51">
        <f t="shared" si="17"/>
        <v>527.86380000000008</v>
      </c>
    </row>
    <row r="978" spans="1:10" ht="31.5">
      <c r="A978" s="72">
        <v>976</v>
      </c>
      <c r="B978" s="32" t="s">
        <v>750</v>
      </c>
      <c r="C978" s="32" t="s">
        <v>2076</v>
      </c>
      <c r="D978" s="32" t="s">
        <v>2077</v>
      </c>
      <c r="E978" s="32" t="s">
        <v>753</v>
      </c>
      <c r="F978" s="32" t="s">
        <v>2017</v>
      </c>
      <c r="G978" s="63">
        <v>2</v>
      </c>
      <c r="H978" s="64">
        <v>797.76</v>
      </c>
      <c r="I978" s="65">
        <v>0.42</v>
      </c>
      <c r="J978" s="51">
        <f t="shared" si="17"/>
        <v>462.70080000000007</v>
      </c>
    </row>
    <row r="979" spans="1:10" ht="31.5">
      <c r="A979" s="72">
        <v>977</v>
      </c>
      <c r="B979" s="32" t="s">
        <v>750</v>
      </c>
      <c r="C979" s="32" t="s">
        <v>2078</v>
      </c>
      <c r="D979" s="32" t="s">
        <v>2079</v>
      </c>
      <c r="E979" s="32" t="s">
        <v>753</v>
      </c>
      <c r="F979" s="32" t="s">
        <v>2017</v>
      </c>
      <c r="G979" s="63">
        <v>2</v>
      </c>
      <c r="H979" s="64">
        <v>853.94</v>
      </c>
      <c r="I979" s="65">
        <v>0.42</v>
      </c>
      <c r="J979" s="51">
        <f t="shared" si="17"/>
        <v>495.28520000000009</v>
      </c>
    </row>
    <row r="980" spans="1:10" ht="47.25">
      <c r="A980" s="72">
        <v>978</v>
      </c>
      <c r="B980" s="32" t="s">
        <v>750</v>
      </c>
      <c r="C980" s="32" t="s">
        <v>2080</v>
      </c>
      <c r="D980" s="32" t="s">
        <v>2081</v>
      </c>
      <c r="E980" s="32" t="s">
        <v>753</v>
      </c>
      <c r="F980" s="32" t="s">
        <v>2017</v>
      </c>
      <c r="G980" s="63">
        <v>2</v>
      </c>
      <c r="H980" s="64">
        <v>1078.6400000000001</v>
      </c>
      <c r="I980" s="65">
        <v>0.42</v>
      </c>
      <c r="J980" s="51">
        <f t="shared" si="17"/>
        <v>625.61120000000017</v>
      </c>
    </row>
    <row r="981" spans="1:10" ht="31.5">
      <c r="A981" s="72">
        <v>979</v>
      </c>
      <c r="B981" s="32" t="s">
        <v>750</v>
      </c>
      <c r="C981" s="32" t="s">
        <v>2082</v>
      </c>
      <c r="D981" s="32" t="s">
        <v>2083</v>
      </c>
      <c r="E981" s="32" t="s">
        <v>753</v>
      </c>
      <c r="F981" s="32" t="s">
        <v>2017</v>
      </c>
      <c r="G981" s="63">
        <v>2</v>
      </c>
      <c r="H981" s="64">
        <v>853.94</v>
      </c>
      <c r="I981" s="65">
        <v>0.42</v>
      </c>
      <c r="J981" s="51">
        <f t="shared" si="17"/>
        <v>495.28520000000009</v>
      </c>
    </row>
    <row r="982" spans="1:10" ht="31.5">
      <c r="A982" s="72">
        <v>980</v>
      </c>
      <c r="B982" s="32" t="s">
        <v>750</v>
      </c>
      <c r="C982" s="32" t="s">
        <v>2084</v>
      </c>
      <c r="D982" s="32" t="s">
        <v>2085</v>
      </c>
      <c r="E982" s="32" t="s">
        <v>753</v>
      </c>
      <c r="F982" s="32" t="s">
        <v>2017</v>
      </c>
      <c r="G982" s="63">
        <v>2</v>
      </c>
      <c r="H982" s="64">
        <v>910.11</v>
      </c>
      <c r="I982" s="65">
        <v>0.42</v>
      </c>
      <c r="J982" s="51">
        <f t="shared" si="17"/>
        <v>527.86380000000008</v>
      </c>
    </row>
    <row r="983" spans="1:10" ht="47.25">
      <c r="A983" s="72">
        <v>981</v>
      </c>
      <c r="B983" s="32" t="s">
        <v>750</v>
      </c>
      <c r="C983" s="32" t="s">
        <v>2086</v>
      </c>
      <c r="D983" s="32" t="s">
        <v>2087</v>
      </c>
      <c r="E983" s="32" t="s">
        <v>753</v>
      </c>
      <c r="F983" s="32" t="s">
        <v>2017</v>
      </c>
      <c r="G983" s="63">
        <v>2</v>
      </c>
      <c r="H983" s="64">
        <v>1134.81</v>
      </c>
      <c r="I983" s="65">
        <v>0.42</v>
      </c>
      <c r="J983" s="51">
        <f t="shared" si="17"/>
        <v>658.1898000000001</v>
      </c>
    </row>
    <row r="984" spans="1:10" ht="31.5">
      <c r="A984" s="72">
        <v>982</v>
      </c>
      <c r="B984" s="32" t="s">
        <v>750</v>
      </c>
      <c r="C984" s="32" t="s">
        <v>2088</v>
      </c>
      <c r="D984" s="32" t="s">
        <v>2089</v>
      </c>
      <c r="E984" s="32" t="s">
        <v>753</v>
      </c>
      <c r="F984" s="32" t="s">
        <v>2017</v>
      </c>
      <c r="G984" s="63">
        <v>2</v>
      </c>
      <c r="H984" s="64">
        <v>651.71</v>
      </c>
      <c r="I984" s="65">
        <v>0.42</v>
      </c>
      <c r="J984" s="51">
        <f t="shared" si="17"/>
        <v>377.99180000000007</v>
      </c>
    </row>
    <row r="985" spans="1:10" ht="31.5">
      <c r="A985" s="72">
        <v>983</v>
      </c>
      <c r="B985" s="32" t="s">
        <v>750</v>
      </c>
      <c r="C985" s="32" t="s">
        <v>2090</v>
      </c>
      <c r="D985" s="32" t="s">
        <v>2091</v>
      </c>
      <c r="E985" s="32" t="s">
        <v>753</v>
      </c>
      <c r="F985" s="32" t="s">
        <v>2017</v>
      </c>
      <c r="G985" s="63">
        <v>2</v>
      </c>
      <c r="H985" s="64">
        <v>707.88</v>
      </c>
      <c r="I985" s="65">
        <v>0.42</v>
      </c>
      <c r="J985" s="51">
        <f t="shared" si="17"/>
        <v>410.57040000000006</v>
      </c>
    </row>
    <row r="986" spans="1:10" ht="47.25">
      <c r="A986" s="72">
        <v>984</v>
      </c>
      <c r="B986" s="32" t="s">
        <v>750</v>
      </c>
      <c r="C986" s="32" t="s">
        <v>2092</v>
      </c>
      <c r="D986" s="32" t="s">
        <v>2093</v>
      </c>
      <c r="E986" s="32" t="s">
        <v>753</v>
      </c>
      <c r="F986" s="32" t="s">
        <v>2017</v>
      </c>
      <c r="G986" s="63">
        <v>2</v>
      </c>
      <c r="H986" s="64">
        <v>932.58</v>
      </c>
      <c r="I986" s="65">
        <v>0.42</v>
      </c>
      <c r="J986" s="51">
        <f t="shared" si="17"/>
        <v>540.89640000000009</v>
      </c>
    </row>
    <row r="987" spans="1:10" ht="31.5">
      <c r="A987" s="72">
        <v>985</v>
      </c>
      <c r="B987" s="32" t="s">
        <v>750</v>
      </c>
      <c r="C987" s="32" t="s">
        <v>2094</v>
      </c>
      <c r="D987" s="32" t="s">
        <v>2095</v>
      </c>
      <c r="E987" s="32" t="s">
        <v>753</v>
      </c>
      <c r="F987" s="32" t="s">
        <v>2017</v>
      </c>
      <c r="G987" s="63">
        <v>2</v>
      </c>
      <c r="H987" s="64">
        <v>707.88</v>
      </c>
      <c r="I987" s="65">
        <v>0.42</v>
      </c>
      <c r="J987" s="51">
        <f t="shared" si="17"/>
        <v>410.57040000000006</v>
      </c>
    </row>
    <row r="988" spans="1:10" ht="31.5">
      <c r="A988" s="72">
        <v>986</v>
      </c>
      <c r="B988" s="32" t="s">
        <v>750</v>
      </c>
      <c r="C988" s="32" t="s">
        <v>2096</v>
      </c>
      <c r="D988" s="32" t="s">
        <v>2097</v>
      </c>
      <c r="E988" s="32" t="s">
        <v>753</v>
      </c>
      <c r="F988" s="32" t="s">
        <v>2017</v>
      </c>
      <c r="G988" s="63">
        <v>2</v>
      </c>
      <c r="H988" s="64">
        <v>764.06</v>
      </c>
      <c r="I988" s="65">
        <v>0.42</v>
      </c>
      <c r="J988" s="51">
        <f t="shared" si="17"/>
        <v>443.15480000000002</v>
      </c>
    </row>
    <row r="989" spans="1:10" ht="47.25">
      <c r="A989" s="72">
        <v>987</v>
      </c>
      <c r="B989" s="32" t="s">
        <v>750</v>
      </c>
      <c r="C989" s="32" t="s">
        <v>2098</v>
      </c>
      <c r="D989" s="32" t="s">
        <v>2099</v>
      </c>
      <c r="E989" s="32" t="s">
        <v>753</v>
      </c>
      <c r="F989" s="32" t="s">
        <v>2017</v>
      </c>
      <c r="G989" s="63">
        <v>2</v>
      </c>
      <c r="H989" s="64">
        <v>988.76</v>
      </c>
      <c r="I989" s="65">
        <v>0.42</v>
      </c>
      <c r="J989" s="51">
        <f t="shared" si="17"/>
        <v>573.48080000000004</v>
      </c>
    </row>
    <row r="990" spans="1:10" ht="31.5">
      <c r="A990" s="72">
        <v>988</v>
      </c>
      <c r="B990" s="32" t="s">
        <v>750</v>
      </c>
      <c r="C990" s="32" t="s">
        <v>2100</v>
      </c>
      <c r="D990" s="32" t="s">
        <v>2101</v>
      </c>
      <c r="E990" s="32" t="s">
        <v>753</v>
      </c>
      <c r="F990" s="32" t="s">
        <v>2017</v>
      </c>
      <c r="G990" s="63">
        <v>2</v>
      </c>
      <c r="H990" s="64">
        <v>932.58</v>
      </c>
      <c r="I990" s="65">
        <v>0.42</v>
      </c>
      <c r="J990" s="51">
        <f t="shared" si="17"/>
        <v>540.89640000000009</v>
      </c>
    </row>
    <row r="991" spans="1:10" ht="31.5">
      <c r="A991" s="72">
        <v>989</v>
      </c>
      <c r="B991" s="32" t="s">
        <v>750</v>
      </c>
      <c r="C991" s="32" t="s">
        <v>2102</v>
      </c>
      <c r="D991" s="32" t="s">
        <v>2103</v>
      </c>
      <c r="E991" s="32" t="s">
        <v>753</v>
      </c>
      <c r="F991" s="32" t="s">
        <v>2017</v>
      </c>
      <c r="G991" s="63">
        <v>2</v>
      </c>
      <c r="H991" s="64">
        <v>988.76</v>
      </c>
      <c r="I991" s="65">
        <v>0.42</v>
      </c>
      <c r="J991" s="51">
        <f t="shared" si="17"/>
        <v>573.48080000000004</v>
      </c>
    </row>
    <row r="992" spans="1:10" ht="47.25">
      <c r="A992" s="72">
        <v>990</v>
      </c>
      <c r="B992" s="32" t="s">
        <v>750</v>
      </c>
      <c r="C992" s="32" t="s">
        <v>2104</v>
      </c>
      <c r="D992" s="32" t="s">
        <v>2105</v>
      </c>
      <c r="E992" s="32" t="s">
        <v>753</v>
      </c>
      <c r="F992" s="32" t="s">
        <v>2017</v>
      </c>
      <c r="G992" s="63">
        <v>2</v>
      </c>
      <c r="H992" s="64">
        <v>1213.46</v>
      </c>
      <c r="I992" s="65">
        <v>0.42</v>
      </c>
      <c r="J992" s="51">
        <f t="shared" si="17"/>
        <v>703.80680000000007</v>
      </c>
    </row>
    <row r="993" spans="1:10" ht="31.5">
      <c r="A993" s="72">
        <v>991</v>
      </c>
      <c r="B993" s="32" t="s">
        <v>750</v>
      </c>
      <c r="C993" s="32" t="s">
        <v>2106</v>
      </c>
      <c r="D993" s="32" t="s">
        <v>2107</v>
      </c>
      <c r="E993" s="32" t="s">
        <v>753</v>
      </c>
      <c r="F993" s="32" t="s">
        <v>2017</v>
      </c>
      <c r="G993" s="63">
        <v>2</v>
      </c>
      <c r="H993" s="64">
        <v>988.76</v>
      </c>
      <c r="I993" s="65">
        <v>0.42</v>
      </c>
      <c r="J993" s="51">
        <f t="shared" si="17"/>
        <v>573.48080000000004</v>
      </c>
    </row>
    <row r="994" spans="1:10" ht="31.5">
      <c r="A994" s="72">
        <v>992</v>
      </c>
      <c r="B994" s="32" t="s">
        <v>750</v>
      </c>
      <c r="C994" s="32" t="s">
        <v>2108</v>
      </c>
      <c r="D994" s="32" t="s">
        <v>2109</v>
      </c>
      <c r="E994" s="32" t="s">
        <v>753</v>
      </c>
      <c r="F994" s="32" t="s">
        <v>2017</v>
      </c>
      <c r="G994" s="63">
        <v>2</v>
      </c>
      <c r="H994" s="64">
        <v>1044.93</v>
      </c>
      <c r="I994" s="65">
        <v>0.42</v>
      </c>
      <c r="J994" s="51">
        <f t="shared" si="17"/>
        <v>606.0594000000001</v>
      </c>
    </row>
    <row r="995" spans="1:10" ht="47.25">
      <c r="A995" s="72">
        <v>993</v>
      </c>
      <c r="B995" s="32" t="s">
        <v>750</v>
      </c>
      <c r="C995" s="32" t="s">
        <v>2110</v>
      </c>
      <c r="D995" s="32" t="s">
        <v>2111</v>
      </c>
      <c r="E995" s="32" t="s">
        <v>753</v>
      </c>
      <c r="F995" s="32" t="s">
        <v>2017</v>
      </c>
      <c r="G995" s="63">
        <v>2</v>
      </c>
      <c r="H995" s="64">
        <v>1269.6300000000001</v>
      </c>
      <c r="I995" s="65">
        <v>0.42</v>
      </c>
      <c r="J995" s="51">
        <f t="shared" si="17"/>
        <v>736.38540000000012</v>
      </c>
    </row>
    <row r="996" spans="1:10" ht="31.5">
      <c r="A996" s="72">
        <v>994</v>
      </c>
      <c r="B996" s="32" t="s">
        <v>750</v>
      </c>
      <c r="C996" s="32" t="s">
        <v>2112</v>
      </c>
      <c r="D996" s="32" t="s">
        <v>2113</v>
      </c>
      <c r="E996" s="32" t="s">
        <v>753</v>
      </c>
      <c r="F996" s="32" t="s">
        <v>2017</v>
      </c>
      <c r="G996" s="63">
        <v>2</v>
      </c>
      <c r="H996" s="64">
        <v>573.05999999999995</v>
      </c>
      <c r="I996" s="65">
        <v>0.42</v>
      </c>
      <c r="J996" s="51">
        <f t="shared" si="17"/>
        <v>332.37479999999999</v>
      </c>
    </row>
    <row r="997" spans="1:10" ht="31.5">
      <c r="A997" s="72">
        <v>995</v>
      </c>
      <c r="B997" s="32" t="s">
        <v>750</v>
      </c>
      <c r="C997" s="32" t="s">
        <v>2114</v>
      </c>
      <c r="D997" s="32" t="s">
        <v>2115</v>
      </c>
      <c r="E997" s="32" t="s">
        <v>753</v>
      </c>
      <c r="F997" s="32" t="s">
        <v>2017</v>
      </c>
      <c r="G997" s="63">
        <v>2</v>
      </c>
      <c r="H997" s="64">
        <v>629.24</v>
      </c>
      <c r="I997" s="65">
        <v>0.42</v>
      </c>
      <c r="J997" s="51">
        <f t="shared" si="17"/>
        <v>364.95920000000007</v>
      </c>
    </row>
    <row r="998" spans="1:10" ht="47.25">
      <c r="A998" s="72">
        <v>996</v>
      </c>
      <c r="B998" s="32" t="s">
        <v>750</v>
      </c>
      <c r="C998" s="32" t="s">
        <v>2116</v>
      </c>
      <c r="D998" s="32" t="s">
        <v>2117</v>
      </c>
      <c r="E998" s="32" t="s">
        <v>753</v>
      </c>
      <c r="F998" s="32" t="s">
        <v>2017</v>
      </c>
      <c r="G998" s="63">
        <v>2</v>
      </c>
      <c r="H998" s="64">
        <v>853.94</v>
      </c>
      <c r="I998" s="65">
        <v>0.42</v>
      </c>
      <c r="J998" s="51">
        <f t="shared" si="17"/>
        <v>495.28520000000009</v>
      </c>
    </row>
    <row r="999" spans="1:10" ht="31.5">
      <c r="A999" s="72">
        <v>997</v>
      </c>
      <c r="B999" s="32" t="s">
        <v>750</v>
      </c>
      <c r="C999" s="32" t="s">
        <v>2118</v>
      </c>
      <c r="D999" s="32" t="s">
        <v>2119</v>
      </c>
      <c r="E999" s="32" t="s">
        <v>753</v>
      </c>
      <c r="F999" s="32" t="s">
        <v>2017</v>
      </c>
      <c r="G999" s="63">
        <v>2</v>
      </c>
      <c r="H999" s="64">
        <v>629.24</v>
      </c>
      <c r="I999" s="65">
        <v>0.42</v>
      </c>
      <c r="J999" s="51">
        <f t="shared" si="17"/>
        <v>364.95920000000007</v>
      </c>
    </row>
    <row r="1000" spans="1:10" ht="31.5">
      <c r="A1000" s="72">
        <v>998</v>
      </c>
      <c r="B1000" s="32" t="s">
        <v>750</v>
      </c>
      <c r="C1000" s="32" t="s">
        <v>2120</v>
      </c>
      <c r="D1000" s="32" t="s">
        <v>2121</v>
      </c>
      <c r="E1000" s="32" t="s">
        <v>753</v>
      </c>
      <c r="F1000" s="32" t="s">
        <v>2017</v>
      </c>
      <c r="G1000" s="63">
        <v>2</v>
      </c>
      <c r="H1000" s="64">
        <v>685.41</v>
      </c>
      <c r="I1000" s="65">
        <v>0.42</v>
      </c>
      <c r="J1000" s="51">
        <f t="shared" si="17"/>
        <v>397.5378</v>
      </c>
    </row>
    <row r="1001" spans="1:10" ht="47.25">
      <c r="A1001" s="72">
        <v>999</v>
      </c>
      <c r="B1001" s="32" t="s">
        <v>750</v>
      </c>
      <c r="C1001" s="32" t="s">
        <v>2122</v>
      </c>
      <c r="D1001" s="32" t="s">
        <v>2123</v>
      </c>
      <c r="E1001" s="32" t="s">
        <v>753</v>
      </c>
      <c r="F1001" s="32" t="s">
        <v>2017</v>
      </c>
      <c r="G1001" s="63">
        <v>2</v>
      </c>
      <c r="H1001" s="64">
        <v>910.11</v>
      </c>
      <c r="I1001" s="65">
        <v>0.42</v>
      </c>
      <c r="J1001" s="51">
        <f t="shared" si="17"/>
        <v>527.86380000000008</v>
      </c>
    </row>
    <row r="1002" spans="1:10" ht="31.5">
      <c r="A1002" s="72">
        <v>1000</v>
      </c>
      <c r="B1002" s="32" t="s">
        <v>750</v>
      </c>
      <c r="C1002" s="32" t="s">
        <v>2124</v>
      </c>
      <c r="D1002" s="32" t="s">
        <v>2125</v>
      </c>
      <c r="E1002" s="32" t="s">
        <v>753</v>
      </c>
      <c r="F1002" s="32" t="s">
        <v>2017</v>
      </c>
      <c r="G1002" s="63">
        <v>2</v>
      </c>
      <c r="H1002" s="64">
        <v>797.76</v>
      </c>
      <c r="I1002" s="65">
        <v>0.42</v>
      </c>
      <c r="J1002" s="51">
        <f t="shared" si="17"/>
        <v>462.70080000000007</v>
      </c>
    </row>
    <row r="1003" spans="1:10" ht="31.5">
      <c r="A1003" s="72">
        <v>1001</v>
      </c>
      <c r="B1003" s="32" t="s">
        <v>750</v>
      </c>
      <c r="C1003" s="32" t="s">
        <v>2126</v>
      </c>
      <c r="D1003" s="32" t="s">
        <v>2127</v>
      </c>
      <c r="E1003" s="32" t="s">
        <v>753</v>
      </c>
      <c r="F1003" s="32" t="s">
        <v>2017</v>
      </c>
      <c r="G1003" s="63">
        <v>2</v>
      </c>
      <c r="H1003" s="64">
        <v>853.94</v>
      </c>
      <c r="I1003" s="65">
        <v>0.42</v>
      </c>
      <c r="J1003" s="51">
        <f t="shared" si="17"/>
        <v>495.28520000000009</v>
      </c>
    </row>
    <row r="1004" spans="1:10" ht="47.25">
      <c r="A1004" s="72">
        <v>1002</v>
      </c>
      <c r="B1004" s="32" t="s">
        <v>750</v>
      </c>
      <c r="C1004" s="32" t="s">
        <v>2128</v>
      </c>
      <c r="D1004" s="32" t="s">
        <v>2129</v>
      </c>
      <c r="E1004" s="32" t="s">
        <v>753</v>
      </c>
      <c r="F1004" s="32" t="s">
        <v>2017</v>
      </c>
      <c r="G1004" s="63">
        <v>2</v>
      </c>
      <c r="H1004" s="64">
        <v>1078.6400000000001</v>
      </c>
      <c r="I1004" s="65">
        <v>0.42</v>
      </c>
      <c r="J1004" s="51">
        <f t="shared" si="17"/>
        <v>625.61120000000017</v>
      </c>
    </row>
    <row r="1005" spans="1:10" ht="31.5">
      <c r="A1005" s="72">
        <v>1003</v>
      </c>
      <c r="B1005" s="32" t="s">
        <v>750</v>
      </c>
      <c r="C1005" s="32" t="s">
        <v>2130</v>
      </c>
      <c r="D1005" s="32" t="s">
        <v>2131</v>
      </c>
      <c r="E1005" s="32" t="s">
        <v>753</v>
      </c>
      <c r="F1005" s="32" t="s">
        <v>2017</v>
      </c>
      <c r="G1005" s="63">
        <v>2</v>
      </c>
      <c r="H1005" s="64">
        <v>853.94</v>
      </c>
      <c r="I1005" s="65">
        <v>0.42</v>
      </c>
      <c r="J1005" s="51">
        <f t="shared" si="17"/>
        <v>495.28520000000009</v>
      </c>
    </row>
    <row r="1006" spans="1:10" ht="31.5">
      <c r="A1006" s="72">
        <v>1004</v>
      </c>
      <c r="B1006" s="32" t="s">
        <v>750</v>
      </c>
      <c r="C1006" s="32" t="s">
        <v>2132</v>
      </c>
      <c r="D1006" s="32" t="s">
        <v>2133</v>
      </c>
      <c r="E1006" s="32" t="s">
        <v>753</v>
      </c>
      <c r="F1006" s="32" t="s">
        <v>2017</v>
      </c>
      <c r="G1006" s="63">
        <v>2</v>
      </c>
      <c r="H1006" s="64">
        <v>910.11</v>
      </c>
      <c r="I1006" s="65">
        <v>0.42</v>
      </c>
      <c r="J1006" s="51">
        <f t="shared" si="17"/>
        <v>527.86380000000008</v>
      </c>
    </row>
    <row r="1007" spans="1:10" ht="47.25">
      <c r="A1007" s="72">
        <v>1005</v>
      </c>
      <c r="B1007" s="32" t="s">
        <v>750</v>
      </c>
      <c r="C1007" s="32" t="s">
        <v>2134</v>
      </c>
      <c r="D1007" s="32" t="s">
        <v>2135</v>
      </c>
      <c r="E1007" s="32" t="s">
        <v>753</v>
      </c>
      <c r="F1007" s="32" t="s">
        <v>2017</v>
      </c>
      <c r="G1007" s="63">
        <v>2</v>
      </c>
      <c r="H1007" s="64">
        <v>1134.81</v>
      </c>
      <c r="I1007" s="65">
        <v>0.42</v>
      </c>
      <c r="J1007" s="51">
        <f t="shared" si="17"/>
        <v>658.1898000000001</v>
      </c>
    </row>
    <row r="1008" spans="1:10" ht="31.5">
      <c r="A1008" s="72">
        <v>1006</v>
      </c>
      <c r="B1008" s="32" t="s">
        <v>750</v>
      </c>
      <c r="C1008" s="32" t="s">
        <v>2136</v>
      </c>
      <c r="D1008" s="32" t="s">
        <v>2137</v>
      </c>
      <c r="E1008" s="32" t="s">
        <v>753</v>
      </c>
      <c r="F1008" s="32" t="s">
        <v>2017</v>
      </c>
      <c r="G1008" s="63">
        <v>2</v>
      </c>
      <c r="H1008" s="64">
        <v>651.71</v>
      </c>
      <c r="I1008" s="65">
        <v>0.42</v>
      </c>
      <c r="J1008" s="51">
        <f t="shared" si="17"/>
        <v>377.99180000000007</v>
      </c>
    </row>
    <row r="1009" spans="1:10" ht="31.5">
      <c r="A1009" s="72">
        <v>1007</v>
      </c>
      <c r="B1009" s="32" t="s">
        <v>750</v>
      </c>
      <c r="C1009" s="32" t="s">
        <v>2138</v>
      </c>
      <c r="D1009" s="32" t="s">
        <v>2139</v>
      </c>
      <c r="E1009" s="32" t="s">
        <v>753</v>
      </c>
      <c r="F1009" s="32" t="s">
        <v>2017</v>
      </c>
      <c r="G1009" s="63">
        <v>2</v>
      </c>
      <c r="H1009" s="64">
        <v>707.88</v>
      </c>
      <c r="I1009" s="65">
        <v>0.42</v>
      </c>
      <c r="J1009" s="51">
        <f t="shared" si="17"/>
        <v>410.57040000000006</v>
      </c>
    </row>
    <row r="1010" spans="1:10" ht="47.25">
      <c r="A1010" s="72">
        <v>1008</v>
      </c>
      <c r="B1010" s="32" t="s">
        <v>750</v>
      </c>
      <c r="C1010" s="32" t="s">
        <v>2140</v>
      </c>
      <c r="D1010" s="32" t="s">
        <v>2141</v>
      </c>
      <c r="E1010" s="32" t="s">
        <v>753</v>
      </c>
      <c r="F1010" s="32" t="s">
        <v>2017</v>
      </c>
      <c r="G1010" s="63">
        <v>2</v>
      </c>
      <c r="H1010" s="64">
        <v>932.58</v>
      </c>
      <c r="I1010" s="65">
        <v>0.42</v>
      </c>
      <c r="J1010" s="51">
        <f t="shared" si="17"/>
        <v>540.89640000000009</v>
      </c>
    </row>
    <row r="1011" spans="1:10" ht="31.5">
      <c r="A1011" s="72">
        <v>1009</v>
      </c>
      <c r="B1011" s="32" t="s">
        <v>750</v>
      </c>
      <c r="C1011" s="32" t="s">
        <v>2142</v>
      </c>
      <c r="D1011" s="32" t="s">
        <v>2143</v>
      </c>
      <c r="E1011" s="32" t="s">
        <v>753</v>
      </c>
      <c r="F1011" s="32" t="s">
        <v>2017</v>
      </c>
      <c r="G1011" s="63">
        <v>2</v>
      </c>
      <c r="H1011" s="64">
        <v>707.88</v>
      </c>
      <c r="I1011" s="65">
        <v>0.42</v>
      </c>
      <c r="J1011" s="51">
        <f t="shared" si="17"/>
        <v>410.57040000000006</v>
      </c>
    </row>
    <row r="1012" spans="1:10" ht="31.5">
      <c r="A1012" s="72">
        <v>1010</v>
      </c>
      <c r="B1012" s="32" t="s">
        <v>750</v>
      </c>
      <c r="C1012" s="32" t="s">
        <v>2144</v>
      </c>
      <c r="D1012" s="32" t="s">
        <v>2145</v>
      </c>
      <c r="E1012" s="32" t="s">
        <v>753</v>
      </c>
      <c r="F1012" s="32" t="s">
        <v>2017</v>
      </c>
      <c r="G1012" s="63">
        <v>2</v>
      </c>
      <c r="H1012" s="64">
        <v>707.88</v>
      </c>
      <c r="I1012" s="65">
        <v>0.42</v>
      </c>
      <c r="J1012" s="51">
        <f t="shared" si="17"/>
        <v>410.57040000000006</v>
      </c>
    </row>
    <row r="1013" spans="1:10" ht="47.25">
      <c r="A1013" s="72">
        <v>1011</v>
      </c>
      <c r="B1013" s="32" t="s">
        <v>750</v>
      </c>
      <c r="C1013" s="32" t="s">
        <v>2146</v>
      </c>
      <c r="D1013" s="32" t="s">
        <v>2147</v>
      </c>
      <c r="E1013" s="32" t="s">
        <v>753</v>
      </c>
      <c r="F1013" s="32" t="s">
        <v>2017</v>
      </c>
      <c r="G1013" s="63">
        <v>2</v>
      </c>
      <c r="H1013" s="64">
        <v>932.58</v>
      </c>
      <c r="I1013" s="65">
        <v>0.42</v>
      </c>
      <c r="J1013" s="51">
        <f t="shared" si="17"/>
        <v>540.89640000000009</v>
      </c>
    </row>
    <row r="1014" spans="1:10" ht="31.5">
      <c r="A1014" s="72">
        <v>1012</v>
      </c>
      <c r="B1014" s="32" t="s">
        <v>750</v>
      </c>
      <c r="C1014" s="32" t="s">
        <v>2148</v>
      </c>
      <c r="D1014" s="32" t="s">
        <v>2149</v>
      </c>
      <c r="E1014" s="32" t="s">
        <v>753</v>
      </c>
      <c r="F1014" s="32" t="s">
        <v>2017</v>
      </c>
      <c r="G1014" s="63">
        <v>2</v>
      </c>
      <c r="H1014" s="64">
        <v>932.58</v>
      </c>
      <c r="I1014" s="65">
        <v>0.42</v>
      </c>
      <c r="J1014" s="51">
        <f t="shared" si="17"/>
        <v>540.89640000000009</v>
      </c>
    </row>
    <row r="1015" spans="1:10" ht="31.5">
      <c r="A1015" s="72">
        <v>1013</v>
      </c>
      <c r="B1015" s="32" t="s">
        <v>750</v>
      </c>
      <c r="C1015" s="32" t="s">
        <v>2150</v>
      </c>
      <c r="D1015" s="32" t="s">
        <v>2151</v>
      </c>
      <c r="E1015" s="32" t="s">
        <v>753</v>
      </c>
      <c r="F1015" s="32" t="s">
        <v>2017</v>
      </c>
      <c r="G1015" s="63">
        <v>2</v>
      </c>
      <c r="H1015" s="64">
        <v>988.76</v>
      </c>
      <c r="I1015" s="65">
        <v>0.42</v>
      </c>
      <c r="J1015" s="51">
        <f t="shared" si="17"/>
        <v>573.48080000000004</v>
      </c>
    </row>
    <row r="1016" spans="1:10" ht="47.25">
      <c r="A1016" s="72">
        <v>1014</v>
      </c>
      <c r="B1016" s="32" t="s">
        <v>750</v>
      </c>
      <c r="C1016" s="32" t="s">
        <v>2152</v>
      </c>
      <c r="D1016" s="32" t="s">
        <v>2153</v>
      </c>
      <c r="E1016" s="32" t="s">
        <v>753</v>
      </c>
      <c r="F1016" s="32" t="s">
        <v>2017</v>
      </c>
      <c r="G1016" s="63">
        <v>2</v>
      </c>
      <c r="H1016" s="64">
        <v>1213.46</v>
      </c>
      <c r="I1016" s="65">
        <v>0.42</v>
      </c>
      <c r="J1016" s="51">
        <f t="shared" si="17"/>
        <v>703.80680000000007</v>
      </c>
    </row>
    <row r="1017" spans="1:10" ht="31.5">
      <c r="A1017" s="72">
        <v>1015</v>
      </c>
      <c r="B1017" s="32" t="s">
        <v>750</v>
      </c>
      <c r="C1017" s="32" t="s">
        <v>2154</v>
      </c>
      <c r="D1017" s="32" t="s">
        <v>2155</v>
      </c>
      <c r="E1017" s="32" t="s">
        <v>753</v>
      </c>
      <c r="F1017" s="32" t="s">
        <v>2017</v>
      </c>
      <c r="G1017" s="63">
        <v>2</v>
      </c>
      <c r="H1017" s="64">
        <v>988.76</v>
      </c>
      <c r="I1017" s="65">
        <v>0.42</v>
      </c>
      <c r="J1017" s="51">
        <f t="shared" si="17"/>
        <v>573.48080000000004</v>
      </c>
    </row>
    <row r="1018" spans="1:10" ht="31.5">
      <c r="A1018" s="72">
        <v>1016</v>
      </c>
      <c r="B1018" s="32" t="s">
        <v>750</v>
      </c>
      <c r="C1018" s="32" t="s">
        <v>2156</v>
      </c>
      <c r="D1018" s="32" t="s">
        <v>2157</v>
      </c>
      <c r="E1018" s="32" t="s">
        <v>753</v>
      </c>
      <c r="F1018" s="32" t="s">
        <v>2017</v>
      </c>
      <c r="G1018" s="63">
        <v>2</v>
      </c>
      <c r="H1018" s="64">
        <v>1044.93</v>
      </c>
      <c r="I1018" s="65">
        <v>0.42</v>
      </c>
      <c r="J1018" s="51">
        <f t="shared" si="17"/>
        <v>606.0594000000001</v>
      </c>
    </row>
    <row r="1019" spans="1:10" ht="47.25">
      <c r="A1019" s="72">
        <v>1017</v>
      </c>
      <c r="B1019" s="32" t="s">
        <v>750</v>
      </c>
      <c r="C1019" s="32" t="s">
        <v>2158</v>
      </c>
      <c r="D1019" s="32" t="s">
        <v>2159</v>
      </c>
      <c r="E1019" s="32" t="s">
        <v>753</v>
      </c>
      <c r="F1019" s="32" t="s">
        <v>2017</v>
      </c>
      <c r="G1019" s="63">
        <v>2</v>
      </c>
      <c r="H1019" s="64">
        <v>1269.6300000000001</v>
      </c>
      <c r="I1019" s="65">
        <v>0.42</v>
      </c>
      <c r="J1019" s="51">
        <f t="shared" si="17"/>
        <v>736.38540000000012</v>
      </c>
    </row>
    <row r="1020" spans="1:10" ht="31.5">
      <c r="A1020" s="72">
        <v>1018</v>
      </c>
      <c r="B1020" s="32" t="s">
        <v>750</v>
      </c>
      <c r="C1020" s="32" t="s">
        <v>2160</v>
      </c>
      <c r="D1020" s="32" t="s">
        <v>2161</v>
      </c>
      <c r="E1020" s="32" t="s">
        <v>753</v>
      </c>
      <c r="F1020" s="32" t="s">
        <v>2017</v>
      </c>
      <c r="G1020" s="63">
        <v>2</v>
      </c>
      <c r="H1020" s="64">
        <v>573.05999999999995</v>
      </c>
      <c r="I1020" s="65">
        <v>0.42</v>
      </c>
      <c r="J1020" s="51">
        <f t="shared" si="17"/>
        <v>332.37479999999999</v>
      </c>
    </row>
    <row r="1021" spans="1:10" ht="31.5">
      <c r="A1021" s="72">
        <v>1019</v>
      </c>
      <c r="B1021" s="32" t="s">
        <v>750</v>
      </c>
      <c r="C1021" s="32" t="s">
        <v>2162</v>
      </c>
      <c r="D1021" s="32" t="s">
        <v>2163</v>
      </c>
      <c r="E1021" s="32" t="s">
        <v>753</v>
      </c>
      <c r="F1021" s="32" t="s">
        <v>2017</v>
      </c>
      <c r="G1021" s="63">
        <v>2</v>
      </c>
      <c r="H1021" s="64">
        <v>629.24</v>
      </c>
      <c r="I1021" s="65">
        <v>0.42</v>
      </c>
      <c r="J1021" s="51">
        <f t="shared" si="17"/>
        <v>364.95920000000007</v>
      </c>
    </row>
    <row r="1022" spans="1:10" ht="47.25">
      <c r="A1022" s="72">
        <v>1020</v>
      </c>
      <c r="B1022" s="32" t="s">
        <v>750</v>
      </c>
      <c r="C1022" s="32" t="s">
        <v>2164</v>
      </c>
      <c r="D1022" s="32" t="s">
        <v>2165</v>
      </c>
      <c r="E1022" s="32" t="s">
        <v>753</v>
      </c>
      <c r="F1022" s="32" t="s">
        <v>2017</v>
      </c>
      <c r="G1022" s="63">
        <v>2</v>
      </c>
      <c r="H1022" s="64">
        <v>853.94</v>
      </c>
      <c r="I1022" s="65">
        <v>0.42</v>
      </c>
      <c r="J1022" s="51">
        <f t="shared" si="17"/>
        <v>495.28520000000009</v>
      </c>
    </row>
    <row r="1023" spans="1:10" ht="31.5">
      <c r="A1023" s="72">
        <v>1021</v>
      </c>
      <c r="B1023" s="32" t="s">
        <v>750</v>
      </c>
      <c r="C1023" s="32" t="s">
        <v>2166</v>
      </c>
      <c r="D1023" s="32" t="s">
        <v>2167</v>
      </c>
      <c r="E1023" s="32" t="s">
        <v>753</v>
      </c>
      <c r="F1023" s="32" t="s">
        <v>2017</v>
      </c>
      <c r="G1023" s="63">
        <v>2</v>
      </c>
      <c r="H1023" s="64">
        <v>629.24</v>
      </c>
      <c r="I1023" s="65">
        <v>0.42</v>
      </c>
      <c r="J1023" s="51">
        <f t="shared" ref="J1023:J1086" si="18">H1023*(1-I1023)</f>
        <v>364.95920000000007</v>
      </c>
    </row>
    <row r="1024" spans="1:10" ht="31.5">
      <c r="A1024" s="72">
        <v>1022</v>
      </c>
      <c r="B1024" s="32" t="s">
        <v>750</v>
      </c>
      <c r="C1024" s="32" t="s">
        <v>2168</v>
      </c>
      <c r="D1024" s="32" t="s">
        <v>2169</v>
      </c>
      <c r="E1024" s="32" t="s">
        <v>753</v>
      </c>
      <c r="F1024" s="32" t="s">
        <v>2017</v>
      </c>
      <c r="G1024" s="63">
        <v>2</v>
      </c>
      <c r="H1024" s="64">
        <v>685.41</v>
      </c>
      <c r="I1024" s="65">
        <v>0.42</v>
      </c>
      <c r="J1024" s="51">
        <f t="shared" si="18"/>
        <v>397.5378</v>
      </c>
    </row>
    <row r="1025" spans="1:10" ht="47.25">
      <c r="A1025" s="72">
        <v>1023</v>
      </c>
      <c r="B1025" s="32" t="s">
        <v>750</v>
      </c>
      <c r="C1025" s="32" t="s">
        <v>2170</v>
      </c>
      <c r="D1025" s="32" t="s">
        <v>2171</v>
      </c>
      <c r="E1025" s="32" t="s">
        <v>753</v>
      </c>
      <c r="F1025" s="32" t="s">
        <v>2017</v>
      </c>
      <c r="G1025" s="63">
        <v>2</v>
      </c>
      <c r="H1025" s="64">
        <v>910.11</v>
      </c>
      <c r="I1025" s="65">
        <v>0.42</v>
      </c>
      <c r="J1025" s="51">
        <f t="shared" si="18"/>
        <v>527.86380000000008</v>
      </c>
    </row>
    <row r="1026" spans="1:10" ht="31.5">
      <c r="A1026" s="72">
        <v>1024</v>
      </c>
      <c r="B1026" s="32" t="s">
        <v>750</v>
      </c>
      <c r="C1026" s="32" t="s">
        <v>2172</v>
      </c>
      <c r="D1026" s="32" t="s">
        <v>2173</v>
      </c>
      <c r="E1026" s="32" t="s">
        <v>753</v>
      </c>
      <c r="F1026" s="32" t="s">
        <v>2017</v>
      </c>
      <c r="G1026" s="63">
        <v>2</v>
      </c>
      <c r="H1026" s="64">
        <v>797.76</v>
      </c>
      <c r="I1026" s="65">
        <v>0.42</v>
      </c>
      <c r="J1026" s="51">
        <f t="shared" si="18"/>
        <v>462.70080000000007</v>
      </c>
    </row>
    <row r="1027" spans="1:10" ht="31.5">
      <c r="A1027" s="72">
        <v>1025</v>
      </c>
      <c r="B1027" s="32" t="s">
        <v>750</v>
      </c>
      <c r="C1027" s="32" t="s">
        <v>2174</v>
      </c>
      <c r="D1027" s="32" t="s">
        <v>2175</v>
      </c>
      <c r="E1027" s="32" t="s">
        <v>753</v>
      </c>
      <c r="F1027" s="32" t="s">
        <v>2017</v>
      </c>
      <c r="G1027" s="63">
        <v>2</v>
      </c>
      <c r="H1027" s="64">
        <v>853.94</v>
      </c>
      <c r="I1027" s="65">
        <v>0.42</v>
      </c>
      <c r="J1027" s="51">
        <f t="shared" si="18"/>
        <v>495.28520000000009</v>
      </c>
    </row>
    <row r="1028" spans="1:10" ht="47.25">
      <c r="A1028" s="72">
        <v>1026</v>
      </c>
      <c r="B1028" s="32" t="s">
        <v>750</v>
      </c>
      <c r="C1028" s="32" t="s">
        <v>2176</v>
      </c>
      <c r="D1028" s="32" t="s">
        <v>2177</v>
      </c>
      <c r="E1028" s="32" t="s">
        <v>753</v>
      </c>
      <c r="F1028" s="32" t="s">
        <v>2017</v>
      </c>
      <c r="G1028" s="63">
        <v>2</v>
      </c>
      <c r="H1028" s="64">
        <v>1078.6400000000001</v>
      </c>
      <c r="I1028" s="65">
        <v>0.42</v>
      </c>
      <c r="J1028" s="51">
        <f t="shared" si="18"/>
        <v>625.61120000000017</v>
      </c>
    </row>
    <row r="1029" spans="1:10" ht="31.5">
      <c r="A1029" s="72">
        <v>1027</v>
      </c>
      <c r="B1029" s="32" t="s">
        <v>750</v>
      </c>
      <c r="C1029" s="32" t="s">
        <v>2178</v>
      </c>
      <c r="D1029" s="32" t="s">
        <v>2179</v>
      </c>
      <c r="E1029" s="32" t="s">
        <v>753</v>
      </c>
      <c r="F1029" s="32" t="s">
        <v>2017</v>
      </c>
      <c r="G1029" s="63">
        <v>2</v>
      </c>
      <c r="H1029" s="64">
        <v>853.94</v>
      </c>
      <c r="I1029" s="65">
        <v>0.42</v>
      </c>
      <c r="J1029" s="51">
        <f t="shared" si="18"/>
        <v>495.28520000000009</v>
      </c>
    </row>
    <row r="1030" spans="1:10" ht="31.5">
      <c r="A1030" s="72">
        <v>1028</v>
      </c>
      <c r="B1030" s="32" t="s">
        <v>750</v>
      </c>
      <c r="C1030" s="32" t="s">
        <v>2180</v>
      </c>
      <c r="D1030" s="32" t="s">
        <v>2181</v>
      </c>
      <c r="E1030" s="32" t="s">
        <v>753</v>
      </c>
      <c r="F1030" s="32" t="s">
        <v>2017</v>
      </c>
      <c r="G1030" s="63">
        <v>2</v>
      </c>
      <c r="H1030" s="64">
        <v>910.11</v>
      </c>
      <c r="I1030" s="65">
        <v>0.42</v>
      </c>
      <c r="J1030" s="51">
        <f t="shared" si="18"/>
        <v>527.86380000000008</v>
      </c>
    </row>
    <row r="1031" spans="1:10" ht="47.25">
      <c r="A1031" s="72">
        <v>1029</v>
      </c>
      <c r="B1031" s="32" t="s">
        <v>750</v>
      </c>
      <c r="C1031" s="32" t="s">
        <v>2182</v>
      </c>
      <c r="D1031" s="32" t="s">
        <v>2183</v>
      </c>
      <c r="E1031" s="32" t="s">
        <v>753</v>
      </c>
      <c r="F1031" s="32" t="s">
        <v>2017</v>
      </c>
      <c r="G1031" s="63">
        <v>2</v>
      </c>
      <c r="H1031" s="64">
        <v>1134.81</v>
      </c>
      <c r="I1031" s="65">
        <v>0.42</v>
      </c>
      <c r="J1031" s="51">
        <f t="shared" si="18"/>
        <v>658.1898000000001</v>
      </c>
    </row>
    <row r="1032" spans="1:10" ht="31.5">
      <c r="A1032" s="72">
        <v>1030</v>
      </c>
      <c r="B1032" s="32" t="s">
        <v>750</v>
      </c>
      <c r="C1032" s="32" t="s">
        <v>2184</v>
      </c>
      <c r="D1032" s="32" t="s">
        <v>2185</v>
      </c>
      <c r="E1032" s="32" t="s">
        <v>753</v>
      </c>
      <c r="F1032" s="32" t="s">
        <v>2017</v>
      </c>
      <c r="G1032" s="63">
        <v>2</v>
      </c>
      <c r="H1032" s="64">
        <v>651.71</v>
      </c>
      <c r="I1032" s="65">
        <v>0.42</v>
      </c>
      <c r="J1032" s="51">
        <f t="shared" si="18"/>
        <v>377.99180000000007</v>
      </c>
    </row>
    <row r="1033" spans="1:10" ht="31.5">
      <c r="A1033" s="72">
        <v>1031</v>
      </c>
      <c r="B1033" s="32" t="s">
        <v>750</v>
      </c>
      <c r="C1033" s="32" t="s">
        <v>2186</v>
      </c>
      <c r="D1033" s="32" t="s">
        <v>2187</v>
      </c>
      <c r="E1033" s="32" t="s">
        <v>753</v>
      </c>
      <c r="F1033" s="32" t="s">
        <v>2017</v>
      </c>
      <c r="G1033" s="63">
        <v>2</v>
      </c>
      <c r="H1033" s="64">
        <v>707.88</v>
      </c>
      <c r="I1033" s="65">
        <v>0.42</v>
      </c>
      <c r="J1033" s="51">
        <f t="shared" si="18"/>
        <v>410.57040000000006</v>
      </c>
    </row>
    <row r="1034" spans="1:10" ht="47.25">
      <c r="A1034" s="72">
        <v>1032</v>
      </c>
      <c r="B1034" s="32" t="s">
        <v>750</v>
      </c>
      <c r="C1034" s="32" t="s">
        <v>2188</v>
      </c>
      <c r="D1034" s="32" t="s">
        <v>2189</v>
      </c>
      <c r="E1034" s="32" t="s">
        <v>753</v>
      </c>
      <c r="F1034" s="32" t="s">
        <v>2017</v>
      </c>
      <c r="G1034" s="63">
        <v>2</v>
      </c>
      <c r="H1034" s="64">
        <v>932.58</v>
      </c>
      <c r="I1034" s="65">
        <v>0.42</v>
      </c>
      <c r="J1034" s="51">
        <f t="shared" si="18"/>
        <v>540.89640000000009</v>
      </c>
    </row>
    <row r="1035" spans="1:10" ht="31.5">
      <c r="A1035" s="72">
        <v>1033</v>
      </c>
      <c r="B1035" s="32" t="s">
        <v>750</v>
      </c>
      <c r="C1035" s="32" t="s">
        <v>2190</v>
      </c>
      <c r="D1035" s="32" t="s">
        <v>2191</v>
      </c>
      <c r="E1035" s="32" t="s">
        <v>753</v>
      </c>
      <c r="F1035" s="32" t="s">
        <v>2017</v>
      </c>
      <c r="G1035" s="63">
        <v>2</v>
      </c>
      <c r="H1035" s="64">
        <v>707.88</v>
      </c>
      <c r="I1035" s="65">
        <v>0.42</v>
      </c>
      <c r="J1035" s="51">
        <f t="shared" si="18"/>
        <v>410.57040000000006</v>
      </c>
    </row>
    <row r="1036" spans="1:10" ht="31.5">
      <c r="A1036" s="72">
        <v>1034</v>
      </c>
      <c r="B1036" s="32" t="s">
        <v>750</v>
      </c>
      <c r="C1036" s="32" t="s">
        <v>2192</v>
      </c>
      <c r="D1036" s="32" t="s">
        <v>2193</v>
      </c>
      <c r="E1036" s="32" t="s">
        <v>753</v>
      </c>
      <c r="F1036" s="32" t="s">
        <v>2017</v>
      </c>
      <c r="G1036" s="63">
        <v>2</v>
      </c>
      <c r="H1036" s="64">
        <v>764.06</v>
      </c>
      <c r="I1036" s="65">
        <v>0.42</v>
      </c>
      <c r="J1036" s="51">
        <f t="shared" si="18"/>
        <v>443.15480000000002</v>
      </c>
    </row>
    <row r="1037" spans="1:10" ht="47.25">
      <c r="A1037" s="72">
        <v>1035</v>
      </c>
      <c r="B1037" s="32" t="s">
        <v>750</v>
      </c>
      <c r="C1037" s="32" t="s">
        <v>2194</v>
      </c>
      <c r="D1037" s="32" t="s">
        <v>2195</v>
      </c>
      <c r="E1037" s="32" t="s">
        <v>753</v>
      </c>
      <c r="F1037" s="32" t="s">
        <v>2017</v>
      </c>
      <c r="G1037" s="63">
        <v>2</v>
      </c>
      <c r="H1037" s="64">
        <v>988.76</v>
      </c>
      <c r="I1037" s="65">
        <v>0.42</v>
      </c>
      <c r="J1037" s="51">
        <f t="shared" si="18"/>
        <v>573.48080000000004</v>
      </c>
    </row>
    <row r="1038" spans="1:10" ht="31.5">
      <c r="A1038" s="72">
        <v>1036</v>
      </c>
      <c r="B1038" s="32" t="s">
        <v>750</v>
      </c>
      <c r="C1038" s="32" t="s">
        <v>2196</v>
      </c>
      <c r="D1038" s="32" t="s">
        <v>2197</v>
      </c>
      <c r="E1038" s="32" t="s">
        <v>753</v>
      </c>
      <c r="F1038" s="32" t="s">
        <v>2017</v>
      </c>
      <c r="G1038" s="63">
        <v>2</v>
      </c>
      <c r="H1038" s="64">
        <v>932.58</v>
      </c>
      <c r="I1038" s="65">
        <v>0.42</v>
      </c>
      <c r="J1038" s="51">
        <f t="shared" si="18"/>
        <v>540.89640000000009</v>
      </c>
    </row>
    <row r="1039" spans="1:10" ht="31.5">
      <c r="A1039" s="72">
        <v>1037</v>
      </c>
      <c r="B1039" s="32" t="s">
        <v>750</v>
      </c>
      <c r="C1039" s="32" t="s">
        <v>2198</v>
      </c>
      <c r="D1039" s="32" t="s">
        <v>2199</v>
      </c>
      <c r="E1039" s="32" t="s">
        <v>753</v>
      </c>
      <c r="F1039" s="32" t="s">
        <v>2017</v>
      </c>
      <c r="G1039" s="63">
        <v>2</v>
      </c>
      <c r="H1039" s="64">
        <v>988.76</v>
      </c>
      <c r="I1039" s="65">
        <v>0.42</v>
      </c>
      <c r="J1039" s="51">
        <f t="shared" si="18"/>
        <v>573.48080000000004</v>
      </c>
    </row>
    <row r="1040" spans="1:10" ht="47.25">
      <c r="A1040" s="72">
        <v>1038</v>
      </c>
      <c r="B1040" s="32" t="s">
        <v>750</v>
      </c>
      <c r="C1040" s="32" t="s">
        <v>2200</v>
      </c>
      <c r="D1040" s="32" t="s">
        <v>2201</v>
      </c>
      <c r="E1040" s="32" t="s">
        <v>753</v>
      </c>
      <c r="F1040" s="32" t="s">
        <v>2017</v>
      </c>
      <c r="G1040" s="63">
        <v>2</v>
      </c>
      <c r="H1040" s="64">
        <v>1213.46</v>
      </c>
      <c r="I1040" s="65">
        <v>0.42</v>
      </c>
      <c r="J1040" s="51">
        <f t="shared" si="18"/>
        <v>703.80680000000007</v>
      </c>
    </row>
    <row r="1041" spans="1:10" ht="31.5">
      <c r="A1041" s="72">
        <v>1039</v>
      </c>
      <c r="B1041" s="32" t="s">
        <v>750</v>
      </c>
      <c r="C1041" s="32" t="s">
        <v>2202</v>
      </c>
      <c r="D1041" s="32" t="s">
        <v>2203</v>
      </c>
      <c r="E1041" s="32" t="s">
        <v>753</v>
      </c>
      <c r="F1041" s="32" t="s">
        <v>2017</v>
      </c>
      <c r="G1041" s="63">
        <v>2</v>
      </c>
      <c r="H1041" s="64">
        <v>988.76</v>
      </c>
      <c r="I1041" s="65">
        <v>0.42</v>
      </c>
      <c r="J1041" s="51">
        <f t="shared" si="18"/>
        <v>573.48080000000004</v>
      </c>
    </row>
    <row r="1042" spans="1:10" ht="31.5">
      <c r="A1042" s="72">
        <v>1040</v>
      </c>
      <c r="B1042" s="32" t="s">
        <v>750</v>
      </c>
      <c r="C1042" s="32" t="s">
        <v>2204</v>
      </c>
      <c r="D1042" s="32" t="s">
        <v>2205</v>
      </c>
      <c r="E1042" s="32" t="s">
        <v>753</v>
      </c>
      <c r="F1042" s="32" t="s">
        <v>2017</v>
      </c>
      <c r="G1042" s="63">
        <v>2</v>
      </c>
      <c r="H1042" s="64">
        <v>1044.93</v>
      </c>
      <c r="I1042" s="65">
        <v>0.42</v>
      </c>
      <c r="J1042" s="51">
        <f t="shared" si="18"/>
        <v>606.0594000000001</v>
      </c>
    </row>
    <row r="1043" spans="1:10" ht="47.25">
      <c r="A1043" s="72">
        <v>1041</v>
      </c>
      <c r="B1043" s="32" t="s">
        <v>750</v>
      </c>
      <c r="C1043" s="32" t="s">
        <v>2206</v>
      </c>
      <c r="D1043" s="32" t="s">
        <v>2207</v>
      </c>
      <c r="E1043" s="32" t="s">
        <v>753</v>
      </c>
      <c r="F1043" s="32" t="s">
        <v>2017</v>
      </c>
      <c r="G1043" s="63">
        <v>2</v>
      </c>
      <c r="H1043" s="64">
        <v>1269.6300000000001</v>
      </c>
      <c r="I1043" s="65">
        <v>0.42</v>
      </c>
      <c r="J1043" s="51">
        <f t="shared" si="18"/>
        <v>736.38540000000012</v>
      </c>
    </row>
    <row r="1044" spans="1:10" ht="31.5">
      <c r="A1044" s="72">
        <v>1042</v>
      </c>
      <c r="B1044" s="32" t="s">
        <v>750</v>
      </c>
      <c r="C1044" s="32" t="s">
        <v>2208</v>
      </c>
      <c r="D1044" s="62" t="s">
        <v>2209</v>
      </c>
      <c r="E1044" s="32" t="s">
        <v>753</v>
      </c>
      <c r="F1044" s="32" t="s">
        <v>2210</v>
      </c>
      <c r="G1044" s="63">
        <v>2</v>
      </c>
      <c r="H1044" s="64">
        <v>1167.8800000000001</v>
      </c>
      <c r="I1044" s="65">
        <v>0.35</v>
      </c>
      <c r="J1044" s="51">
        <f t="shared" si="18"/>
        <v>759.12200000000007</v>
      </c>
    </row>
    <row r="1045" spans="1:10" ht="31.5">
      <c r="A1045" s="72">
        <v>1043</v>
      </c>
      <c r="B1045" s="32" t="s">
        <v>750</v>
      </c>
      <c r="C1045" s="32" t="s">
        <v>2211</v>
      </c>
      <c r="D1045" s="62" t="s">
        <v>2212</v>
      </c>
      <c r="E1045" s="32" t="s">
        <v>753</v>
      </c>
      <c r="F1045" s="32" t="s">
        <v>2210</v>
      </c>
      <c r="G1045" s="63">
        <v>2</v>
      </c>
      <c r="H1045" s="64">
        <v>1035.52</v>
      </c>
      <c r="I1045" s="65">
        <v>0.35</v>
      </c>
      <c r="J1045" s="51">
        <f t="shared" si="18"/>
        <v>673.08799999999997</v>
      </c>
    </row>
    <row r="1046" spans="1:10" ht="47.25">
      <c r="A1046" s="72">
        <v>1044</v>
      </c>
      <c r="B1046" s="32" t="s">
        <v>750</v>
      </c>
      <c r="C1046" s="32" t="s">
        <v>2213</v>
      </c>
      <c r="D1046" s="62" t="s">
        <v>2214</v>
      </c>
      <c r="E1046" s="32" t="s">
        <v>753</v>
      </c>
      <c r="F1046" s="32" t="s">
        <v>2210</v>
      </c>
      <c r="G1046" s="63">
        <v>2</v>
      </c>
      <c r="H1046" s="64">
        <v>2291.38</v>
      </c>
      <c r="I1046" s="65">
        <v>0.35</v>
      </c>
      <c r="J1046" s="51">
        <f t="shared" si="18"/>
        <v>1489.3970000000002</v>
      </c>
    </row>
    <row r="1047" spans="1:10" ht="15.75">
      <c r="A1047" s="72">
        <v>1045</v>
      </c>
      <c r="B1047" s="32" t="s">
        <v>750</v>
      </c>
      <c r="C1047" s="32" t="s">
        <v>2215</v>
      </c>
      <c r="D1047" s="62" t="s">
        <v>2216</v>
      </c>
      <c r="E1047" s="32" t="s">
        <v>753</v>
      </c>
      <c r="F1047" s="32" t="s">
        <v>2210</v>
      </c>
      <c r="G1047" s="63">
        <v>2</v>
      </c>
      <c r="H1047" s="64">
        <v>153.77000000000001</v>
      </c>
      <c r="I1047" s="65">
        <v>0.35</v>
      </c>
      <c r="J1047" s="51">
        <f t="shared" si="18"/>
        <v>99.950500000000005</v>
      </c>
    </row>
    <row r="1048" spans="1:10" ht="15.75">
      <c r="A1048" s="72">
        <v>1046</v>
      </c>
      <c r="B1048" s="32" t="s">
        <v>750</v>
      </c>
      <c r="C1048" s="32" t="s">
        <v>2217</v>
      </c>
      <c r="D1048" s="62" t="s">
        <v>2218</v>
      </c>
      <c r="E1048" s="32" t="s">
        <v>753</v>
      </c>
      <c r="F1048" s="32" t="s">
        <v>2210</v>
      </c>
      <c r="G1048" s="63">
        <v>2</v>
      </c>
      <c r="H1048" s="64">
        <v>22.47</v>
      </c>
      <c r="I1048" s="65">
        <v>0.35</v>
      </c>
      <c r="J1048" s="51">
        <f t="shared" si="18"/>
        <v>14.605499999999999</v>
      </c>
    </row>
    <row r="1049" spans="1:10" ht="15.75">
      <c r="A1049" s="72">
        <v>1047</v>
      </c>
      <c r="B1049" s="32" t="s">
        <v>750</v>
      </c>
      <c r="C1049" s="32" t="s">
        <v>2219</v>
      </c>
      <c r="D1049" s="62" t="s">
        <v>2220</v>
      </c>
      <c r="E1049" s="32" t="s">
        <v>753</v>
      </c>
      <c r="F1049" s="32" t="s">
        <v>2210</v>
      </c>
      <c r="G1049" s="63">
        <v>2</v>
      </c>
      <c r="H1049" s="64">
        <v>22.47</v>
      </c>
      <c r="I1049" s="65">
        <v>0.35</v>
      </c>
      <c r="J1049" s="51">
        <f t="shared" si="18"/>
        <v>14.605499999999999</v>
      </c>
    </row>
    <row r="1050" spans="1:10" ht="15.75">
      <c r="A1050" s="72">
        <v>1048</v>
      </c>
      <c r="B1050" s="32" t="s">
        <v>750</v>
      </c>
      <c r="C1050" s="32" t="s">
        <v>2221</v>
      </c>
      <c r="D1050" s="62" t="s">
        <v>2218</v>
      </c>
      <c r="E1050" s="32" t="s">
        <v>753</v>
      </c>
      <c r="F1050" s="32" t="s">
        <v>2210</v>
      </c>
      <c r="G1050" s="63">
        <v>2</v>
      </c>
      <c r="H1050" s="64">
        <v>22.47</v>
      </c>
      <c r="I1050" s="65">
        <v>0.35</v>
      </c>
      <c r="J1050" s="51">
        <f t="shared" si="18"/>
        <v>14.605499999999999</v>
      </c>
    </row>
    <row r="1051" spans="1:10" ht="15.75">
      <c r="A1051" s="72">
        <v>1049</v>
      </c>
      <c r="B1051" s="32" t="s">
        <v>750</v>
      </c>
      <c r="C1051" s="32" t="s">
        <v>2222</v>
      </c>
      <c r="D1051" s="62" t="s">
        <v>2218</v>
      </c>
      <c r="E1051" s="32" t="s">
        <v>753</v>
      </c>
      <c r="F1051" s="32" t="s">
        <v>2210</v>
      </c>
      <c r="G1051" s="63">
        <v>2</v>
      </c>
      <c r="H1051" s="64">
        <v>22.47</v>
      </c>
      <c r="I1051" s="65">
        <v>0.35</v>
      </c>
      <c r="J1051" s="51">
        <f t="shared" si="18"/>
        <v>14.605499999999999</v>
      </c>
    </row>
    <row r="1052" spans="1:10" ht="31.5">
      <c r="A1052" s="72">
        <v>1050</v>
      </c>
      <c r="B1052" s="32" t="s">
        <v>750</v>
      </c>
      <c r="C1052" s="32" t="s">
        <v>2223</v>
      </c>
      <c r="D1052" s="62" t="s">
        <v>2224</v>
      </c>
      <c r="E1052" s="32" t="s">
        <v>753</v>
      </c>
      <c r="F1052" s="32" t="s">
        <v>2210</v>
      </c>
      <c r="G1052" s="63">
        <v>2</v>
      </c>
      <c r="H1052" s="64">
        <v>22.47</v>
      </c>
      <c r="I1052" s="65">
        <v>0.35</v>
      </c>
      <c r="J1052" s="51">
        <f t="shared" si="18"/>
        <v>14.605499999999999</v>
      </c>
    </row>
    <row r="1053" spans="1:10" ht="15.75">
      <c r="A1053" s="72">
        <v>1051</v>
      </c>
      <c r="B1053" s="32" t="s">
        <v>750</v>
      </c>
      <c r="C1053" s="32" t="s">
        <v>2225</v>
      </c>
      <c r="D1053" s="62" t="s">
        <v>2226</v>
      </c>
      <c r="E1053" s="32" t="s">
        <v>753</v>
      </c>
      <c r="F1053" s="32" t="s">
        <v>2210</v>
      </c>
      <c r="G1053" s="63">
        <v>2</v>
      </c>
      <c r="H1053" s="64">
        <v>2247</v>
      </c>
      <c r="I1053" s="65">
        <v>0.35</v>
      </c>
      <c r="J1053" s="51">
        <f t="shared" si="18"/>
        <v>1460.55</v>
      </c>
    </row>
    <row r="1054" spans="1:10" ht="15.75">
      <c r="A1054" s="72">
        <v>1052</v>
      </c>
      <c r="B1054" s="32" t="s">
        <v>750</v>
      </c>
      <c r="C1054" s="32" t="s">
        <v>2227</v>
      </c>
      <c r="D1054" s="62" t="s">
        <v>2228</v>
      </c>
      <c r="E1054" s="32" t="s">
        <v>753</v>
      </c>
      <c r="F1054" s="32" t="s">
        <v>2210</v>
      </c>
      <c r="G1054" s="63">
        <v>2</v>
      </c>
      <c r="H1054" s="64">
        <v>1112.27</v>
      </c>
      <c r="I1054" s="65">
        <v>0.35</v>
      </c>
      <c r="J1054" s="51">
        <f t="shared" si="18"/>
        <v>722.97550000000001</v>
      </c>
    </row>
    <row r="1055" spans="1:10" ht="15.75">
      <c r="A1055" s="72">
        <v>1053</v>
      </c>
      <c r="B1055" s="32" t="s">
        <v>750</v>
      </c>
      <c r="C1055" s="32" t="s">
        <v>2229</v>
      </c>
      <c r="D1055" s="62" t="s">
        <v>2230</v>
      </c>
      <c r="E1055" s="32" t="s">
        <v>753</v>
      </c>
      <c r="F1055" s="32" t="s">
        <v>2210</v>
      </c>
      <c r="G1055" s="63">
        <v>2</v>
      </c>
      <c r="H1055" s="64">
        <v>617.92999999999995</v>
      </c>
      <c r="I1055" s="65">
        <v>0.35</v>
      </c>
      <c r="J1055" s="51">
        <f t="shared" si="18"/>
        <v>401.65449999999998</v>
      </c>
    </row>
    <row r="1056" spans="1:10" ht="15.75">
      <c r="A1056" s="72">
        <v>1054</v>
      </c>
      <c r="B1056" s="32" t="s">
        <v>750</v>
      </c>
      <c r="C1056" s="32" t="s">
        <v>2231</v>
      </c>
      <c r="D1056" s="62" t="s">
        <v>2232</v>
      </c>
      <c r="E1056" s="32" t="s">
        <v>753</v>
      </c>
      <c r="F1056" s="32" t="s">
        <v>2210</v>
      </c>
      <c r="G1056" s="63">
        <v>2</v>
      </c>
      <c r="H1056" s="64">
        <v>337.05</v>
      </c>
      <c r="I1056" s="65">
        <v>0.35</v>
      </c>
      <c r="J1056" s="51">
        <f t="shared" si="18"/>
        <v>219.08250000000001</v>
      </c>
    </row>
    <row r="1057" spans="1:10" ht="15.75">
      <c r="A1057" s="72">
        <v>1055</v>
      </c>
      <c r="B1057" s="32" t="s">
        <v>750</v>
      </c>
      <c r="C1057" s="32" t="s">
        <v>2233</v>
      </c>
      <c r="D1057" s="62" t="s">
        <v>2234</v>
      </c>
      <c r="E1057" s="32" t="s">
        <v>753</v>
      </c>
      <c r="F1057" s="32" t="s">
        <v>2210</v>
      </c>
      <c r="G1057" s="63">
        <v>2</v>
      </c>
      <c r="H1057" s="64">
        <v>56.18</v>
      </c>
      <c r="I1057" s="65">
        <v>0.35</v>
      </c>
      <c r="J1057" s="51">
        <f t="shared" si="18"/>
        <v>36.517000000000003</v>
      </c>
    </row>
    <row r="1058" spans="1:10" ht="15.75">
      <c r="A1058" s="72">
        <v>1056</v>
      </c>
      <c r="B1058" s="32" t="s">
        <v>750</v>
      </c>
      <c r="C1058" s="32" t="s">
        <v>2235</v>
      </c>
      <c r="D1058" s="62" t="s">
        <v>2236</v>
      </c>
      <c r="E1058" s="32" t="s">
        <v>753</v>
      </c>
      <c r="F1058" s="32" t="s">
        <v>2210</v>
      </c>
      <c r="G1058" s="63">
        <v>2</v>
      </c>
      <c r="H1058" s="64">
        <v>374.63</v>
      </c>
      <c r="I1058" s="65">
        <v>0.35</v>
      </c>
      <c r="J1058" s="51">
        <f t="shared" si="18"/>
        <v>243.5095</v>
      </c>
    </row>
    <row r="1059" spans="1:10" ht="15.75">
      <c r="A1059" s="72">
        <v>1057</v>
      </c>
      <c r="B1059" s="32" t="s">
        <v>750</v>
      </c>
      <c r="C1059" s="32" t="s">
        <v>2237</v>
      </c>
      <c r="D1059" s="62" t="s">
        <v>2238</v>
      </c>
      <c r="E1059" s="32" t="s">
        <v>753</v>
      </c>
      <c r="F1059" s="32" t="s">
        <v>2210</v>
      </c>
      <c r="G1059" s="63">
        <v>2</v>
      </c>
      <c r="H1059" s="64">
        <v>433.78</v>
      </c>
      <c r="I1059" s="65">
        <v>0.35</v>
      </c>
      <c r="J1059" s="51">
        <f t="shared" si="18"/>
        <v>281.95699999999999</v>
      </c>
    </row>
    <row r="1060" spans="1:10" ht="15.75">
      <c r="A1060" s="72">
        <v>1058</v>
      </c>
      <c r="B1060" s="32" t="s">
        <v>750</v>
      </c>
      <c r="C1060" s="32" t="s">
        <v>2239</v>
      </c>
      <c r="D1060" s="62" t="s">
        <v>2240</v>
      </c>
      <c r="E1060" s="32" t="s">
        <v>753</v>
      </c>
      <c r="F1060" s="32" t="s">
        <v>2210</v>
      </c>
      <c r="G1060" s="63">
        <v>2</v>
      </c>
      <c r="H1060" s="64">
        <v>670.39</v>
      </c>
      <c r="I1060" s="65">
        <v>0.35</v>
      </c>
      <c r="J1060" s="51">
        <f t="shared" si="18"/>
        <v>435.75350000000003</v>
      </c>
    </row>
    <row r="1061" spans="1:10" ht="15.75">
      <c r="A1061" s="72">
        <v>1059</v>
      </c>
      <c r="B1061" s="32" t="s">
        <v>750</v>
      </c>
      <c r="C1061" s="32" t="s">
        <v>2241</v>
      </c>
      <c r="D1061" s="62" t="s">
        <v>2242</v>
      </c>
      <c r="E1061" s="32" t="s">
        <v>753</v>
      </c>
      <c r="F1061" s="32" t="s">
        <v>2210</v>
      </c>
      <c r="G1061" s="63">
        <v>2</v>
      </c>
      <c r="H1061" s="64">
        <v>812.36</v>
      </c>
      <c r="I1061" s="65">
        <v>0.35</v>
      </c>
      <c r="J1061" s="51">
        <f t="shared" si="18"/>
        <v>528.03399999999999</v>
      </c>
    </row>
    <row r="1062" spans="1:10" ht="15.75">
      <c r="A1062" s="72">
        <v>1060</v>
      </c>
      <c r="B1062" s="32" t="s">
        <v>750</v>
      </c>
      <c r="C1062" s="32" t="s">
        <v>2243</v>
      </c>
      <c r="D1062" s="62" t="s">
        <v>2244</v>
      </c>
      <c r="E1062" s="32" t="s">
        <v>753</v>
      </c>
      <c r="F1062" s="32" t="s">
        <v>2210</v>
      </c>
      <c r="G1062" s="63">
        <v>2</v>
      </c>
      <c r="H1062" s="64">
        <v>130.33000000000001</v>
      </c>
      <c r="I1062" s="65">
        <v>0.35</v>
      </c>
      <c r="J1062" s="51">
        <f t="shared" si="18"/>
        <v>84.714500000000015</v>
      </c>
    </row>
    <row r="1063" spans="1:10" ht="15.75">
      <c r="A1063" s="72">
        <v>1061</v>
      </c>
      <c r="B1063" s="32" t="s">
        <v>750</v>
      </c>
      <c r="C1063" s="32" t="s">
        <v>2245</v>
      </c>
      <c r="D1063" s="62" t="s">
        <v>2246</v>
      </c>
      <c r="E1063" s="32" t="s">
        <v>753</v>
      </c>
      <c r="F1063" s="32" t="s">
        <v>2210</v>
      </c>
      <c r="G1063" s="63">
        <v>2</v>
      </c>
      <c r="H1063" s="64">
        <v>193.98</v>
      </c>
      <c r="I1063" s="65">
        <v>0.35</v>
      </c>
      <c r="J1063" s="51">
        <f t="shared" si="18"/>
        <v>126.087</v>
      </c>
    </row>
    <row r="1064" spans="1:10" ht="15.75">
      <c r="A1064" s="72">
        <v>1062</v>
      </c>
      <c r="B1064" s="32" t="s">
        <v>750</v>
      </c>
      <c r="C1064" s="32" t="s">
        <v>2247</v>
      </c>
      <c r="D1064" s="62" t="s">
        <v>2248</v>
      </c>
      <c r="E1064" s="32" t="s">
        <v>753</v>
      </c>
      <c r="F1064" s="32" t="s">
        <v>2210</v>
      </c>
      <c r="G1064" s="63">
        <v>2</v>
      </c>
      <c r="H1064" s="64">
        <v>865.1</v>
      </c>
      <c r="I1064" s="65">
        <v>0.35</v>
      </c>
      <c r="J1064" s="51">
        <f t="shared" si="18"/>
        <v>562.31500000000005</v>
      </c>
    </row>
    <row r="1065" spans="1:10" ht="15.75">
      <c r="A1065" s="72">
        <v>1063</v>
      </c>
      <c r="B1065" s="32" t="s">
        <v>750</v>
      </c>
      <c r="C1065" s="32" t="s">
        <v>2249</v>
      </c>
      <c r="D1065" s="62" t="s">
        <v>2250</v>
      </c>
      <c r="E1065" s="32" t="s">
        <v>753</v>
      </c>
      <c r="F1065" s="32" t="s">
        <v>2210</v>
      </c>
      <c r="G1065" s="63">
        <v>2</v>
      </c>
      <c r="H1065" s="64">
        <v>89.77</v>
      </c>
      <c r="I1065" s="65">
        <v>0.35</v>
      </c>
      <c r="J1065" s="51">
        <f t="shared" si="18"/>
        <v>58.350499999999997</v>
      </c>
    </row>
    <row r="1066" spans="1:10" ht="31.5">
      <c r="A1066" s="72">
        <v>1064</v>
      </c>
      <c r="B1066" s="32" t="s">
        <v>750</v>
      </c>
      <c r="C1066" s="32" t="s">
        <v>2251</v>
      </c>
      <c r="D1066" s="62" t="s">
        <v>2252</v>
      </c>
      <c r="E1066" s="32" t="s">
        <v>753</v>
      </c>
      <c r="F1066" s="32" t="s">
        <v>2253</v>
      </c>
      <c r="G1066" s="63">
        <v>2</v>
      </c>
      <c r="H1066" s="64">
        <v>202.23</v>
      </c>
      <c r="I1066" s="65">
        <v>0.35</v>
      </c>
      <c r="J1066" s="51">
        <f t="shared" si="18"/>
        <v>131.4495</v>
      </c>
    </row>
    <row r="1067" spans="1:10" ht="31.5">
      <c r="A1067" s="72">
        <v>1065</v>
      </c>
      <c r="B1067" s="32" t="s">
        <v>750</v>
      </c>
      <c r="C1067" s="32" t="s">
        <v>2254</v>
      </c>
      <c r="D1067" s="62" t="s">
        <v>2255</v>
      </c>
      <c r="E1067" s="32" t="s">
        <v>753</v>
      </c>
      <c r="F1067" s="32" t="s">
        <v>2210</v>
      </c>
      <c r="G1067" s="63">
        <v>2</v>
      </c>
      <c r="H1067" s="64">
        <v>224.7</v>
      </c>
      <c r="I1067" s="65">
        <v>0.35</v>
      </c>
      <c r="J1067" s="51">
        <f t="shared" si="18"/>
        <v>146.05500000000001</v>
      </c>
    </row>
    <row r="1068" spans="1:10" ht="31.5">
      <c r="A1068" s="72">
        <v>1066</v>
      </c>
      <c r="B1068" s="32" t="s">
        <v>750</v>
      </c>
      <c r="C1068" s="32" t="s">
        <v>2256</v>
      </c>
      <c r="D1068" s="62" t="s">
        <v>2257</v>
      </c>
      <c r="E1068" s="32" t="s">
        <v>753</v>
      </c>
      <c r="F1068" s="32" t="s">
        <v>2210</v>
      </c>
      <c r="G1068" s="63">
        <v>2</v>
      </c>
      <c r="H1068" s="64">
        <v>202.23</v>
      </c>
      <c r="I1068" s="65">
        <v>0.35</v>
      </c>
      <c r="J1068" s="51">
        <f t="shared" si="18"/>
        <v>131.4495</v>
      </c>
    </row>
    <row r="1069" spans="1:10" ht="31.5">
      <c r="A1069" s="72">
        <v>1067</v>
      </c>
      <c r="B1069" s="32" t="s">
        <v>750</v>
      </c>
      <c r="C1069" s="32" t="s">
        <v>2258</v>
      </c>
      <c r="D1069" s="62" t="s">
        <v>2259</v>
      </c>
      <c r="E1069" s="32" t="s">
        <v>753</v>
      </c>
      <c r="F1069" s="32" t="s">
        <v>2210</v>
      </c>
      <c r="G1069" s="63">
        <v>2</v>
      </c>
      <c r="H1069" s="64">
        <v>224.7</v>
      </c>
      <c r="I1069" s="65">
        <v>0.35</v>
      </c>
      <c r="J1069" s="51">
        <f t="shared" si="18"/>
        <v>146.05500000000001</v>
      </c>
    </row>
    <row r="1070" spans="1:10" ht="31.5">
      <c r="A1070" s="72">
        <v>1068</v>
      </c>
      <c r="B1070" s="32" t="s">
        <v>750</v>
      </c>
      <c r="C1070" s="32" t="s">
        <v>2260</v>
      </c>
      <c r="D1070" s="62" t="s">
        <v>2261</v>
      </c>
      <c r="E1070" s="32" t="s">
        <v>753</v>
      </c>
      <c r="F1070" s="32" t="s">
        <v>2210</v>
      </c>
      <c r="G1070" s="63">
        <v>3</v>
      </c>
      <c r="H1070" s="64">
        <v>112.35</v>
      </c>
      <c r="I1070" s="65">
        <v>0.35</v>
      </c>
      <c r="J1070" s="51">
        <f t="shared" si="18"/>
        <v>73.027500000000003</v>
      </c>
    </row>
    <row r="1071" spans="1:10" ht="31.5">
      <c r="A1071" s="72">
        <v>1069</v>
      </c>
      <c r="B1071" s="32" t="s">
        <v>750</v>
      </c>
      <c r="C1071" s="32" t="s">
        <v>2262</v>
      </c>
      <c r="D1071" s="62" t="s">
        <v>2263</v>
      </c>
      <c r="E1071" s="32" t="s">
        <v>753</v>
      </c>
      <c r="F1071" s="32" t="s">
        <v>2210</v>
      </c>
      <c r="G1071" s="63">
        <v>2</v>
      </c>
      <c r="H1071" s="64">
        <v>112.35</v>
      </c>
      <c r="I1071" s="65">
        <v>0.35</v>
      </c>
      <c r="J1071" s="51">
        <f t="shared" si="18"/>
        <v>73.027500000000003</v>
      </c>
    </row>
    <row r="1072" spans="1:10" ht="31.5">
      <c r="A1072" s="72">
        <v>1070</v>
      </c>
      <c r="B1072" s="32" t="s">
        <v>750</v>
      </c>
      <c r="C1072" s="32" t="s">
        <v>2264</v>
      </c>
      <c r="D1072" s="62" t="s">
        <v>2265</v>
      </c>
      <c r="E1072" s="32" t="s">
        <v>753</v>
      </c>
      <c r="F1072" s="32" t="s">
        <v>2210</v>
      </c>
      <c r="G1072" s="63">
        <v>2</v>
      </c>
      <c r="H1072" s="64">
        <v>112.35</v>
      </c>
      <c r="I1072" s="65">
        <v>0.35</v>
      </c>
      <c r="J1072" s="51">
        <f t="shared" si="18"/>
        <v>73.027500000000003</v>
      </c>
    </row>
    <row r="1073" spans="1:10" ht="15.75">
      <c r="A1073" s="72">
        <v>1071</v>
      </c>
      <c r="B1073" s="32" t="s">
        <v>750</v>
      </c>
      <c r="C1073" s="32" t="s">
        <v>2266</v>
      </c>
      <c r="D1073" s="62" t="s">
        <v>2267</v>
      </c>
      <c r="E1073" s="32" t="s">
        <v>753</v>
      </c>
      <c r="F1073" s="32" t="s">
        <v>2210</v>
      </c>
      <c r="G1073" s="63">
        <v>2</v>
      </c>
      <c r="H1073" s="64">
        <v>12.76</v>
      </c>
      <c r="I1073" s="65">
        <v>0.35</v>
      </c>
      <c r="J1073" s="51">
        <f t="shared" si="18"/>
        <v>8.2940000000000005</v>
      </c>
    </row>
    <row r="1074" spans="1:10" ht="15.75">
      <c r="A1074" s="72">
        <v>1072</v>
      </c>
      <c r="B1074" s="32" t="s">
        <v>750</v>
      </c>
      <c r="C1074" s="32" t="s">
        <v>2268</v>
      </c>
      <c r="D1074" s="62" t="s">
        <v>2269</v>
      </c>
      <c r="E1074" s="32" t="s">
        <v>753</v>
      </c>
      <c r="F1074" s="32" t="s">
        <v>2210</v>
      </c>
      <c r="G1074" s="63">
        <v>2</v>
      </c>
      <c r="H1074" s="64">
        <v>15.73</v>
      </c>
      <c r="I1074" s="65">
        <v>0.35</v>
      </c>
      <c r="J1074" s="51">
        <f t="shared" si="18"/>
        <v>10.224500000000001</v>
      </c>
    </row>
    <row r="1075" spans="1:10" ht="15.75">
      <c r="A1075" s="72">
        <v>1073</v>
      </c>
      <c r="B1075" s="32" t="s">
        <v>750</v>
      </c>
      <c r="C1075" s="32" t="s">
        <v>2270</v>
      </c>
      <c r="D1075" s="62" t="s">
        <v>2271</v>
      </c>
      <c r="E1075" s="32" t="s">
        <v>753</v>
      </c>
      <c r="F1075" s="32" t="s">
        <v>2210</v>
      </c>
      <c r="G1075" s="63">
        <v>2</v>
      </c>
      <c r="H1075" s="64">
        <v>22.47</v>
      </c>
      <c r="I1075" s="65">
        <v>0.35</v>
      </c>
      <c r="J1075" s="51">
        <f t="shared" si="18"/>
        <v>14.605499999999999</v>
      </c>
    </row>
    <row r="1076" spans="1:10" ht="31.5">
      <c r="A1076" s="72">
        <v>1074</v>
      </c>
      <c r="B1076" s="32" t="s">
        <v>750</v>
      </c>
      <c r="C1076" s="32" t="s">
        <v>2272</v>
      </c>
      <c r="D1076" s="62" t="s">
        <v>2273</v>
      </c>
      <c r="E1076" s="32" t="s">
        <v>753</v>
      </c>
      <c r="F1076" s="32" t="s">
        <v>2210</v>
      </c>
      <c r="G1076" s="63">
        <v>2</v>
      </c>
      <c r="H1076" s="64">
        <v>168.53</v>
      </c>
      <c r="I1076" s="65">
        <v>0.35</v>
      </c>
      <c r="J1076" s="51">
        <f t="shared" si="18"/>
        <v>109.5445</v>
      </c>
    </row>
    <row r="1077" spans="1:10" ht="15.75">
      <c r="A1077" s="72">
        <v>1075</v>
      </c>
      <c r="B1077" s="32" t="s">
        <v>750</v>
      </c>
      <c r="C1077" s="32" t="s">
        <v>2274</v>
      </c>
      <c r="D1077" s="62" t="s">
        <v>2275</v>
      </c>
      <c r="E1077" s="32" t="s">
        <v>753</v>
      </c>
      <c r="F1077" s="32" t="s">
        <v>2210</v>
      </c>
      <c r="G1077" s="63">
        <v>2</v>
      </c>
      <c r="H1077" s="64">
        <v>1123.5</v>
      </c>
      <c r="I1077" s="65">
        <v>0.35</v>
      </c>
      <c r="J1077" s="51">
        <f t="shared" si="18"/>
        <v>730.27499999999998</v>
      </c>
    </row>
    <row r="1078" spans="1:10" ht="15.75">
      <c r="A1078" s="72">
        <v>1076</v>
      </c>
      <c r="B1078" s="32" t="s">
        <v>750</v>
      </c>
      <c r="C1078" s="32" t="s">
        <v>2276</v>
      </c>
      <c r="D1078" s="62" t="s">
        <v>2277</v>
      </c>
      <c r="E1078" s="32" t="s">
        <v>753</v>
      </c>
      <c r="F1078" s="32" t="s">
        <v>2210</v>
      </c>
      <c r="G1078" s="63">
        <v>2</v>
      </c>
      <c r="H1078" s="64">
        <v>421.31</v>
      </c>
      <c r="I1078" s="65">
        <v>0.35</v>
      </c>
      <c r="J1078" s="51">
        <f t="shared" si="18"/>
        <v>273.85149999999999</v>
      </c>
    </row>
    <row r="1079" spans="1:10" ht="15.75">
      <c r="A1079" s="72">
        <v>1077</v>
      </c>
      <c r="B1079" s="32" t="s">
        <v>750</v>
      </c>
      <c r="C1079" s="32" t="s">
        <v>2278</v>
      </c>
      <c r="D1079" s="62" t="s">
        <v>2279</v>
      </c>
      <c r="E1079" s="32" t="s">
        <v>753</v>
      </c>
      <c r="F1079" s="32" t="s">
        <v>2210</v>
      </c>
      <c r="G1079" s="66">
        <v>2</v>
      </c>
      <c r="H1079" s="64">
        <v>39.32</v>
      </c>
      <c r="I1079" s="65">
        <v>0.35</v>
      </c>
      <c r="J1079" s="51">
        <f t="shared" si="18"/>
        <v>25.558</v>
      </c>
    </row>
    <row r="1080" spans="1:10" ht="15.75">
      <c r="A1080" s="72">
        <v>1078</v>
      </c>
      <c r="B1080" s="32" t="s">
        <v>750</v>
      </c>
      <c r="C1080" s="32" t="s">
        <v>2280</v>
      </c>
      <c r="D1080" s="62" t="s">
        <v>2281</v>
      </c>
      <c r="E1080" s="32" t="s">
        <v>753</v>
      </c>
      <c r="F1080" s="32" t="s">
        <v>2210</v>
      </c>
      <c r="G1080" s="66">
        <v>2</v>
      </c>
      <c r="H1080" s="64">
        <v>56.18</v>
      </c>
      <c r="I1080" s="65">
        <v>0.35</v>
      </c>
      <c r="J1080" s="51">
        <f t="shared" si="18"/>
        <v>36.517000000000003</v>
      </c>
    </row>
    <row r="1081" spans="1:10" ht="78.75">
      <c r="A1081" s="72">
        <v>1079</v>
      </c>
      <c r="B1081" s="32" t="s">
        <v>750</v>
      </c>
      <c r="C1081" s="32" t="s">
        <v>2282</v>
      </c>
      <c r="D1081" s="62" t="s">
        <v>2283</v>
      </c>
      <c r="E1081" s="32" t="s">
        <v>753</v>
      </c>
      <c r="F1081" s="32" t="s">
        <v>2284</v>
      </c>
      <c r="G1081" s="63">
        <v>2</v>
      </c>
      <c r="H1081" s="64">
        <v>2808.75</v>
      </c>
      <c r="I1081" s="65">
        <v>0.2</v>
      </c>
      <c r="J1081" s="51">
        <f t="shared" si="18"/>
        <v>2247</v>
      </c>
    </row>
    <row r="1082" spans="1:10" ht="78.75">
      <c r="A1082" s="72">
        <v>1080</v>
      </c>
      <c r="B1082" s="32" t="s">
        <v>750</v>
      </c>
      <c r="C1082" s="32" t="s">
        <v>2285</v>
      </c>
      <c r="D1082" s="62" t="s">
        <v>2286</v>
      </c>
      <c r="E1082" s="32" t="s">
        <v>753</v>
      </c>
      <c r="F1082" s="32" t="s">
        <v>2284</v>
      </c>
      <c r="G1082" s="63">
        <v>2</v>
      </c>
      <c r="H1082" s="64">
        <v>2808.75</v>
      </c>
      <c r="I1082" s="65">
        <v>0.2</v>
      </c>
      <c r="J1082" s="51">
        <f t="shared" si="18"/>
        <v>2247</v>
      </c>
    </row>
    <row r="1083" spans="1:10" ht="94.5">
      <c r="A1083" s="72">
        <v>1081</v>
      </c>
      <c r="B1083" s="32" t="s">
        <v>750</v>
      </c>
      <c r="C1083" s="32" t="s">
        <v>2287</v>
      </c>
      <c r="D1083" s="62" t="s">
        <v>2288</v>
      </c>
      <c r="E1083" s="32" t="s">
        <v>753</v>
      </c>
      <c r="F1083" s="32" t="s">
        <v>2284</v>
      </c>
      <c r="G1083" s="63">
        <v>2</v>
      </c>
      <c r="H1083" s="64">
        <v>3033.45</v>
      </c>
      <c r="I1083" s="65">
        <v>0.2</v>
      </c>
      <c r="J1083" s="51">
        <f t="shared" si="18"/>
        <v>2426.7599999999998</v>
      </c>
    </row>
    <row r="1084" spans="1:10" ht="94.5">
      <c r="A1084" s="72">
        <v>1082</v>
      </c>
      <c r="B1084" s="32" t="s">
        <v>750</v>
      </c>
      <c r="C1084" s="32" t="s">
        <v>2289</v>
      </c>
      <c r="D1084" s="62" t="s">
        <v>2290</v>
      </c>
      <c r="E1084" s="32" t="s">
        <v>753</v>
      </c>
      <c r="F1084" s="32" t="s">
        <v>2284</v>
      </c>
      <c r="G1084" s="63">
        <v>2</v>
      </c>
      <c r="H1084" s="64">
        <v>3033.45</v>
      </c>
      <c r="I1084" s="65">
        <v>0.2</v>
      </c>
      <c r="J1084" s="51">
        <f t="shared" si="18"/>
        <v>2426.7599999999998</v>
      </c>
    </row>
    <row r="1085" spans="1:10" ht="78.75">
      <c r="A1085" s="72">
        <v>1083</v>
      </c>
      <c r="B1085" s="32" t="s">
        <v>750</v>
      </c>
      <c r="C1085" s="32" t="s">
        <v>2291</v>
      </c>
      <c r="D1085" s="62" t="s">
        <v>2292</v>
      </c>
      <c r="E1085" s="32" t="s">
        <v>753</v>
      </c>
      <c r="F1085" s="32" t="s">
        <v>2284</v>
      </c>
      <c r="G1085" s="63">
        <v>2</v>
      </c>
      <c r="H1085" s="64">
        <v>3707.55</v>
      </c>
      <c r="I1085" s="65">
        <v>0.2</v>
      </c>
      <c r="J1085" s="51">
        <f t="shared" si="18"/>
        <v>2966.0400000000004</v>
      </c>
    </row>
    <row r="1086" spans="1:10" ht="78.75">
      <c r="A1086" s="72">
        <v>1084</v>
      </c>
      <c r="B1086" s="32" t="s">
        <v>750</v>
      </c>
      <c r="C1086" s="32" t="s">
        <v>2293</v>
      </c>
      <c r="D1086" s="62" t="s">
        <v>2294</v>
      </c>
      <c r="E1086" s="32" t="s">
        <v>753</v>
      </c>
      <c r="F1086" s="32" t="s">
        <v>2284</v>
      </c>
      <c r="G1086" s="63">
        <v>2</v>
      </c>
      <c r="H1086" s="64">
        <v>3707.55</v>
      </c>
      <c r="I1086" s="65">
        <v>0.2</v>
      </c>
      <c r="J1086" s="51">
        <f t="shared" si="18"/>
        <v>2966.0400000000004</v>
      </c>
    </row>
    <row r="1087" spans="1:10" ht="94.5">
      <c r="A1087" s="72">
        <v>1085</v>
      </c>
      <c r="B1087" s="32" t="s">
        <v>750</v>
      </c>
      <c r="C1087" s="32" t="s">
        <v>2295</v>
      </c>
      <c r="D1087" s="62" t="s">
        <v>2296</v>
      </c>
      <c r="E1087" s="32" t="s">
        <v>753</v>
      </c>
      <c r="F1087" s="32" t="s">
        <v>2284</v>
      </c>
      <c r="G1087" s="63">
        <v>2</v>
      </c>
      <c r="H1087" s="64">
        <v>3932.25</v>
      </c>
      <c r="I1087" s="65">
        <v>0.2</v>
      </c>
      <c r="J1087" s="51">
        <f t="shared" ref="J1087:J1150" si="19">H1087*(1-I1087)</f>
        <v>3145.8</v>
      </c>
    </row>
    <row r="1088" spans="1:10" ht="94.5">
      <c r="A1088" s="72">
        <v>1086</v>
      </c>
      <c r="B1088" s="32" t="s">
        <v>750</v>
      </c>
      <c r="C1088" s="32" t="s">
        <v>2297</v>
      </c>
      <c r="D1088" s="62" t="s">
        <v>2298</v>
      </c>
      <c r="E1088" s="32" t="s">
        <v>753</v>
      </c>
      <c r="F1088" s="32" t="s">
        <v>2284</v>
      </c>
      <c r="G1088" s="63">
        <v>2</v>
      </c>
      <c r="H1088" s="64">
        <v>3932.25</v>
      </c>
      <c r="I1088" s="65">
        <v>0.2</v>
      </c>
      <c r="J1088" s="51">
        <f t="shared" si="19"/>
        <v>3145.8</v>
      </c>
    </row>
    <row r="1089" spans="1:10" ht="78.75">
      <c r="A1089" s="72">
        <v>1087</v>
      </c>
      <c r="B1089" s="32" t="s">
        <v>750</v>
      </c>
      <c r="C1089" s="32" t="s">
        <v>2299</v>
      </c>
      <c r="D1089" s="62" t="s">
        <v>2300</v>
      </c>
      <c r="E1089" s="32" t="s">
        <v>753</v>
      </c>
      <c r="F1089" s="32" t="s">
        <v>2284</v>
      </c>
      <c r="G1089" s="63">
        <v>2</v>
      </c>
      <c r="H1089" s="64">
        <v>4213.13</v>
      </c>
      <c r="I1089" s="65">
        <v>0.2</v>
      </c>
      <c r="J1089" s="51">
        <f t="shared" si="19"/>
        <v>3370.5040000000004</v>
      </c>
    </row>
    <row r="1090" spans="1:10" ht="78.75">
      <c r="A1090" s="72">
        <v>1088</v>
      </c>
      <c r="B1090" s="32" t="s">
        <v>750</v>
      </c>
      <c r="C1090" s="32" t="s">
        <v>2301</v>
      </c>
      <c r="D1090" s="62" t="s">
        <v>2302</v>
      </c>
      <c r="E1090" s="32" t="s">
        <v>753</v>
      </c>
      <c r="F1090" s="32" t="s">
        <v>2284</v>
      </c>
      <c r="G1090" s="63">
        <v>2</v>
      </c>
      <c r="H1090" s="64">
        <v>4213.13</v>
      </c>
      <c r="I1090" s="65">
        <v>0.2</v>
      </c>
      <c r="J1090" s="51">
        <f t="shared" si="19"/>
        <v>3370.5040000000004</v>
      </c>
    </row>
    <row r="1091" spans="1:10" ht="94.5">
      <c r="A1091" s="72">
        <v>1089</v>
      </c>
      <c r="B1091" s="32" t="s">
        <v>750</v>
      </c>
      <c r="C1091" s="32" t="s">
        <v>2303</v>
      </c>
      <c r="D1091" s="62" t="s">
        <v>2304</v>
      </c>
      <c r="E1091" s="32" t="s">
        <v>753</v>
      </c>
      <c r="F1091" s="32" t="s">
        <v>2284</v>
      </c>
      <c r="G1091" s="63">
        <v>2</v>
      </c>
      <c r="H1091" s="64">
        <v>4550.18</v>
      </c>
      <c r="I1091" s="65">
        <v>0.2</v>
      </c>
      <c r="J1091" s="51">
        <f t="shared" si="19"/>
        <v>3640.1440000000002</v>
      </c>
    </row>
    <row r="1092" spans="1:10" ht="94.5">
      <c r="A1092" s="72">
        <v>1090</v>
      </c>
      <c r="B1092" s="32" t="s">
        <v>750</v>
      </c>
      <c r="C1092" s="32" t="s">
        <v>2305</v>
      </c>
      <c r="D1092" s="62" t="s">
        <v>2306</v>
      </c>
      <c r="E1092" s="32" t="s">
        <v>753</v>
      </c>
      <c r="F1092" s="32" t="s">
        <v>2284</v>
      </c>
      <c r="G1092" s="63">
        <v>2</v>
      </c>
      <c r="H1092" s="64">
        <v>4550.18</v>
      </c>
      <c r="I1092" s="65">
        <v>0.2</v>
      </c>
      <c r="J1092" s="51">
        <f t="shared" si="19"/>
        <v>3640.1440000000002</v>
      </c>
    </row>
    <row r="1093" spans="1:10" ht="78.75">
      <c r="A1093" s="72">
        <v>1091</v>
      </c>
      <c r="B1093" s="32" t="s">
        <v>750</v>
      </c>
      <c r="C1093" s="32" t="s">
        <v>2307</v>
      </c>
      <c r="D1093" s="62" t="s">
        <v>2308</v>
      </c>
      <c r="E1093" s="32" t="s">
        <v>753</v>
      </c>
      <c r="F1093" s="32" t="s">
        <v>2284</v>
      </c>
      <c r="G1093" s="63">
        <v>2</v>
      </c>
      <c r="H1093" s="64">
        <v>5786.03</v>
      </c>
      <c r="I1093" s="65">
        <v>0.2</v>
      </c>
      <c r="J1093" s="51">
        <f t="shared" si="19"/>
        <v>4628.8239999999996</v>
      </c>
    </row>
    <row r="1094" spans="1:10" ht="78.75">
      <c r="A1094" s="72">
        <v>1092</v>
      </c>
      <c r="B1094" s="32" t="s">
        <v>750</v>
      </c>
      <c r="C1094" s="32" t="s">
        <v>2309</v>
      </c>
      <c r="D1094" s="62" t="s">
        <v>2310</v>
      </c>
      <c r="E1094" s="32" t="s">
        <v>753</v>
      </c>
      <c r="F1094" s="32" t="s">
        <v>2284</v>
      </c>
      <c r="G1094" s="63">
        <v>2</v>
      </c>
      <c r="H1094" s="64">
        <v>5786.03</v>
      </c>
      <c r="I1094" s="65">
        <v>0.2</v>
      </c>
      <c r="J1094" s="51">
        <f t="shared" si="19"/>
        <v>4628.8239999999996</v>
      </c>
    </row>
    <row r="1095" spans="1:10" ht="94.5">
      <c r="A1095" s="72">
        <v>1093</v>
      </c>
      <c r="B1095" s="32" t="s">
        <v>750</v>
      </c>
      <c r="C1095" s="32" t="s">
        <v>2311</v>
      </c>
      <c r="D1095" s="62" t="s">
        <v>2312</v>
      </c>
      <c r="E1095" s="32" t="s">
        <v>753</v>
      </c>
      <c r="F1095" s="32" t="s">
        <v>2284</v>
      </c>
      <c r="G1095" s="63">
        <v>2</v>
      </c>
      <c r="H1095" s="64">
        <v>6235.43</v>
      </c>
      <c r="I1095" s="65">
        <v>0.2</v>
      </c>
      <c r="J1095" s="51">
        <f t="shared" si="19"/>
        <v>4988.344000000001</v>
      </c>
    </row>
    <row r="1096" spans="1:10" ht="94.5">
      <c r="A1096" s="72">
        <v>1094</v>
      </c>
      <c r="B1096" s="32" t="s">
        <v>750</v>
      </c>
      <c r="C1096" s="32" t="s">
        <v>2313</v>
      </c>
      <c r="D1096" s="62" t="s">
        <v>2314</v>
      </c>
      <c r="E1096" s="32" t="s">
        <v>753</v>
      </c>
      <c r="F1096" s="32" t="s">
        <v>2284</v>
      </c>
      <c r="G1096" s="63">
        <v>2</v>
      </c>
      <c r="H1096" s="64">
        <v>6235.43</v>
      </c>
      <c r="I1096" s="65">
        <v>0.2</v>
      </c>
      <c r="J1096" s="51">
        <f t="shared" si="19"/>
        <v>4988.344000000001</v>
      </c>
    </row>
    <row r="1097" spans="1:10" ht="78.75">
      <c r="A1097" s="72">
        <v>1095</v>
      </c>
      <c r="B1097" s="32" t="s">
        <v>750</v>
      </c>
      <c r="C1097" s="32" t="s">
        <v>2315</v>
      </c>
      <c r="D1097" s="62" t="s">
        <v>2316</v>
      </c>
      <c r="E1097" s="32" t="s">
        <v>753</v>
      </c>
      <c r="F1097" s="32" t="s">
        <v>2284</v>
      </c>
      <c r="G1097" s="63">
        <v>2</v>
      </c>
      <c r="H1097" s="64">
        <v>6741</v>
      </c>
      <c r="I1097" s="65">
        <v>0.2</v>
      </c>
      <c r="J1097" s="51">
        <f t="shared" si="19"/>
        <v>5392.8</v>
      </c>
    </row>
    <row r="1098" spans="1:10" ht="78.75">
      <c r="A1098" s="72">
        <v>1096</v>
      </c>
      <c r="B1098" s="32" t="s">
        <v>750</v>
      </c>
      <c r="C1098" s="32" t="s">
        <v>2317</v>
      </c>
      <c r="D1098" s="62" t="s">
        <v>2318</v>
      </c>
      <c r="E1098" s="32" t="s">
        <v>753</v>
      </c>
      <c r="F1098" s="32" t="s">
        <v>2284</v>
      </c>
      <c r="G1098" s="63">
        <v>2</v>
      </c>
      <c r="H1098" s="64">
        <v>6741</v>
      </c>
      <c r="I1098" s="65">
        <v>0.2</v>
      </c>
      <c r="J1098" s="51">
        <f t="shared" si="19"/>
        <v>5392.8</v>
      </c>
    </row>
    <row r="1099" spans="1:10" ht="94.5">
      <c r="A1099" s="72">
        <v>1097</v>
      </c>
      <c r="B1099" s="32" t="s">
        <v>750</v>
      </c>
      <c r="C1099" s="32" t="s">
        <v>2319</v>
      </c>
      <c r="D1099" s="62" t="s">
        <v>2320</v>
      </c>
      <c r="E1099" s="32" t="s">
        <v>753</v>
      </c>
      <c r="F1099" s="32" t="s">
        <v>2284</v>
      </c>
      <c r="G1099" s="63">
        <v>2</v>
      </c>
      <c r="H1099" s="64">
        <v>7190.4</v>
      </c>
      <c r="I1099" s="65">
        <v>0.2</v>
      </c>
      <c r="J1099" s="51">
        <f t="shared" si="19"/>
        <v>5752.32</v>
      </c>
    </row>
    <row r="1100" spans="1:10" ht="94.5">
      <c r="A1100" s="72">
        <v>1098</v>
      </c>
      <c r="B1100" s="32" t="s">
        <v>750</v>
      </c>
      <c r="C1100" s="32" t="s">
        <v>2321</v>
      </c>
      <c r="D1100" s="62" t="s">
        <v>2322</v>
      </c>
      <c r="E1100" s="32" t="s">
        <v>753</v>
      </c>
      <c r="F1100" s="32" t="s">
        <v>2284</v>
      </c>
      <c r="G1100" s="63">
        <v>2</v>
      </c>
      <c r="H1100" s="64">
        <v>7190.4</v>
      </c>
      <c r="I1100" s="65">
        <v>0.2</v>
      </c>
      <c r="J1100" s="51">
        <f t="shared" si="19"/>
        <v>5752.32</v>
      </c>
    </row>
    <row r="1101" spans="1:10" ht="78.75">
      <c r="A1101" s="72">
        <v>1099</v>
      </c>
      <c r="B1101" s="32" t="s">
        <v>750</v>
      </c>
      <c r="C1101" s="32" t="s">
        <v>2323</v>
      </c>
      <c r="D1101" s="62" t="s">
        <v>2324</v>
      </c>
      <c r="E1101" s="32" t="s">
        <v>753</v>
      </c>
      <c r="F1101" s="32" t="s">
        <v>2284</v>
      </c>
      <c r="G1101" s="63">
        <v>2</v>
      </c>
      <c r="H1101" s="64">
        <v>8145.38</v>
      </c>
      <c r="I1101" s="65">
        <v>0.2</v>
      </c>
      <c r="J1101" s="51">
        <f t="shared" si="19"/>
        <v>6516.3040000000001</v>
      </c>
    </row>
    <row r="1102" spans="1:10" ht="78.75">
      <c r="A1102" s="72">
        <v>1100</v>
      </c>
      <c r="B1102" s="32" t="s">
        <v>750</v>
      </c>
      <c r="C1102" s="32" t="s">
        <v>2325</v>
      </c>
      <c r="D1102" s="62" t="s">
        <v>2326</v>
      </c>
      <c r="E1102" s="32" t="s">
        <v>753</v>
      </c>
      <c r="F1102" s="32" t="s">
        <v>2284</v>
      </c>
      <c r="G1102" s="63">
        <v>2</v>
      </c>
      <c r="H1102" s="64">
        <v>8145.38</v>
      </c>
      <c r="I1102" s="65">
        <v>0.2</v>
      </c>
      <c r="J1102" s="51">
        <f t="shared" si="19"/>
        <v>6516.3040000000001</v>
      </c>
    </row>
    <row r="1103" spans="1:10" ht="94.5">
      <c r="A1103" s="72">
        <v>1101</v>
      </c>
      <c r="B1103" s="32" t="s">
        <v>750</v>
      </c>
      <c r="C1103" s="32" t="s">
        <v>2327</v>
      </c>
      <c r="D1103" s="62" t="s">
        <v>2328</v>
      </c>
      <c r="E1103" s="32" t="s">
        <v>753</v>
      </c>
      <c r="F1103" s="32" t="s">
        <v>2284</v>
      </c>
      <c r="G1103" s="63">
        <v>2</v>
      </c>
      <c r="H1103" s="64">
        <v>8594.7800000000007</v>
      </c>
      <c r="I1103" s="65">
        <v>0.2</v>
      </c>
      <c r="J1103" s="51">
        <f t="shared" si="19"/>
        <v>6875.8240000000005</v>
      </c>
    </row>
    <row r="1104" spans="1:10" ht="94.5">
      <c r="A1104" s="72">
        <v>1102</v>
      </c>
      <c r="B1104" s="32" t="s">
        <v>750</v>
      </c>
      <c r="C1104" s="32" t="s">
        <v>2329</v>
      </c>
      <c r="D1104" s="62" t="s">
        <v>2330</v>
      </c>
      <c r="E1104" s="32" t="s">
        <v>753</v>
      </c>
      <c r="F1104" s="32" t="s">
        <v>2284</v>
      </c>
      <c r="G1104" s="63">
        <v>2</v>
      </c>
      <c r="H1104" s="64">
        <v>8594.7800000000007</v>
      </c>
      <c r="I1104" s="65">
        <v>0.2</v>
      </c>
      <c r="J1104" s="51">
        <f t="shared" si="19"/>
        <v>6875.8240000000005</v>
      </c>
    </row>
    <row r="1105" spans="1:10" ht="63">
      <c r="A1105" s="72">
        <v>1103</v>
      </c>
      <c r="B1105" s="32" t="s">
        <v>750</v>
      </c>
      <c r="C1105" s="32" t="s">
        <v>2331</v>
      </c>
      <c r="D1105" s="62" t="s">
        <v>2332</v>
      </c>
      <c r="E1105" s="32" t="s">
        <v>753</v>
      </c>
      <c r="F1105" s="32" t="s">
        <v>2284</v>
      </c>
      <c r="G1105" s="63">
        <v>2</v>
      </c>
      <c r="H1105" s="64">
        <v>2921.1</v>
      </c>
      <c r="I1105" s="65">
        <v>0.2</v>
      </c>
      <c r="J1105" s="51">
        <f t="shared" si="19"/>
        <v>2336.88</v>
      </c>
    </row>
    <row r="1106" spans="1:10" ht="63">
      <c r="A1106" s="72">
        <v>1104</v>
      </c>
      <c r="B1106" s="32" t="s">
        <v>750</v>
      </c>
      <c r="C1106" s="32" t="s">
        <v>2333</v>
      </c>
      <c r="D1106" s="62" t="s">
        <v>2334</v>
      </c>
      <c r="E1106" s="32" t="s">
        <v>753</v>
      </c>
      <c r="F1106" s="32" t="s">
        <v>2284</v>
      </c>
      <c r="G1106" s="63">
        <v>2</v>
      </c>
      <c r="H1106" s="64">
        <v>2921.1</v>
      </c>
      <c r="I1106" s="65">
        <v>0.2</v>
      </c>
      <c r="J1106" s="51">
        <f t="shared" si="19"/>
        <v>2336.88</v>
      </c>
    </row>
    <row r="1107" spans="1:10" ht="78.75">
      <c r="A1107" s="72">
        <v>1105</v>
      </c>
      <c r="B1107" s="32" t="s">
        <v>750</v>
      </c>
      <c r="C1107" s="32" t="s">
        <v>2335</v>
      </c>
      <c r="D1107" s="62" t="s">
        <v>2336</v>
      </c>
      <c r="E1107" s="32" t="s">
        <v>753</v>
      </c>
      <c r="F1107" s="32" t="s">
        <v>2284</v>
      </c>
      <c r="G1107" s="63">
        <v>2</v>
      </c>
      <c r="H1107" s="64">
        <v>3145.8</v>
      </c>
      <c r="I1107" s="65">
        <v>0.2</v>
      </c>
      <c r="J1107" s="51">
        <f t="shared" si="19"/>
        <v>2516.6400000000003</v>
      </c>
    </row>
    <row r="1108" spans="1:10" ht="78.75">
      <c r="A1108" s="72">
        <v>1106</v>
      </c>
      <c r="B1108" s="32" t="s">
        <v>750</v>
      </c>
      <c r="C1108" s="32" t="s">
        <v>2337</v>
      </c>
      <c r="D1108" s="62" t="s">
        <v>2338</v>
      </c>
      <c r="E1108" s="32" t="s">
        <v>753</v>
      </c>
      <c r="F1108" s="32" t="s">
        <v>2284</v>
      </c>
      <c r="G1108" s="63">
        <v>2</v>
      </c>
      <c r="H1108" s="64">
        <v>3145.8</v>
      </c>
      <c r="I1108" s="65">
        <v>0.2</v>
      </c>
      <c r="J1108" s="51">
        <f t="shared" si="19"/>
        <v>2516.6400000000003</v>
      </c>
    </row>
    <row r="1109" spans="1:10" ht="63">
      <c r="A1109" s="72">
        <v>1107</v>
      </c>
      <c r="B1109" s="32" t="s">
        <v>750</v>
      </c>
      <c r="C1109" s="32" t="s">
        <v>2339</v>
      </c>
      <c r="D1109" s="62" t="s">
        <v>2340</v>
      </c>
      <c r="E1109" s="32" t="s">
        <v>753</v>
      </c>
      <c r="F1109" s="32" t="s">
        <v>2284</v>
      </c>
      <c r="G1109" s="63">
        <v>2</v>
      </c>
      <c r="H1109" s="64">
        <v>3819.9</v>
      </c>
      <c r="I1109" s="65">
        <v>0.2</v>
      </c>
      <c r="J1109" s="51">
        <f t="shared" si="19"/>
        <v>3055.92</v>
      </c>
    </row>
    <row r="1110" spans="1:10" ht="63">
      <c r="A1110" s="72">
        <v>1108</v>
      </c>
      <c r="B1110" s="32" t="s">
        <v>750</v>
      </c>
      <c r="C1110" s="32" t="s">
        <v>2341</v>
      </c>
      <c r="D1110" s="62" t="s">
        <v>2342</v>
      </c>
      <c r="E1110" s="32" t="s">
        <v>753</v>
      </c>
      <c r="F1110" s="32" t="s">
        <v>2284</v>
      </c>
      <c r="G1110" s="63">
        <v>2</v>
      </c>
      <c r="H1110" s="64">
        <v>3819.9</v>
      </c>
      <c r="I1110" s="65">
        <v>0.2</v>
      </c>
      <c r="J1110" s="51">
        <f t="shared" si="19"/>
        <v>3055.92</v>
      </c>
    </row>
    <row r="1111" spans="1:10" ht="78.75">
      <c r="A1111" s="72">
        <v>1109</v>
      </c>
      <c r="B1111" s="32" t="s">
        <v>750</v>
      </c>
      <c r="C1111" s="32" t="s">
        <v>2343</v>
      </c>
      <c r="D1111" s="62" t="s">
        <v>2344</v>
      </c>
      <c r="E1111" s="32" t="s">
        <v>753</v>
      </c>
      <c r="F1111" s="32" t="s">
        <v>2284</v>
      </c>
      <c r="G1111" s="63">
        <v>2</v>
      </c>
      <c r="H1111" s="64">
        <v>4044.6</v>
      </c>
      <c r="I1111" s="65">
        <v>0.2</v>
      </c>
      <c r="J1111" s="51">
        <f t="shared" si="19"/>
        <v>3235.6800000000003</v>
      </c>
    </row>
    <row r="1112" spans="1:10" ht="78.75">
      <c r="A1112" s="72">
        <v>1110</v>
      </c>
      <c r="B1112" s="32" t="s">
        <v>750</v>
      </c>
      <c r="C1112" s="32" t="s">
        <v>2345</v>
      </c>
      <c r="D1112" s="62" t="s">
        <v>2346</v>
      </c>
      <c r="E1112" s="32" t="s">
        <v>753</v>
      </c>
      <c r="F1112" s="32" t="s">
        <v>2284</v>
      </c>
      <c r="G1112" s="63">
        <v>2</v>
      </c>
      <c r="H1112" s="64">
        <v>4044.6</v>
      </c>
      <c r="I1112" s="65">
        <v>0.2</v>
      </c>
      <c r="J1112" s="51">
        <f t="shared" si="19"/>
        <v>3235.6800000000003</v>
      </c>
    </row>
    <row r="1113" spans="1:10" ht="63">
      <c r="A1113" s="72">
        <v>1111</v>
      </c>
      <c r="B1113" s="32" t="s">
        <v>750</v>
      </c>
      <c r="C1113" s="32" t="s">
        <v>2347</v>
      </c>
      <c r="D1113" s="62" t="s">
        <v>2348</v>
      </c>
      <c r="E1113" s="32" t="s">
        <v>753</v>
      </c>
      <c r="F1113" s="32" t="s">
        <v>2284</v>
      </c>
      <c r="G1113" s="63">
        <v>2</v>
      </c>
      <c r="H1113" s="64">
        <v>4325.4799999999996</v>
      </c>
      <c r="I1113" s="65">
        <v>0.2</v>
      </c>
      <c r="J1113" s="51">
        <f t="shared" si="19"/>
        <v>3460.384</v>
      </c>
    </row>
    <row r="1114" spans="1:10" ht="63">
      <c r="A1114" s="72">
        <v>1112</v>
      </c>
      <c r="B1114" s="32" t="s">
        <v>750</v>
      </c>
      <c r="C1114" s="32" t="s">
        <v>2349</v>
      </c>
      <c r="D1114" s="62" t="s">
        <v>2350</v>
      </c>
      <c r="E1114" s="32" t="s">
        <v>753</v>
      </c>
      <c r="F1114" s="32" t="s">
        <v>2284</v>
      </c>
      <c r="G1114" s="63">
        <v>2</v>
      </c>
      <c r="H1114" s="64">
        <v>4325.4799999999996</v>
      </c>
      <c r="I1114" s="65">
        <v>0.2</v>
      </c>
      <c r="J1114" s="51">
        <f t="shared" si="19"/>
        <v>3460.384</v>
      </c>
    </row>
    <row r="1115" spans="1:10" ht="78.75">
      <c r="A1115" s="72">
        <v>1113</v>
      </c>
      <c r="B1115" s="32" t="s">
        <v>750</v>
      </c>
      <c r="C1115" s="32" t="s">
        <v>2351</v>
      </c>
      <c r="D1115" s="62" t="s">
        <v>2352</v>
      </c>
      <c r="E1115" s="32" t="s">
        <v>753</v>
      </c>
      <c r="F1115" s="32" t="s">
        <v>2284</v>
      </c>
      <c r="G1115" s="63">
        <v>2</v>
      </c>
      <c r="H1115" s="64">
        <v>4662.53</v>
      </c>
      <c r="I1115" s="65">
        <v>0.2</v>
      </c>
      <c r="J1115" s="51">
        <f t="shared" si="19"/>
        <v>3730.0239999999999</v>
      </c>
    </row>
    <row r="1116" spans="1:10" ht="78.75">
      <c r="A1116" s="72">
        <v>1114</v>
      </c>
      <c r="B1116" s="32" t="s">
        <v>750</v>
      </c>
      <c r="C1116" s="32" t="s">
        <v>2353</v>
      </c>
      <c r="D1116" s="62" t="s">
        <v>2354</v>
      </c>
      <c r="E1116" s="32" t="s">
        <v>753</v>
      </c>
      <c r="F1116" s="32" t="s">
        <v>2284</v>
      </c>
      <c r="G1116" s="63">
        <v>2</v>
      </c>
      <c r="H1116" s="64">
        <v>4662.53</v>
      </c>
      <c r="I1116" s="65">
        <v>0.2</v>
      </c>
      <c r="J1116" s="51">
        <f t="shared" si="19"/>
        <v>3730.0239999999999</v>
      </c>
    </row>
    <row r="1117" spans="1:10" ht="63">
      <c r="A1117" s="72">
        <v>1115</v>
      </c>
      <c r="B1117" s="32" t="s">
        <v>750</v>
      </c>
      <c r="C1117" s="32" t="s">
        <v>2355</v>
      </c>
      <c r="D1117" s="62" t="s">
        <v>2356</v>
      </c>
      <c r="E1117" s="32" t="s">
        <v>753</v>
      </c>
      <c r="F1117" s="32" t="s">
        <v>2284</v>
      </c>
      <c r="G1117" s="63">
        <v>2</v>
      </c>
      <c r="H1117" s="64">
        <v>5898.38</v>
      </c>
      <c r="I1117" s="65">
        <v>0.2</v>
      </c>
      <c r="J1117" s="51">
        <f t="shared" si="19"/>
        <v>4718.7040000000006</v>
      </c>
    </row>
    <row r="1118" spans="1:10" ht="63">
      <c r="A1118" s="72">
        <v>1116</v>
      </c>
      <c r="B1118" s="32" t="s">
        <v>750</v>
      </c>
      <c r="C1118" s="32" t="s">
        <v>2357</v>
      </c>
      <c r="D1118" s="62" t="s">
        <v>2358</v>
      </c>
      <c r="E1118" s="32" t="s">
        <v>753</v>
      </c>
      <c r="F1118" s="32" t="s">
        <v>2284</v>
      </c>
      <c r="G1118" s="63">
        <v>2</v>
      </c>
      <c r="H1118" s="64">
        <v>5898.38</v>
      </c>
      <c r="I1118" s="65">
        <v>0.2</v>
      </c>
      <c r="J1118" s="51">
        <f t="shared" si="19"/>
        <v>4718.7040000000006</v>
      </c>
    </row>
    <row r="1119" spans="1:10" ht="78.75">
      <c r="A1119" s="72">
        <v>1117</v>
      </c>
      <c r="B1119" s="32" t="s">
        <v>750</v>
      </c>
      <c r="C1119" s="32" t="s">
        <v>2359</v>
      </c>
      <c r="D1119" s="62" t="s">
        <v>2360</v>
      </c>
      <c r="E1119" s="32" t="s">
        <v>753</v>
      </c>
      <c r="F1119" s="32" t="s">
        <v>2284</v>
      </c>
      <c r="G1119" s="63">
        <v>2</v>
      </c>
      <c r="H1119" s="64">
        <v>6347.78</v>
      </c>
      <c r="I1119" s="65">
        <v>0.2</v>
      </c>
      <c r="J1119" s="51">
        <f t="shared" si="19"/>
        <v>5078.2240000000002</v>
      </c>
    </row>
    <row r="1120" spans="1:10" ht="78.75">
      <c r="A1120" s="72">
        <v>1118</v>
      </c>
      <c r="B1120" s="32" t="s">
        <v>750</v>
      </c>
      <c r="C1120" s="32" t="s">
        <v>2361</v>
      </c>
      <c r="D1120" s="62" t="s">
        <v>2362</v>
      </c>
      <c r="E1120" s="32" t="s">
        <v>753</v>
      </c>
      <c r="F1120" s="32" t="s">
        <v>2284</v>
      </c>
      <c r="G1120" s="63">
        <v>2</v>
      </c>
      <c r="H1120" s="64">
        <v>6347.78</v>
      </c>
      <c r="I1120" s="65">
        <v>0.2</v>
      </c>
      <c r="J1120" s="51">
        <f t="shared" si="19"/>
        <v>5078.2240000000002</v>
      </c>
    </row>
    <row r="1121" spans="1:10" ht="63">
      <c r="A1121" s="72">
        <v>1119</v>
      </c>
      <c r="B1121" s="32" t="s">
        <v>750</v>
      </c>
      <c r="C1121" s="32" t="s">
        <v>2363</v>
      </c>
      <c r="D1121" s="62" t="s">
        <v>2364</v>
      </c>
      <c r="E1121" s="32" t="s">
        <v>753</v>
      </c>
      <c r="F1121" s="32" t="s">
        <v>2284</v>
      </c>
      <c r="G1121" s="63">
        <v>2</v>
      </c>
      <c r="H1121" s="64">
        <v>6853.35</v>
      </c>
      <c r="I1121" s="65">
        <v>0.2</v>
      </c>
      <c r="J1121" s="51">
        <f t="shared" si="19"/>
        <v>5482.68</v>
      </c>
    </row>
    <row r="1122" spans="1:10" ht="63">
      <c r="A1122" s="72">
        <v>1120</v>
      </c>
      <c r="B1122" s="32" t="s">
        <v>750</v>
      </c>
      <c r="C1122" s="32" t="s">
        <v>2365</v>
      </c>
      <c r="D1122" s="62" t="s">
        <v>2366</v>
      </c>
      <c r="E1122" s="32" t="s">
        <v>753</v>
      </c>
      <c r="F1122" s="32" t="s">
        <v>2284</v>
      </c>
      <c r="G1122" s="63">
        <v>2</v>
      </c>
      <c r="H1122" s="64">
        <v>6853.35</v>
      </c>
      <c r="I1122" s="65">
        <v>0.2</v>
      </c>
      <c r="J1122" s="51">
        <f t="shared" si="19"/>
        <v>5482.68</v>
      </c>
    </row>
    <row r="1123" spans="1:10" ht="78.75">
      <c r="A1123" s="72">
        <v>1121</v>
      </c>
      <c r="B1123" s="32" t="s">
        <v>750</v>
      </c>
      <c r="C1123" s="32" t="s">
        <v>2367</v>
      </c>
      <c r="D1123" s="62" t="s">
        <v>2368</v>
      </c>
      <c r="E1123" s="32" t="s">
        <v>753</v>
      </c>
      <c r="F1123" s="32" t="s">
        <v>2284</v>
      </c>
      <c r="G1123" s="63">
        <v>2</v>
      </c>
      <c r="H1123" s="64">
        <v>7302.75</v>
      </c>
      <c r="I1123" s="65">
        <v>0.2</v>
      </c>
      <c r="J1123" s="51">
        <f t="shared" si="19"/>
        <v>5842.2000000000007</v>
      </c>
    </row>
    <row r="1124" spans="1:10" ht="78.75">
      <c r="A1124" s="72">
        <v>1122</v>
      </c>
      <c r="B1124" s="32" t="s">
        <v>750</v>
      </c>
      <c r="C1124" s="32" t="s">
        <v>2369</v>
      </c>
      <c r="D1124" s="62" t="s">
        <v>2370</v>
      </c>
      <c r="E1124" s="32" t="s">
        <v>753</v>
      </c>
      <c r="F1124" s="32" t="s">
        <v>2284</v>
      </c>
      <c r="G1124" s="63">
        <v>2</v>
      </c>
      <c r="H1124" s="64">
        <v>7302.75</v>
      </c>
      <c r="I1124" s="65">
        <v>0.2</v>
      </c>
      <c r="J1124" s="51">
        <f t="shared" si="19"/>
        <v>5842.2000000000007</v>
      </c>
    </row>
    <row r="1125" spans="1:10" ht="63">
      <c r="A1125" s="72">
        <v>1123</v>
      </c>
      <c r="B1125" s="32" t="s">
        <v>750</v>
      </c>
      <c r="C1125" s="32" t="s">
        <v>2371</v>
      </c>
      <c r="D1125" s="62" t="s">
        <v>2372</v>
      </c>
      <c r="E1125" s="32" t="s">
        <v>753</v>
      </c>
      <c r="F1125" s="32" t="s">
        <v>2284</v>
      </c>
      <c r="G1125" s="63">
        <v>2</v>
      </c>
      <c r="H1125" s="64">
        <v>8257.73</v>
      </c>
      <c r="I1125" s="65">
        <v>0.2</v>
      </c>
      <c r="J1125" s="51">
        <f t="shared" si="19"/>
        <v>6606.1840000000002</v>
      </c>
    </row>
    <row r="1126" spans="1:10" ht="63">
      <c r="A1126" s="72">
        <v>1124</v>
      </c>
      <c r="B1126" s="32" t="s">
        <v>750</v>
      </c>
      <c r="C1126" s="32" t="s">
        <v>2373</v>
      </c>
      <c r="D1126" s="62" t="s">
        <v>2374</v>
      </c>
      <c r="E1126" s="32" t="s">
        <v>753</v>
      </c>
      <c r="F1126" s="32" t="s">
        <v>2284</v>
      </c>
      <c r="G1126" s="63">
        <v>2</v>
      </c>
      <c r="H1126" s="64">
        <v>8257.73</v>
      </c>
      <c r="I1126" s="65">
        <v>0.2</v>
      </c>
      <c r="J1126" s="51">
        <f t="shared" si="19"/>
        <v>6606.1840000000002</v>
      </c>
    </row>
    <row r="1127" spans="1:10" ht="78.75">
      <c r="A1127" s="72">
        <v>1125</v>
      </c>
      <c r="B1127" s="32" t="s">
        <v>750</v>
      </c>
      <c r="C1127" s="32" t="s">
        <v>2375</v>
      </c>
      <c r="D1127" s="62" t="s">
        <v>2376</v>
      </c>
      <c r="E1127" s="32" t="s">
        <v>753</v>
      </c>
      <c r="F1127" s="32" t="s">
        <v>2284</v>
      </c>
      <c r="G1127" s="63">
        <v>2</v>
      </c>
      <c r="H1127" s="64">
        <v>8707.1299999999992</v>
      </c>
      <c r="I1127" s="65">
        <v>0.2</v>
      </c>
      <c r="J1127" s="51">
        <f t="shared" si="19"/>
        <v>6965.7039999999997</v>
      </c>
    </row>
    <row r="1128" spans="1:10" ht="78.75">
      <c r="A1128" s="72">
        <v>1126</v>
      </c>
      <c r="B1128" s="32" t="s">
        <v>750</v>
      </c>
      <c r="C1128" s="32" t="s">
        <v>2377</v>
      </c>
      <c r="D1128" s="62" t="s">
        <v>2378</v>
      </c>
      <c r="E1128" s="32" t="s">
        <v>753</v>
      </c>
      <c r="F1128" s="32" t="s">
        <v>2284</v>
      </c>
      <c r="G1128" s="63">
        <v>2</v>
      </c>
      <c r="H1128" s="64">
        <v>8707.1299999999992</v>
      </c>
      <c r="I1128" s="65">
        <v>0.2</v>
      </c>
      <c r="J1128" s="51">
        <f t="shared" si="19"/>
        <v>6965.7039999999997</v>
      </c>
    </row>
    <row r="1129" spans="1:10" ht="63">
      <c r="A1129" s="72">
        <v>1127</v>
      </c>
      <c r="B1129" s="32" t="s">
        <v>750</v>
      </c>
      <c r="C1129" s="32" t="s">
        <v>2379</v>
      </c>
      <c r="D1129" s="62" t="s">
        <v>2380</v>
      </c>
      <c r="E1129" s="32" t="s">
        <v>753</v>
      </c>
      <c r="F1129" s="32" t="s">
        <v>2284</v>
      </c>
      <c r="G1129" s="63">
        <v>2</v>
      </c>
      <c r="H1129" s="64">
        <v>3089.63</v>
      </c>
      <c r="I1129" s="65">
        <v>0.2</v>
      </c>
      <c r="J1129" s="51">
        <f t="shared" si="19"/>
        <v>2471.7040000000002</v>
      </c>
    </row>
    <row r="1130" spans="1:10" ht="63">
      <c r="A1130" s="72">
        <v>1128</v>
      </c>
      <c r="B1130" s="32" t="s">
        <v>750</v>
      </c>
      <c r="C1130" s="32" t="s">
        <v>2381</v>
      </c>
      <c r="D1130" s="62" t="s">
        <v>2382</v>
      </c>
      <c r="E1130" s="32" t="s">
        <v>753</v>
      </c>
      <c r="F1130" s="32" t="s">
        <v>2284</v>
      </c>
      <c r="G1130" s="63">
        <v>2</v>
      </c>
      <c r="H1130" s="64">
        <v>3089.63</v>
      </c>
      <c r="I1130" s="65">
        <v>0.2</v>
      </c>
      <c r="J1130" s="51">
        <f t="shared" si="19"/>
        <v>2471.7040000000002</v>
      </c>
    </row>
    <row r="1131" spans="1:10" ht="63">
      <c r="A1131" s="72">
        <v>1129</v>
      </c>
      <c r="B1131" s="32" t="s">
        <v>750</v>
      </c>
      <c r="C1131" s="32" t="s">
        <v>2383</v>
      </c>
      <c r="D1131" s="62" t="s">
        <v>2384</v>
      </c>
      <c r="E1131" s="32" t="s">
        <v>753</v>
      </c>
      <c r="F1131" s="32" t="s">
        <v>2284</v>
      </c>
      <c r="G1131" s="63">
        <v>2</v>
      </c>
      <c r="H1131" s="64">
        <v>3089.63</v>
      </c>
      <c r="I1131" s="65">
        <v>0.2</v>
      </c>
      <c r="J1131" s="51">
        <f t="shared" si="19"/>
        <v>2471.7040000000002</v>
      </c>
    </row>
    <row r="1132" spans="1:10" ht="78.75">
      <c r="A1132" s="72">
        <v>1130</v>
      </c>
      <c r="B1132" s="32" t="s">
        <v>750</v>
      </c>
      <c r="C1132" s="32" t="s">
        <v>2385</v>
      </c>
      <c r="D1132" s="62" t="s">
        <v>2386</v>
      </c>
      <c r="E1132" s="32" t="s">
        <v>753</v>
      </c>
      <c r="F1132" s="32" t="s">
        <v>2284</v>
      </c>
      <c r="G1132" s="63">
        <v>2</v>
      </c>
      <c r="H1132" s="64">
        <v>3314.33</v>
      </c>
      <c r="I1132" s="65">
        <v>0.2</v>
      </c>
      <c r="J1132" s="51">
        <f t="shared" si="19"/>
        <v>2651.4639999999999</v>
      </c>
    </row>
    <row r="1133" spans="1:10" ht="78.75">
      <c r="A1133" s="72">
        <v>1131</v>
      </c>
      <c r="B1133" s="32" t="s">
        <v>750</v>
      </c>
      <c r="C1133" s="32" t="s">
        <v>2387</v>
      </c>
      <c r="D1133" s="62" t="s">
        <v>2388</v>
      </c>
      <c r="E1133" s="32" t="s">
        <v>753</v>
      </c>
      <c r="F1133" s="32" t="s">
        <v>2284</v>
      </c>
      <c r="G1133" s="63">
        <v>2</v>
      </c>
      <c r="H1133" s="64">
        <v>3314.33</v>
      </c>
      <c r="I1133" s="65">
        <v>0.2</v>
      </c>
      <c r="J1133" s="51">
        <f t="shared" si="19"/>
        <v>2651.4639999999999</v>
      </c>
    </row>
    <row r="1134" spans="1:10" ht="63">
      <c r="A1134" s="72">
        <v>1132</v>
      </c>
      <c r="B1134" s="32" t="s">
        <v>750</v>
      </c>
      <c r="C1134" s="32" t="s">
        <v>2389</v>
      </c>
      <c r="D1134" s="62" t="s">
        <v>2390</v>
      </c>
      <c r="E1134" s="32" t="s">
        <v>753</v>
      </c>
      <c r="F1134" s="32" t="s">
        <v>2284</v>
      </c>
      <c r="G1134" s="63">
        <v>2</v>
      </c>
      <c r="H1134" s="64">
        <v>3314.33</v>
      </c>
      <c r="I1134" s="65">
        <v>0.2</v>
      </c>
      <c r="J1134" s="51">
        <f t="shared" si="19"/>
        <v>2651.4639999999999</v>
      </c>
    </row>
    <row r="1135" spans="1:10" ht="63">
      <c r="A1135" s="72">
        <v>1133</v>
      </c>
      <c r="B1135" s="32" t="s">
        <v>750</v>
      </c>
      <c r="C1135" s="32" t="s">
        <v>2391</v>
      </c>
      <c r="D1135" s="62" t="s">
        <v>2392</v>
      </c>
      <c r="E1135" s="32" t="s">
        <v>753</v>
      </c>
      <c r="F1135" s="32" t="s">
        <v>2284</v>
      </c>
      <c r="G1135" s="63">
        <v>2</v>
      </c>
      <c r="H1135" s="64">
        <v>3988.43</v>
      </c>
      <c r="I1135" s="65">
        <v>0.2</v>
      </c>
      <c r="J1135" s="51">
        <f t="shared" si="19"/>
        <v>3190.7440000000001</v>
      </c>
    </row>
    <row r="1136" spans="1:10" ht="63">
      <c r="A1136" s="72">
        <v>1134</v>
      </c>
      <c r="B1136" s="32" t="s">
        <v>750</v>
      </c>
      <c r="C1136" s="32" t="s">
        <v>2393</v>
      </c>
      <c r="D1136" s="62" t="s">
        <v>2394</v>
      </c>
      <c r="E1136" s="32" t="s">
        <v>753</v>
      </c>
      <c r="F1136" s="32" t="s">
        <v>2284</v>
      </c>
      <c r="G1136" s="63">
        <v>2</v>
      </c>
      <c r="H1136" s="64">
        <v>3988.43</v>
      </c>
      <c r="I1136" s="65">
        <v>0.2</v>
      </c>
      <c r="J1136" s="51">
        <f t="shared" si="19"/>
        <v>3190.7440000000001</v>
      </c>
    </row>
    <row r="1137" spans="1:10" ht="63">
      <c r="A1137" s="72">
        <v>1135</v>
      </c>
      <c r="B1137" s="32" t="s">
        <v>750</v>
      </c>
      <c r="C1137" s="32" t="s">
        <v>2395</v>
      </c>
      <c r="D1137" s="62" t="s">
        <v>2396</v>
      </c>
      <c r="E1137" s="32" t="s">
        <v>753</v>
      </c>
      <c r="F1137" s="32" t="s">
        <v>2284</v>
      </c>
      <c r="G1137" s="63">
        <v>2</v>
      </c>
      <c r="H1137" s="64">
        <v>3988.43</v>
      </c>
      <c r="I1137" s="65">
        <v>0.2</v>
      </c>
      <c r="J1137" s="51">
        <f t="shared" si="19"/>
        <v>3190.7440000000001</v>
      </c>
    </row>
    <row r="1138" spans="1:10" ht="78.75">
      <c r="A1138" s="72">
        <v>1136</v>
      </c>
      <c r="B1138" s="32" t="s">
        <v>750</v>
      </c>
      <c r="C1138" s="32" t="s">
        <v>2397</v>
      </c>
      <c r="D1138" s="62" t="s">
        <v>2398</v>
      </c>
      <c r="E1138" s="32" t="s">
        <v>753</v>
      </c>
      <c r="F1138" s="32" t="s">
        <v>2284</v>
      </c>
      <c r="G1138" s="63">
        <v>2</v>
      </c>
      <c r="H1138" s="64">
        <v>4213.13</v>
      </c>
      <c r="I1138" s="65">
        <v>0.2</v>
      </c>
      <c r="J1138" s="51">
        <f t="shared" si="19"/>
        <v>3370.5040000000004</v>
      </c>
    </row>
    <row r="1139" spans="1:10" ht="78.75">
      <c r="A1139" s="72">
        <v>1137</v>
      </c>
      <c r="B1139" s="32" t="s">
        <v>750</v>
      </c>
      <c r="C1139" s="32" t="s">
        <v>2399</v>
      </c>
      <c r="D1139" s="62" t="s">
        <v>2400</v>
      </c>
      <c r="E1139" s="32" t="s">
        <v>753</v>
      </c>
      <c r="F1139" s="32" t="s">
        <v>2284</v>
      </c>
      <c r="G1139" s="63">
        <v>2</v>
      </c>
      <c r="H1139" s="64">
        <v>4213.13</v>
      </c>
      <c r="I1139" s="65">
        <v>0.2</v>
      </c>
      <c r="J1139" s="51">
        <f t="shared" si="19"/>
        <v>3370.5040000000004</v>
      </c>
    </row>
    <row r="1140" spans="1:10" ht="63">
      <c r="A1140" s="72">
        <v>1138</v>
      </c>
      <c r="B1140" s="32" t="s">
        <v>750</v>
      </c>
      <c r="C1140" s="32" t="s">
        <v>2401</v>
      </c>
      <c r="D1140" s="62" t="s">
        <v>2402</v>
      </c>
      <c r="E1140" s="32" t="s">
        <v>753</v>
      </c>
      <c r="F1140" s="32" t="s">
        <v>2284</v>
      </c>
      <c r="G1140" s="63">
        <v>2</v>
      </c>
      <c r="H1140" s="64">
        <v>4213.13</v>
      </c>
      <c r="I1140" s="65">
        <v>0.2</v>
      </c>
      <c r="J1140" s="51">
        <f t="shared" si="19"/>
        <v>3370.5040000000004</v>
      </c>
    </row>
    <row r="1141" spans="1:10" ht="63">
      <c r="A1141" s="72">
        <v>1139</v>
      </c>
      <c r="B1141" s="32" t="s">
        <v>750</v>
      </c>
      <c r="C1141" s="32" t="s">
        <v>2403</v>
      </c>
      <c r="D1141" s="62" t="s">
        <v>2404</v>
      </c>
      <c r="E1141" s="32" t="s">
        <v>753</v>
      </c>
      <c r="F1141" s="32" t="s">
        <v>2284</v>
      </c>
      <c r="G1141" s="63">
        <v>2</v>
      </c>
      <c r="H1141" s="64">
        <v>4494</v>
      </c>
      <c r="I1141" s="65">
        <v>0.2</v>
      </c>
      <c r="J1141" s="51">
        <f t="shared" si="19"/>
        <v>3595.2000000000003</v>
      </c>
    </row>
    <row r="1142" spans="1:10" ht="63">
      <c r="A1142" s="72">
        <v>1140</v>
      </c>
      <c r="B1142" s="32" t="s">
        <v>750</v>
      </c>
      <c r="C1142" s="32" t="s">
        <v>2405</v>
      </c>
      <c r="D1142" s="62" t="s">
        <v>2406</v>
      </c>
      <c r="E1142" s="32" t="s">
        <v>753</v>
      </c>
      <c r="F1142" s="32" t="s">
        <v>2284</v>
      </c>
      <c r="G1142" s="63">
        <v>2</v>
      </c>
      <c r="H1142" s="64">
        <v>4494</v>
      </c>
      <c r="I1142" s="65">
        <v>0.2</v>
      </c>
      <c r="J1142" s="51">
        <f t="shared" si="19"/>
        <v>3595.2000000000003</v>
      </c>
    </row>
    <row r="1143" spans="1:10" ht="63">
      <c r="A1143" s="72">
        <v>1141</v>
      </c>
      <c r="B1143" s="32" t="s">
        <v>750</v>
      </c>
      <c r="C1143" s="32" t="s">
        <v>2407</v>
      </c>
      <c r="D1143" s="62" t="s">
        <v>2408</v>
      </c>
      <c r="E1143" s="32" t="s">
        <v>753</v>
      </c>
      <c r="F1143" s="32" t="s">
        <v>2284</v>
      </c>
      <c r="G1143" s="63">
        <v>2</v>
      </c>
      <c r="H1143" s="64">
        <v>4494</v>
      </c>
      <c r="I1143" s="65">
        <v>0.2</v>
      </c>
      <c r="J1143" s="51">
        <f t="shared" si="19"/>
        <v>3595.2000000000003</v>
      </c>
    </row>
    <row r="1144" spans="1:10" ht="78.75">
      <c r="A1144" s="72">
        <v>1142</v>
      </c>
      <c r="B1144" s="32" t="s">
        <v>750</v>
      </c>
      <c r="C1144" s="32" t="s">
        <v>2409</v>
      </c>
      <c r="D1144" s="62" t="s">
        <v>2410</v>
      </c>
      <c r="E1144" s="32" t="s">
        <v>753</v>
      </c>
      <c r="F1144" s="32" t="s">
        <v>2284</v>
      </c>
      <c r="G1144" s="63">
        <v>2</v>
      </c>
      <c r="H1144" s="64">
        <v>4831.05</v>
      </c>
      <c r="I1144" s="65">
        <v>0.2</v>
      </c>
      <c r="J1144" s="51">
        <f t="shared" si="19"/>
        <v>3864.84</v>
      </c>
    </row>
    <row r="1145" spans="1:10" ht="78.75">
      <c r="A1145" s="72">
        <v>1143</v>
      </c>
      <c r="B1145" s="32" t="s">
        <v>750</v>
      </c>
      <c r="C1145" s="32" t="s">
        <v>2411</v>
      </c>
      <c r="D1145" s="62" t="s">
        <v>2412</v>
      </c>
      <c r="E1145" s="32" t="s">
        <v>753</v>
      </c>
      <c r="F1145" s="32" t="s">
        <v>2284</v>
      </c>
      <c r="G1145" s="63">
        <v>2</v>
      </c>
      <c r="H1145" s="64">
        <v>4831.05</v>
      </c>
      <c r="I1145" s="65">
        <v>0.2</v>
      </c>
      <c r="J1145" s="51">
        <f t="shared" si="19"/>
        <v>3864.84</v>
      </c>
    </row>
    <row r="1146" spans="1:10" ht="63">
      <c r="A1146" s="72">
        <v>1144</v>
      </c>
      <c r="B1146" s="32" t="s">
        <v>750</v>
      </c>
      <c r="C1146" s="32" t="s">
        <v>2413</v>
      </c>
      <c r="D1146" s="62" t="s">
        <v>2414</v>
      </c>
      <c r="E1146" s="32" t="s">
        <v>753</v>
      </c>
      <c r="F1146" s="32" t="s">
        <v>2284</v>
      </c>
      <c r="G1146" s="63">
        <v>2</v>
      </c>
      <c r="H1146" s="64">
        <v>4831.05</v>
      </c>
      <c r="I1146" s="65">
        <v>0.2</v>
      </c>
      <c r="J1146" s="51">
        <f t="shared" si="19"/>
        <v>3864.84</v>
      </c>
    </row>
    <row r="1147" spans="1:10" ht="63">
      <c r="A1147" s="72">
        <v>1145</v>
      </c>
      <c r="B1147" s="32" t="s">
        <v>750</v>
      </c>
      <c r="C1147" s="32" t="s">
        <v>2415</v>
      </c>
      <c r="D1147" s="62" t="s">
        <v>2416</v>
      </c>
      <c r="E1147" s="32" t="s">
        <v>753</v>
      </c>
      <c r="F1147" s="32" t="s">
        <v>2284</v>
      </c>
      <c r="G1147" s="63">
        <v>2</v>
      </c>
      <c r="H1147" s="64">
        <v>6066.9</v>
      </c>
      <c r="I1147" s="65">
        <v>0.2</v>
      </c>
      <c r="J1147" s="51">
        <f t="shared" si="19"/>
        <v>4853.5199999999995</v>
      </c>
    </row>
    <row r="1148" spans="1:10" ht="63">
      <c r="A1148" s="72">
        <v>1146</v>
      </c>
      <c r="B1148" s="32" t="s">
        <v>750</v>
      </c>
      <c r="C1148" s="32" t="s">
        <v>2417</v>
      </c>
      <c r="D1148" s="62" t="s">
        <v>2418</v>
      </c>
      <c r="E1148" s="32" t="s">
        <v>753</v>
      </c>
      <c r="F1148" s="32" t="s">
        <v>2284</v>
      </c>
      <c r="G1148" s="63">
        <v>2</v>
      </c>
      <c r="H1148" s="64">
        <v>6066.9</v>
      </c>
      <c r="I1148" s="65">
        <v>0.2</v>
      </c>
      <c r="J1148" s="51">
        <f t="shared" si="19"/>
        <v>4853.5199999999995</v>
      </c>
    </row>
    <row r="1149" spans="1:10" ht="63">
      <c r="A1149" s="72">
        <v>1147</v>
      </c>
      <c r="B1149" s="32" t="s">
        <v>750</v>
      </c>
      <c r="C1149" s="32" t="s">
        <v>2419</v>
      </c>
      <c r="D1149" s="62" t="s">
        <v>2420</v>
      </c>
      <c r="E1149" s="32" t="s">
        <v>753</v>
      </c>
      <c r="F1149" s="32" t="s">
        <v>2284</v>
      </c>
      <c r="G1149" s="63">
        <v>2</v>
      </c>
      <c r="H1149" s="64">
        <v>6066.9</v>
      </c>
      <c r="I1149" s="65">
        <v>0.2</v>
      </c>
      <c r="J1149" s="51">
        <f t="shared" si="19"/>
        <v>4853.5199999999995</v>
      </c>
    </row>
    <row r="1150" spans="1:10" ht="78.75">
      <c r="A1150" s="72">
        <v>1148</v>
      </c>
      <c r="B1150" s="32" t="s">
        <v>750</v>
      </c>
      <c r="C1150" s="32" t="s">
        <v>2421</v>
      </c>
      <c r="D1150" s="62" t="s">
        <v>2422</v>
      </c>
      <c r="E1150" s="32" t="s">
        <v>753</v>
      </c>
      <c r="F1150" s="32" t="s">
        <v>2284</v>
      </c>
      <c r="G1150" s="63">
        <v>2</v>
      </c>
      <c r="H1150" s="64">
        <v>6516.3</v>
      </c>
      <c r="I1150" s="65">
        <v>0.2</v>
      </c>
      <c r="J1150" s="51">
        <f t="shared" si="19"/>
        <v>5213.0400000000009</v>
      </c>
    </row>
    <row r="1151" spans="1:10" ht="78.75">
      <c r="A1151" s="72">
        <v>1149</v>
      </c>
      <c r="B1151" s="32" t="s">
        <v>750</v>
      </c>
      <c r="C1151" s="32" t="s">
        <v>2423</v>
      </c>
      <c r="D1151" s="62" t="s">
        <v>2424</v>
      </c>
      <c r="E1151" s="32" t="s">
        <v>753</v>
      </c>
      <c r="F1151" s="32" t="s">
        <v>2284</v>
      </c>
      <c r="G1151" s="63">
        <v>2</v>
      </c>
      <c r="H1151" s="64">
        <v>6516.3</v>
      </c>
      <c r="I1151" s="65">
        <v>0.2</v>
      </c>
      <c r="J1151" s="51">
        <f t="shared" ref="J1151:J1214" si="20">H1151*(1-I1151)</f>
        <v>5213.0400000000009</v>
      </c>
    </row>
    <row r="1152" spans="1:10" ht="63">
      <c r="A1152" s="72">
        <v>1150</v>
      </c>
      <c r="B1152" s="32" t="s">
        <v>750</v>
      </c>
      <c r="C1152" s="32" t="s">
        <v>2425</v>
      </c>
      <c r="D1152" s="62" t="s">
        <v>2426</v>
      </c>
      <c r="E1152" s="32" t="s">
        <v>753</v>
      </c>
      <c r="F1152" s="32" t="s">
        <v>2284</v>
      </c>
      <c r="G1152" s="63">
        <v>2</v>
      </c>
      <c r="H1152" s="64">
        <v>6516.3</v>
      </c>
      <c r="I1152" s="65">
        <v>0.2</v>
      </c>
      <c r="J1152" s="51">
        <f t="shared" si="20"/>
        <v>5213.0400000000009</v>
      </c>
    </row>
    <row r="1153" spans="1:10" ht="63">
      <c r="A1153" s="72">
        <v>1151</v>
      </c>
      <c r="B1153" s="32" t="s">
        <v>750</v>
      </c>
      <c r="C1153" s="32" t="s">
        <v>2427</v>
      </c>
      <c r="D1153" s="62" t="s">
        <v>2428</v>
      </c>
      <c r="E1153" s="32" t="s">
        <v>753</v>
      </c>
      <c r="F1153" s="32" t="s">
        <v>2284</v>
      </c>
      <c r="G1153" s="63">
        <v>2</v>
      </c>
      <c r="H1153" s="64">
        <v>7021.88</v>
      </c>
      <c r="I1153" s="65">
        <v>0.2</v>
      </c>
      <c r="J1153" s="51">
        <f t="shared" si="20"/>
        <v>5617.5040000000008</v>
      </c>
    </row>
    <row r="1154" spans="1:10" ht="63">
      <c r="A1154" s="72">
        <v>1152</v>
      </c>
      <c r="B1154" s="32" t="s">
        <v>750</v>
      </c>
      <c r="C1154" s="32" t="s">
        <v>2429</v>
      </c>
      <c r="D1154" s="62" t="s">
        <v>2430</v>
      </c>
      <c r="E1154" s="32" t="s">
        <v>753</v>
      </c>
      <c r="F1154" s="32" t="s">
        <v>2284</v>
      </c>
      <c r="G1154" s="63">
        <v>2</v>
      </c>
      <c r="H1154" s="64">
        <v>7021.88</v>
      </c>
      <c r="I1154" s="65">
        <v>0.2</v>
      </c>
      <c r="J1154" s="51">
        <f t="shared" si="20"/>
        <v>5617.5040000000008</v>
      </c>
    </row>
    <row r="1155" spans="1:10" ht="78.75">
      <c r="A1155" s="72">
        <v>1153</v>
      </c>
      <c r="B1155" s="32" t="s">
        <v>750</v>
      </c>
      <c r="C1155" s="32" t="s">
        <v>2431</v>
      </c>
      <c r="D1155" s="62" t="s">
        <v>2432</v>
      </c>
      <c r="E1155" s="32" t="s">
        <v>753</v>
      </c>
      <c r="F1155" s="32" t="s">
        <v>2284</v>
      </c>
      <c r="G1155" s="63">
        <v>2</v>
      </c>
      <c r="H1155" s="64">
        <v>7471.28</v>
      </c>
      <c r="I1155" s="65">
        <v>0.2</v>
      </c>
      <c r="J1155" s="51">
        <f t="shared" si="20"/>
        <v>5977.0240000000003</v>
      </c>
    </row>
    <row r="1156" spans="1:10" ht="78.75">
      <c r="A1156" s="72">
        <v>1154</v>
      </c>
      <c r="B1156" s="32" t="s">
        <v>750</v>
      </c>
      <c r="C1156" s="32" t="s">
        <v>2433</v>
      </c>
      <c r="D1156" s="62" t="s">
        <v>2434</v>
      </c>
      <c r="E1156" s="32" t="s">
        <v>753</v>
      </c>
      <c r="F1156" s="32" t="s">
        <v>2284</v>
      </c>
      <c r="G1156" s="63">
        <v>2</v>
      </c>
      <c r="H1156" s="64">
        <v>7471.28</v>
      </c>
      <c r="I1156" s="65">
        <v>0.2</v>
      </c>
      <c r="J1156" s="51">
        <f t="shared" si="20"/>
        <v>5977.0240000000003</v>
      </c>
    </row>
    <row r="1157" spans="1:10" ht="63">
      <c r="A1157" s="72">
        <v>1155</v>
      </c>
      <c r="B1157" s="32" t="s">
        <v>750</v>
      </c>
      <c r="C1157" s="32" t="s">
        <v>2435</v>
      </c>
      <c r="D1157" s="62" t="s">
        <v>2436</v>
      </c>
      <c r="E1157" s="32" t="s">
        <v>753</v>
      </c>
      <c r="F1157" s="32" t="s">
        <v>2284</v>
      </c>
      <c r="G1157" s="63">
        <v>2</v>
      </c>
      <c r="H1157" s="64">
        <v>8426.25</v>
      </c>
      <c r="I1157" s="65">
        <v>0.2</v>
      </c>
      <c r="J1157" s="51">
        <f t="shared" si="20"/>
        <v>6741</v>
      </c>
    </row>
    <row r="1158" spans="1:10" ht="63">
      <c r="A1158" s="72">
        <v>1156</v>
      </c>
      <c r="B1158" s="32" t="s">
        <v>750</v>
      </c>
      <c r="C1158" s="32" t="s">
        <v>2437</v>
      </c>
      <c r="D1158" s="62" t="s">
        <v>2438</v>
      </c>
      <c r="E1158" s="32" t="s">
        <v>753</v>
      </c>
      <c r="F1158" s="32" t="s">
        <v>2284</v>
      </c>
      <c r="G1158" s="63">
        <v>2</v>
      </c>
      <c r="H1158" s="64">
        <v>8426.25</v>
      </c>
      <c r="I1158" s="65">
        <v>0.2</v>
      </c>
      <c r="J1158" s="51">
        <f t="shared" si="20"/>
        <v>6741</v>
      </c>
    </row>
    <row r="1159" spans="1:10" ht="78.75">
      <c r="A1159" s="72">
        <v>1157</v>
      </c>
      <c r="B1159" s="32" t="s">
        <v>750</v>
      </c>
      <c r="C1159" s="32" t="s">
        <v>2439</v>
      </c>
      <c r="D1159" s="62" t="s">
        <v>2440</v>
      </c>
      <c r="E1159" s="32" t="s">
        <v>753</v>
      </c>
      <c r="F1159" s="32" t="s">
        <v>2284</v>
      </c>
      <c r="G1159" s="63">
        <v>2</v>
      </c>
      <c r="H1159" s="64">
        <v>8875.65</v>
      </c>
      <c r="I1159" s="65">
        <v>0.2</v>
      </c>
      <c r="J1159" s="51">
        <f t="shared" si="20"/>
        <v>7100.52</v>
      </c>
    </row>
    <row r="1160" spans="1:10" ht="78.75">
      <c r="A1160" s="72">
        <v>1158</v>
      </c>
      <c r="B1160" s="32" t="s">
        <v>750</v>
      </c>
      <c r="C1160" s="32" t="s">
        <v>2441</v>
      </c>
      <c r="D1160" s="62" t="s">
        <v>2442</v>
      </c>
      <c r="E1160" s="32" t="s">
        <v>753</v>
      </c>
      <c r="F1160" s="32" t="s">
        <v>2284</v>
      </c>
      <c r="G1160" s="63">
        <v>2</v>
      </c>
      <c r="H1160" s="64">
        <v>8875.65</v>
      </c>
      <c r="I1160" s="65">
        <v>0.2</v>
      </c>
      <c r="J1160" s="51">
        <f t="shared" si="20"/>
        <v>7100.52</v>
      </c>
    </row>
    <row r="1161" spans="1:10" ht="63">
      <c r="A1161" s="72">
        <v>1159</v>
      </c>
      <c r="B1161" s="32" t="s">
        <v>750</v>
      </c>
      <c r="C1161" s="32" t="s">
        <v>2443</v>
      </c>
      <c r="D1161" s="62" t="s">
        <v>2444</v>
      </c>
      <c r="E1161" s="32" t="s">
        <v>753</v>
      </c>
      <c r="F1161" s="32" t="s">
        <v>2284</v>
      </c>
      <c r="G1161" s="63">
        <v>2</v>
      </c>
      <c r="H1161" s="64">
        <v>3426.68</v>
      </c>
      <c r="I1161" s="65">
        <v>0.2</v>
      </c>
      <c r="J1161" s="51">
        <f t="shared" si="20"/>
        <v>2741.3440000000001</v>
      </c>
    </row>
    <row r="1162" spans="1:10" ht="63">
      <c r="A1162" s="72">
        <v>1160</v>
      </c>
      <c r="B1162" s="32" t="s">
        <v>750</v>
      </c>
      <c r="C1162" s="32" t="s">
        <v>2445</v>
      </c>
      <c r="D1162" s="62" t="s">
        <v>2446</v>
      </c>
      <c r="E1162" s="32" t="s">
        <v>753</v>
      </c>
      <c r="F1162" s="32" t="s">
        <v>2284</v>
      </c>
      <c r="G1162" s="63">
        <v>2</v>
      </c>
      <c r="H1162" s="64">
        <v>3426.68</v>
      </c>
      <c r="I1162" s="65">
        <v>0.2</v>
      </c>
      <c r="J1162" s="51">
        <f t="shared" si="20"/>
        <v>2741.3440000000001</v>
      </c>
    </row>
    <row r="1163" spans="1:10" ht="63">
      <c r="A1163" s="72">
        <v>1161</v>
      </c>
      <c r="B1163" s="32" t="s">
        <v>750</v>
      </c>
      <c r="C1163" s="32" t="s">
        <v>2447</v>
      </c>
      <c r="D1163" s="62" t="s">
        <v>2448</v>
      </c>
      <c r="E1163" s="32" t="s">
        <v>753</v>
      </c>
      <c r="F1163" s="32" t="s">
        <v>2284</v>
      </c>
      <c r="G1163" s="63">
        <v>2</v>
      </c>
      <c r="H1163" s="64">
        <v>4325.4799999999996</v>
      </c>
      <c r="I1163" s="65">
        <v>0.2</v>
      </c>
      <c r="J1163" s="51">
        <f t="shared" si="20"/>
        <v>3460.384</v>
      </c>
    </row>
    <row r="1164" spans="1:10" ht="63">
      <c r="A1164" s="72">
        <v>1162</v>
      </c>
      <c r="B1164" s="32" t="s">
        <v>750</v>
      </c>
      <c r="C1164" s="32" t="s">
        <v>2449</v>
      </c>
      <c r="D1164" s="62" t="s">
        <v>2450</v>
      </c>
      <c r="E1164" s="32" t="s">
        <v>753</v>
      </c>
      <c r="F1164" s="32" t="s">
        <v>2284</v>
      </c>
      <c r="G1164" s="63">
        <v>2</v>
      </c>
      <c r="H1164" s="64">
        <v>4325.4799999999996</v>
      </c>
      <c r="I1164" s="65">
        <v>0.2</v>
      </c>
      <c r="J1164" s="51">
        <f t="shared" si="20"/>
        <v>3460.384</v>
      </c>
    </row>
    <row r="1165" spans="1:10" ht="63">
      <c r="A1165" s="72">
        <v>1163</v>
      </c>
      <c r="B1165" s="32" t="s">
        <v>750</v>
      </c>
      <c r="C1165" s="32" t="s">
        <v>2451</v>
      </c>
      <c r="D1165" s="62" t="s">
        <v>2452</v>
      </c>
      <c r="E1165" s="32" t="s">
        <v>753</v>
      </c>
      <c r="F1165" s="32" t="s">
        <v>2284</v>
      </c>
      <c r="G1165" s="63">
        <v>2</v>
      </c>
      <c r="H1165" s="64">
        <v>4943.3999999999996</v>
      </c>
      <c r="I1165" s="65">
        <v>0.2</v>
      </c>
      <c r="J1165" s="51">
        <f t="shared" si="20"/>
        <v>3954.72</v>
      </c>
    </row>
    <row r="1166" spans="1:10" ht="63">
      <c r="A1166" s="72">
        <v>1164</v>
      </c>
      <c r="B1166" s="32" t="s">
        <v>750</v>
      </c>
      <c r="C1166" s="32" t="s">
        <v>2453</v>
      </c>
      <c r="D1166" s="62" t="s">
        <v>2454</v>
      </c>
      <c r="E1166" s="32" t="s">
        <v>753</v>
      </c>
      <c r="F1166" s="32" t="s">
        <v>2284</v>
      </c>
      <c r="G1166" s="63">
        <v>2</v>
      </c>
      <c r="H1166" s="64">
        <v>4943.3999999999996</v>
      </c>
      <c r="I1166" s="65">
        <v>0.2</v>
      </c>
      <c r="J1166" s="51">
        <f t="shared" si="20"/>
        <v>3954.72</v>
      </c>
    </row>
    <row r="1167" spans="1:10" ht="63">
      <c r="A1167" s="72">
        <v>1165</v>
      </c>
      <c r="B1167" s="32" t="s">
        <v>750</v>
      </c>
      <c r="C1167" s="32" t="s">
        <v>2455</v>
      </c>
      <c r="D1167" s="62" t="s">
        <v>2456</v>
      </c>
      <c r="E1167" s="32" t="s">
        <v>753</v>
      </c>
      <c r="F1167" s="32" t="s">
        <v>2284</v>
      </c>
      <c r="G1167" s="63">
        <v>2</v>
      </c>
      <c r="H1167" s="64">
        <v>6628.65</v>
      </c>
      <c r="I1167" s="65">
        <v>0.2</v>
      </c>
      <c r="J1167" s="51">
        <f t="shared" si="20"/>
        <v>5302.92</v>
      </c>
    </row>
    <row r="1168" spans="1:10" ht="63">
      <c r="A1168" s="72">
        <v>1166</v>
      </c>
      <c r="B1168" s="32" t="s">
        <v>750</v>
      </c>
      <c r="C1168" s="32" t="s">
        <v>2457</v>
      </c>
      <c r="D1168" s="62" t="s">
        <v>2458</v>
      </c>
      <c r="E1168" s="32" t="s">
        <v>753</v>
      </c>
      <c r="F1168" s="32" t="s">
        <v>2284</v>
      </c>
      <c r="G1168" s="63">
        <v>2</v>
      </c>
      <c r="H1168" s="64">
        <v>6628.65</v>
      </c>
      <c r="I1168" s="65">
        <v>0.2</v>
      </c>
      <c r="J1168" s="51">
        <f t="shared" si="20"/>
        <v>5302.92</v>
      </c>
    </row>
    <row r="1169" spans="1:10" ht="63">
      <c r="A1169" s="72">
        <v>1167</v>
      </c>
      <c r="B1169" s="32" t="s">
        <v>750</v>
      </c>
      <c r="C1169" s="32" t="s">
        <v>2459</v>
      </c>
      <c r="D1169" s="62" t="s">
        <v>2460</v>
      </c>
      <c r="E1169" s="32" t="s">
        <v>753</v>
      </c>
      <c r="F1169" s="32" t="s">
        <v>2284</v>
      </c>
      <c r="G1169" s="63">
        <v>2</v>
      </c>
      <c r="H1169" s="64">
        <v>7583.63</v>
      </c>
      <c r="I1169" s="65">
        <v>0.2</v>
      </c>
      <c r="J1169" s="51">
        <f t="shared" si="20"/>
        <v>6066.9040000000005</v>
      </c>
    </row>
    <row r="1170" spans="1:10" ht="63">
      <c r="A1170" s="72">
        <v>1168</v>
      </c>
      <c r="B1170" s="32" t="s">
        <v>750</v>
      </c>
      <c r="C1170" s="32" t="s">
        <v>2461</v>
      </c>
      <c r="D1170" s="62" t="s">
        <v>2462</v>
      </c>
      <c r="E1170" s="32" t="s">
        <v>753</v>
      </c>
      <c r="F1170" s="32" t="s">
        <v>2284</v>
      </c>
      <c r="G1170" s="63">
        <v>2</v>
      </c>
      <c r="H1170" s="64">
        <v>7583.63</v>
      </c>
      <c r="I1170" s="65">
        <v>0.2</v>
      </c>
      <c r="J1170" s="51">
        <f t="shared" si="20"/>
        <v>6066.9040000000005</v>
      </c>
    </row>
    <row r="1171" spans="1:10" ht="63">
      <c r="A1171" s="72">
        <v>1169</v>
      </c>
      <c r="B1171" s="32" t="s">
        <v>750</v>
      </c>
      <c r="C1171" s="32" t="s">
        <v>2463</v>
      </c>
      <c r="D1171" s="62" t="s">
        <v>2464</v>
      </c>
      <c r="E1171" s="32" t="s">
        <v>753</v>
      </c>
      <c r="F1171" s="32" t="s">
        <v>2284</v>
      </c>
      <c r="G1171" s="63">
        <v>2</v>
      </c>
      <c r="H1171" s="64">
        <v>8988</v>
      </c>
      <c r="I1171" s="65">
        <v>0.2</v>
      </c>
      <c r="J1171" s="51">
        <f t="shared" si="20"/>
        <v>7190.4000000000005</v>
      </c>
    </row>
    <row r="1172" spans="1:10" ht="63">
      <c r="A1172" s="72">
        <v>1170</v>
      </c>
      <c r="B1172" s="32" t="s">
        <v>750</v>
      </c>
      <c r="C1172" s="32" t="s">
        <v>2465</v>
      </c>
      <c r="D1172" s="62" t="s">
        <v>2466</v>
      </c>
      <c r="E1172" s="32" t="s">
        <v>753</v>
      </c>
      <c r="F1172" s="32" t="s">
        <v>2284</v>
      </c>
      <c r="G1172" s="63">
        <v>2</v>
      </c>
      <c r="H1172" s="64">
        <v>8988</v>
      </c>
      <c r="I1172" s="65">
        <v>0.2</v>
      </c>
      <c r="J1172" s="51">
        <f t="shared" si="20"/>
        <v>7190.4000000000005</v>
      </c>
    </row>
    <row r="1173" spans="1:10" ht="78.75">
      <c r="A1173" s="72">
        <v>1171</v>
      </c>
      <c r="B1173" s="32" t="s">
        <v>750</v>
      </c>
      <c r="C1173" s="32" t="s">
        <v>2467</v>
      </c>
      <c r="D1173" s="62" t="s">
        <v>2468</v>
      </c>
      <c r="E1173" s="32" t="s">
        <v>753</v>
      </c>
      <c r="F1173" s="32" t="s">
        <v>2284</v>
      </c>
      <c r="G1173" s="63">
        <v>2</v>
      </c>
      <c r="H1173" s="64">
        <v>2921.1</v>
      </c>
      <c r="I1173" s="65">
        <v>0.2</v>
      </c>
      <c r="J1173" s="51">
        <f t="shared" si="20"/>
        <v>2336.88</v>
      </c>
    </row>
    <row r="1174" spans="1:10" ht="78.75">
      <c r="A1174" s="72">
        <v>1172</v>
      </c>
      <c r="B1174" s="32" t="s">
        <v>750</v>
      </c>
      <c r="C1174" s="32" t="s">
        <v>2469</v>
      </c>
      <c r="D1174" s="62" t="s">
        <v>2470</v>
      </c>
      <c r="E1174" s="32" t="s">
        <v>753</v>
      </c>
      <c r="F1174" s="32" t="s">
        <v>2284</v>
      </c>
      <c r="G1174" s="63">
        <v>2</v>
      </c>
      <c r="H1174" s="64">
        <v>2921.1</v>
      </c>
      <c r="I1174" s="65">
        <v>0.2</v>
      </c>
      <c r="J1174" s="51">
        <f t="shared" si="20"/>
        <v>2336.88</v>
      </c>
    </row>
    <row r="1175" spans="1:10" ht="78.75">
      <c r="A1175" s="72">
        <v>1173</v>
      </c>
      <c r="B1175" s="32" t="s">
        <v>750</v>
      </c>
      <c r="C1175" s="32" t="s">
        <v>2471</v>
      </c>
      <c r="D1175" s="62" t="s">
        <v>2472</v>
      </c>
      <c r="E1175" s="32" t="s">
        <v>753</v>
      </c>
      <c r="F1175" s="32" t="s">
        <v>2284</v>
      </c>
      <c r="G1175" s="63">
        <v>2</v>
      </c>
      <c r="H1175" s="64">
        <v>3145.8</v>
      </c>
      <c r="I1175" s="65">
        <v>0.2</v>
      </c>
      <c r="J1175" s="51">
        <f t="shared" si="20"/>
        <v>2516.6400000000003</v>
      </c>
    </row>
    <row r="1176" spans="1:10" ht="78.75">
      <c r="A1176" s="72">
        <v>1174</v>
      </c>
      <c r="B1176" s="32" t="s">
        <v>750</v>
      </c>
      <c r="C1176" s="32" t="s">
        <v>2473</v>
      </c>
      <c r="D1176" s="62" t="s">
        <v>2474</v>
      </c>
      <c r="E1176" s="32" t="s">
        <v>753</v>
      </c>
      <c r="F1176" s="32" t="s">
        <v>2284</v>
      </c>
      <c r="G1176" s="63">
        <v>2</v>
      </c>
      <c r="H1176" s="64">
        <v>3145.8</v>
      </c>
      <c r="I1176" s="65">
        <v>0.2</v>
      </c>
      <c r="J1176" s="51">
        <f t="shared" si="20"/>
        <v>2516.6400000000003</v>
      </c>
    </row>
    <row r="1177" spans="1:10" ht="78.75">
      <c r="A1177" s="72">
        <v>1175</v>
      </c>
      <c r="B1177" s="32" t="s">
        <v>750</v>
      </c>
      <c r="C1177" s="32" t="s">
        <v>2475</v>
      </c>
      <c r="D1177" s="62" t="s">
        <v>2476</v>
      </c>
      <c r="E1177" s="32" t="s">
        <v>753</v>
      </c>
      <c r="F1177" s="32" t="s">
        <v>2284</v>
      </c>
      <c r="G1177" s="63">
        <v>2</v>
      </c>
      <c r="H1177" s="64">
        <v>3819.9</v>
      </c>
      <c r="I1177" s="65">
        <v>0.2</v>
      </c>
      <c r="J1177" s="51">
        <f t="shared" si="20"/>
        <v>3055.92</v>
      </c>
    </row>
    <row r="1178" spans="1:10" ht="78.75">
      <c r="A1178" s="72">
        <v>1176</v>
      </c>
      <c r="B1178" s="32" t="s">
        <v>750</v>
      </c>
      <c r="C1178" s="32" t="s">
        <v>2477</v>
      </c>
      <c r="D1178" s="62" t="s">
        <v>2478</v>
      </c>
      <c r="E1178" s="32" t="s">
        <v>753</v>
      </c>
      <c r="F1178" s="32" t="s">
        <v>2284</v>
      </c>
      <c r="G1178" s="63">
        <v>2</v>
      </c>
      <c r="H1178" s="64">
        <v>3819.9</v>
      </c>
      <c r="I1178" s="65">
        <v>0.2</v>
      </c>
      <c r="J1178" s="51">
        <f t="shared" si="20"/>
        <v>3055.92</v>
      </c>
    </row>
    <row r="1179" spans="1:10" ht="78.75">
      <c r="A1179" s="72">
        <v>1177</v>
      </c>
      <c r="B1179" s="32" t="s">
        <v>750</v>
      </c>
      <c r="C1179" s="32" t="s">
        <v>2479</v>
      </c>
      <c r="D1179" s="62" t="s">
        <v>2480</v>
      </c>
      <c r="E1179" s="32" t="s">
        <v>753</v>
      </c>
      <c r="F1179" s="32" t="s">
        <v>2284</v>
      </c>
      <c r="G1179" s="63">
        <v>2</v>
      </c>
      <c r="H1179" s="64">
        <v>4044.6</v>
      </c>
      <c r="I1179" s="65">
        <v>0.2</v>
      </c>
      <c r="J1179" s="51">
        <f t="shared" si="20"/>
        <v>3235.6800000000003</v>
      </c>
    </row>
    <row r="1180" spans="1:10" ht="78.75">
      <c r="A1180" s="72">
        <v>1178</v>
      </c>
      <c r="B1180" s="32" t="s">
        <v>750</v>
      </c>
      <c r="C1180" s="32" t="s">
        <v>2481</v>
      </c>
      <c r="D1180" s="62" t="s">
        <v>2482</v>
      </c>
      <c r="E1180" s="32" t="s">
        <v>753</v>
      </c>
      <c r="F1180" s="32" t="s">
        <v>2284</v>
      </c>
      <c r="G1180" s="63">
        <v>2</v>
      </c>
      <c r="H1180" s="64">
        <v>4044.6</v>
      </c>
      <c r="I1180" s="65">
        <v>0.2</v>
      </c>
      <c r="J1180" s="51">
        <f t="shared" si="20"/>
        <v>3235.6800000000003</v>
      </c>
    </row>
    <row r="1181" spans="1:10" ht="78.75">
      <c r="A1181" s="72">
        <v>1179</v>
      </c>
      <c r="B1181" s="32" t="s">
        <v>750</v>
      </c>
      <c r="C1181" s="32" t="s">
        <v>2483</v>
      </c>
      <c r="D1181" s="62" t="s">
        <v>2484</v>
      </c>
      <c r="E1181" s="32" t="s">
        <v>753</v>
      </c>
      <c r="F1181" s="32" t="s">
        <v>2284</v>
      </c>
      <c r="G1181" s="63">
        <v>2</v>
      </c>
      <c r="H1181" s="64">
        <v>4325.4799999999996</v>
      </c>
      <c r="I1181" s="65">
        <v>0.2</v>
      </c>
      <c r="J1181" s="51">
        <f t="shared" si="20"/>
        <v>3460.384</v>
      </c>
    </row>
    <row r="1182" spans="1:10" ht="78.75">
      <c r="A1182" s="72">
        <v>1180</v>
      </c>
      <c r="B1182" s="32" t="s">
        <v>750</v>
      </c>
      <c r="C1182" s="32" t="s">
        <v>2485</v>
      </c>
      <c r="D1182" s="62" t="s">
        <v>2486</v>
      </c>
      <c r="E1182" s="32" t="s">
        <v>753</v>
      </c>
      <c r="F1182" s="32" t="s">
        <v>2284</v>
      </c>
      <c r="G1182" s="63">
        <v>2</v>
      </c>
      <c r="H1182" s="64">
        <v>4325.4799999999996</v>
      </c>
      <c r="I1182" s="65">
        <v>0.2</v>
      </c>
      <c r="J1182" s="51">
        <f t="shared" si="20"/>
        <v>3460.384</v>
      </c>
    </row>
    <row r="1183" spans="1:10" ht="78.75">
      <c r="A1183" s="72">
        <v>1181</v>
      </c>
      <c r="B1183" s="32" t="s">
        <v>750</v>
      </c>
      <c r="C1183" s="32" t="s">
        <v>2487</v>
      </c>
      <c r="D1183" s="62" t="s">
        <v>2488</v>
      </c>
      <c r="E1183" s="32" t="s">
        <v>753</v>
      </c>
      <c r="F1183" s="32" t="s">
        <v>2284</v>
      </c>
      <c r="G1183" s="63">
        <v>2</v>
      </c>
      <c r="H1183" s="64">
        <v>4662.53</v>
      </c>
      <c r="I1183" s="65">
        <v>0.2</v>
      </c>
      <c r="J1183" s="51">
        <f t="shared" si="20"/>
        <v>3730.0239999999999</v>
      </c>
    </row>
    <row r="1184" spans="1:10" ht="78.75">
      <c r="A1184" s="72">
        <v>1182</v>
      </c>
      <c r="B1184" s="32" t="s">
        <v>750</v>
      </c>
      <c r="C1184" s="32" t="s">
        <v>2489</v>
      </c>
      <c r="D1184" s="62" t="s">
        <v>2490</v>
      </c>
      <c r="E1184" s="32" t="s">
        <v>753</v>
      </c>
      <c r="F1184" s="32" t="s">
        <v>2284</v>
      </c>
      <c r="G1184" s="63">
        <v>2</v>
      </c>
      <c r="H1184" s="64">
        <v>4662.53</v>
      </c>
      <c r="I1184" s="65">
        <v>0.2</v>
      </c>
      <c r="J1184" s="51">
        <f t="shared" si="20"/>
        <v>3730.0239999999999</v>
      </c>
    </row>
    <row r="1185" spans="1:10" ht="78.75">
      <c r="A1185" s="72">
        <v>1183</v>
      </c>
      <c r="B1185" s="32" t="s">
        <v>750</v>
      </c>
      <c r="C1185" s="32" t="s">
        <v>2491</v>
      </c>
      <c r="D1185" s="62" t="s">
        <v>2492</v>
      </c>
      <c r="E1185" s="32" t="s">
        <v>753</v>
      </c>
      <c r="F1185" s="32" t="s">
        <v>2284</v>
      </c>
      <c r="G1185" s="63">
        <v>2</v>
      </c>
      <c r="H1185" s="64">
        <v>5898.38</v>
      </c>
      <c r="I1185" s="65">
        <v>0.2</v>
      </c>
      <c r="J1185" s="51">
        <f t="shared" si="20"/>
        <v>4718.7040000000006</v>
      </c>
    </row>
    <row r="1186" spans="1:10" ht="78.75">
      <c r="A1186" s="72">
        <v>1184</v>
      </c>
      <c r="B1186" s="32" t="s">
        <v>750</v>
      </c>
      <c r="C1186" s="32" t="s">
        <v>2493</v>
      </c>
      <c r="D1186" s="62" t="s">
        <v>2494</v>
      </c>
      <c r="E1186" s="32" t="s">
        <v>753</v>
      </c>
      <c r="F1186" s="32" t="s">
        <v>2284</v>
      </c>
      <c r="G1186" s="63">
        <v>2</v>
      </c>
      <c r="H1186" s="64">
        <v>5898.38</v>
      </c>
      <c r="I1186" s="65">
        <v>0.2</v>
      </c>
      <c r="J1186" s="51">
        <f t="shared" si="20"/>
        <v>4718.7040000000006</v>
      </c>
    </row>
    <row r="1187" spans="1:10" ht="78.75">
      <c r="A1187" s="72">
        <v>1185</v>
      </c>
      <c r="B1187" s="32" t="s">
        <v>750</v>
      </c>
      <c r="C1187" s="32" t="s">
        <v>2495</v>
      </c>
      <c r="D1187" s="62" t="s">
        <v>2496</v>
      </c>
      <c r="E1187" s="32" t="s">
        <v>753</v>
      </c>
      <c r="F1187" s="32" t="s">
        <v>2284</v>
      </c>
      <c r="G1187" s="63">
        <v>2</v>
      </c>
      <c r="H1187" s="64">
        <v>6347.78</v>
      </c>
      <c r="I1187" s="65">
        <v>0.2</v>
      </c>
      <c r="J1187" s="51">
        <f t="shared" si="20"/>
        <v>5078.2240000000002</v>
      </c>
    </row>
    <row r="1188" spans="1:10" ht="78.75">
      <c r="A1188" s="72">
        <v>1186</v>
      </c>
      <c r="B1188" s="32" t="s">
        <v>750</v>
      </c>
      <c r="C1188" s="32" t="s">
        <v>2497</v>
      </c>
      <c r="D1188" s="62" t="s">
        <v>2498</v>
      </c>
      <c r="E1188" s="32" t="s">
        <v>753</v>
      </c>
      <c r="F1188" s="32" t="s">
        <v>2284</v>
      </c>
      <c r="G1188" s="63">
        <v>2</v>
      </c>
      <c r="H1188" s="64">
        <v>6347.78</v>
      </c>
      <c r="I1188" s="65">
        <v>0.2</v>
      </c>
      <c r="J1188" s="51">
        <f t="shared" si="20"/>
        <v>5078.2240000000002</v>
      </c>
    </row>
    <row r="1189" spans="1:10" ht="78.75">
      <c r="A1189" s="72">
        <v>1187</v>
      </c>
      <c r="B1189" s="32" t="s">
        <v>750</v>
      </c>
      <c r="C1189" s="32" t="s">
        <v>2499</v>
      </c>
      <c r="D1189" s="62" t="s">
        <v>2500</v>
      </c>
      <c r="E1189" s="32" t="s">
        <v>753</v>
      </c>
      <c r="F1189" s="32" t="s">
        <v>2284</v>
      </c>
      <c r="G1189" s="63">
        <v>2</v>
      </c>
      <c r="H1189" s="64">
        <v>6853.35</v>
      </c>
      <c r="I1189" s="65">
        <v>0.2</v>
      </c>
      <c r="J1189" s="51">
        <f t="shared" si="20"/>
        <v>5482.68</v>
      </c>
    </row>
    <row r="1190" spans="1:10" ht="78.75">
      <c r="A1190" s="72">
        <v>1188</v>
      </c>
      <c r="B1190" s="32" t="s">
        <v>750</v>
      </c>
      <c r="C1190" s="32" t="s">
        <v>2501</v>
      </c>
      <c r="D1190" s="62" t="s">
        <v>2502</v>
      </c>
      <c r="E1190" s="32" t="s">
        <v>753</v>
      </c>
      <c r="F1190" s="32" t="s">
        <v>2284</v>
      </c>
      <c r="G1190" s="63">
        <v>2</v>
      </c>
      <c r="H1190" s="64">
        <v>6853.35</v>
      </c>
      <c r="I1190" s="65">
        <v>0.2</v>
      </c>
      <c r="J1190" s="51">
        <f t="shared" si="20"/>
        <v>5482.68</v>
      </c>
    </row>
    <row r="1191" spans="1:10" ht="78.75">
      <c r="A1191" s="72">
        <v>1189</v>
      </c>
      <c r="B1191" s="32" t="s">
        <v>750</v>
      </c>
      <c r="C1191" s="32" t="s">
        <v>2503</v>
      </c>
      <c r="D1191" s="62" t="s">
        <v>2504</v>
      </c>
      <c r="E1191" s="32" t="s">
        <v>753</v>
      </c>
      <c r="F1191" s="32" t="s">
        <v>2284</v>
      </c>
      <c r="G1191" s="63">
        <v>2</v>
      </c>
      <c r="H1191" s="64">
        <v>7302.75</v>
      </c>
      <c r="I1191" s="65">
        <v>0.2</v>
      </c>
      <c r="J1191" s="51">
        <f t="shared" si="20"/>
        <v>5842.2000000000007</v>
      </c>
    </row>
    <row r="1192" spans="1:10" ht="78.75">
      <c r="A1192" s="72">
        <v>1190</v>
      </c>
      <c r="B1192" s="32" t="s">
        <v>750</v>
      </c>
      <c r="C1192" s="32" t="s">
        <v>2505</v>
      </c>
      <c r="D1192" s="62" t="s">
        <v>2506</v>
      </c>
      <c r="E1192" s="32" t="s">
        <v>753</v>
      </c>
      <c r="F1192" s="32" t="s">
        <v>2284</v>
      </c>
      <c r="G1192" s="63">
        <v>2</v>
      </c>
      <c r="H1192" s="64">
        <v>7302.75</v>
      </c>
      <c r="I1192" s="65">
        <v>0.2</v>
      </c>
      <c r="J1192" s="51">
        <f t="shared" si="20"/>
        <v>5842.2000000000007</v>
      </c>
    </row>
    <row r="1193" spans="1:10" ht="78.75">
      <c r="A1193" s="72">
        <v>1191</v>
      </c>
      <c r="B1193" s="32" t="s">
        <v>750</v>
      </c>
      <c r="C1193" s="32" t="s">
        <v>2507</v>
      </c>
      <c r="D1193" s="62" t="s">
        <v>2508</v>
      </c>
      <c r="E1193" s="32" t="s">
        <v>753</v>
      </c>
      <c r="F1193" s="32" t="s">
        <v>2284</v>
      </c>
      <c r="G1193" s="63">
        <v>2</v>
      </c>
      <c r="H1193" s="64">
        <v>8257.73</v>
      </c>
      <c r="I1193" s="65">
        <v>0.2</v>
      </c>
      <c r="J1193" s="51">
        <f t="shared" si="20"/>
        <v>6606.1840000000002</v>
      </c>
    </row>
    <row r="1194" spans="1:10" ht="78.75">
      <c r="A1194" s="72">
        <v>1192</v>
      </c>
      <c r="B1194" s="32" t="s">
        <v>750</v>
      </c>
      <c r="C1194" s="32" t="s">
        <v>2509</v>
      </c>
      <c r="D1194" s="62" t="s">
        <v>2510</v>
      </c>
      <c r="E1194" s="32" t="s">
        <v>753</v>
      </c>
      <c r="F1194" s="32" t="s">
        <v>2284</v>
      </c>
      <c r="G1194" s="63">
        <v>2</v>
      </c>
      <c r="H1194" s="64">
        <v>8257.73</v>
      </c>
      <c r="I1194" s="65">
        <v>0.2</v>
      </c>
      <c r="J1194" s="51">
        <f t="shared" si="20"/>
        <v>6606.1840000000002</v>
      </c>
    </row>
    <row r="1195" spans="1:10" ht="78.75">
      <c r="A1195" s="72">
        <v>1193</v>
      </c>
      <c r="B1195" s="32" t="s">
        <v>750</v>
      </c>
      <c r="C1195" s="32" t="s">
        <v>2511</v>
      </c>
      <c r="D1195" s="62" t="s">
        <v>2512</v>
      </c>
      <c r="E1195" s="32" t="s">
        <v>753</v>
      </c>
      <c r="F1195" s="32" t="s">
        <v>2284</v>
      </c>
      <c r="G1195" s="63">
        <v>2</v>
      </c>
      <c r="H1195" s="64">
        <v>8707.1299999999992</v>
      </c>
      <c r="I1195" s="65">
        <v>0.2</v>
      </c>
      <c r="J1195" s="51">
        <f t="shared" si="20"/>
        <v>6965.7039999999997</v>
      </c>
    </row>
    <row r="1196" spans="1:10" ht="78.75">
      <c r="A1196" s="72">
        <v>1194</v>
      </c>
      <c r="B1196" s="32" t="s">
        <v>750</v>
      </c>
      <c r="C1196" s="32" t="s">
        <v>2513</v>
      </c>
      <c r="D1196" s="62" t="s">
        <v>2514</v>
      </c>
      <c r="E1196" s="32" t="s">
        <v>753</v>
      </c>
      <c r="F1196" s="32" t="s">
        <v>2284</v>
      </c>
      <c r="G1196" s="63">
        <v>2</v>
      </c>
      <c r="H1196" s="64">
        <v>8707.1299999999992</v>
      </c>
      <c r="I1196" s="65">
        <v>0.2</v>
      </c>
      <c r="J1196" s="51">
        <f t="shared" si="20"/>
        <v>6965.7039999999997</v>
      </c>
    </row>
    <row r="1197" spans="1:10" ht="31.5">
      <c r="A1197" s="72">
        <v>1195</v>
      </c>
      <c r="B1197" s="32" t="s">
        <v>750</v>
      </c>
      <c r="C1197" s="32" t="s">
        <v>2515</v>
      </c>
      <c r="D1197" s="62" t="s">
        <v>2516</v>
      </c>
      <c r="E1197" s="32" t="s">
        <v>753</v>
      </c>
      <c r="F1197" s="32" t="s">
        <v>2284</v>
      </c>
      <c r="G1197" s="63">
        <v>2</v>
      </c>
      <c r="H1197" s="64">
        <v>1123.5</v>
      </c>
      <c r="I1197" s="65">
        <v>0.2</v>
      </c>
      <c r="J1197" s="51">
        <f t="shared" si="20"/>
        <v>898.80000000000007</v>
      </c>
    </row>
    <row r="1198" spans="1:10" ht="31.5">
      <c r="A1198" s="72">
        <v>1196</v>
      </c>
      <c r="B1198" s="32" t="s">
        <v>750</v>
      </c>
      <c r="C1198" s="32" t="s">
        <v>2517</v>
      </c>
      <c r="D1198" s="62" t="s">
        <v>2518</v>
      </c>
      <c r="E1198" s="32" t="s">
        <v>753</v>
      </c>
      <c r="F1198" s="32" t="s">
        <v>2284</v>
      </c>
      <c r="G1198" s="63">
        <v>2</v>
      </c>
      <c r="H1198" s="64">
        <v>1123.5</v>
      </c>
      <c r="I1198" s="65">
        <v>0.2</v>
      </c>
      <c r="J1198" s="51">
        <f t="shared" si="20"/>
        <v>898.80000000000007</v>
      </c>
    </row>
    <row r="1199" spans="1:10" ht="31.5">
      <c r="A1199" s="72">
        <v>1197</v>
      </c>
      <c r="B1199" s="32" t="s">
        <v>750</v>
      </c>
      <c r="C1199" s="32" t="s">
        <v>2519</v>
      </c>
      <c r="D1199" s="62" t="s">
        <v>2520</v>
      </c>
      <c r="E1199" s="32" t="s">
        <v>753</v>
      </c>
      <c r="F1199" s="32" t="s">
        <v>2284</v>
      </c>
      <c r="G1199" s="63">
        <v>2</v>
      </c>
      <c r="H1199" s="64">
        <v>1123.5</v>
      </c>
      <c r="I1199" s="65">
        <v>0.2</v>
      </c>
      <c r="J1199" s="51">
        <f t="shared" si="20"/>
        <v>898.80000000000007</v>
      </c>
    </row>
    <row r="1200" spans="1:10" ht="31.5">
      <c r="A1200" s="72">
        <v>1198</v>
      </c>
      <c r="B1200" s="32" t="s">
        <v>750</v>
      </c>
      <c r="C1200" s="32" t="s">
        <v>2521</v>
      </c>
      <c r="D1200" s="62" t="s">
        <v>2522</v>
      </c>
      <c r="E1200" s="32" t="s">
        <v>753</v>
      </c>
      <c r="F1200" s="32" t="s">
        <v>2284</v>
      </c>
      <c r="G1200" s="63">
        <v>2</v>
      </c>
      <c r="H1200" s="64">
        <v>1123.5</v>
      </c>
      <c r="I1200" s="65">
        <v>0.2</v>
      </c>
      <c r="J1200" s="51">
        <f t="shared" si="20"/>
        <v>898.80000000000007</v>
      </c>
    </row>
    <row r="1201" spans="1:10" ht="31.5">
      <c r="A1201" s="72">
        <v>1199</v>
      </c>
      <c r="B1201" s="32" t="s">
        <v>750</v>
      </c>
      <c r="C1201" s="32" t="s">
        <v>2523</v>
      </c>
      <c r="D1201" s="62" t="s">
        <v>2524</v>
      </c>
      <c r="E1201" s="32" t="s">
        <v>753</v>
      </c>
      <c r="F1201" s="32" t="s">
        <v>2284</v>
      </c>
      <c r="G1201" s="63">
        <v>2</v>
      </c>
      <c r="H1201" s="64">
        <v>2247</v>
      </c>
      <c r="I1201" s="65">
        <v>0.2</v>
      </c>
      <c r="J1201" s="51">
        <f t="shared" si="20"/>
        <v>1797.6000000000001</v>
      </c>
    </row>
    <row r="1202" spans="1:10" ht="31.5">
      <c r="A1202" s="72">
        <v>1200</v>
      </c>
      <c r="B1202" s="32" t="s">
        <v>750</v>
      </c>
      <c r="C1202" s="32" t="s">
        <v>2525</v>
      </c>
      <c r="D1202" s="62" t="s">
        <v>2526</v>
      </c>
      <c r="E1202" s="32" t="s">
        <v>753</v>
      </c>
      <c r="F1202" s="32" t="s">
        <v>2284</v>
      </c>
      <c r="G1202" s="63">
        <v>2</v>
      </c>
      <c r="H1202" s="64">
        <v>2247</v>
      </c>
      <c r="I1202" s="65">
        <v>0.2</v>
      </c>
      <c r="J1202" s="51">
        <f t="shared" si="20"/>
        <v>1797.6000000000001</v>
      </c>
    </row>
    <row r="1203" spans="1:10" ht="31.5">
      <c r="A1203" s="72">
        <v>1201</v>
      </c>
      <c r="B1203" s="32" t="s">
        <v>750</v>
      </c>
      <c r="C1203" s="32" t="s">
        <v>2527</v>
      </c>
      <c r="D1203" s="62" t="s">
        <v>2528</v>
      </c>
      <c r="E1203" s="32" t="s">
        <v>753</v>
      </c>
      <c r="F1203" s="32" t="s">
        <v>2284</v>
      </c>
      <c r="G1203" s="63">
        <v>2</v>
      </c>
      <c r="H1203" s="64">
        <v>1123.5</v>
      </c>
      <c r="I1203" s="65">
        <v>0.2</v>
      </c>
      <c r="J1203" s="51">
        <f t="shared" si="20"/>
        <v>898.80000000000007</v>
      </c>
    </row>
    <row r="1204" spans="1:10" ht="31.5">
      <c r="A1204" s="72">
        <v>1202</v>
      </c>
      <c r="B1204" s="32" t="s">
        <v>750</v>
      </c>
      <c r="C1204" s="32" t="s">
        <v>2529</v>
      </c>
      <c r="D1204" s="62" t="s">
        <v>2530</v>
      </c>
      <c r="E1204" s="32" t="s">
        <v>753</v>
      </c>
      <c r="F1204" s="32" t="s">
        <v>2284</v>
      </c>
      <c r="G1204" s="63">
        <v>2</v>
      </c>
      <c r="H1204" s="64">
        <v>1123.5</v>
      </c>
      <c r="I1204" s="65">
        <v>0.2</v>
      </c>
      <c r="J1204" s="51">
        <f t="shared" si="20"/>
        <v>898.80000000000007</v>
      </c>
    </row>
    <row r="1205" spans="1:10" ht="31.5">
      <c r="A1205" s="72">
        <v>1203</v>
      </c>
      <c r="B1205" s="32" t="s">
        <v>750</v>
      </c>
      <c r="C1205" s="32" t="s">
        <v>2531</v>
      </c>
      <c r="D1205" s="62" t="s">
        <v>2532</v>
      </c>
      <c r="E1205" s="32" t="s">
        <v>753</v>
      </c>
      <c r="F1205" s="32" t="s">
        <v>2284</v>
      </c>
      <c r="G1205" s="63">
        <v>2</v>
      </c>
      <c r="H1205" s="64">
        <v>1123.5</v>
      </c>
      <c r="I1205" s="65">
        <v>0.2</v>
      </c>
      <c r="J1205" s="51">
        <f t="shared" si="20"/>
        <v>898.80000000000007</v>
      </c>
    </row>
    <row r="1206" spans="1:10" ht="31.5">
      <c r="A1206" s="72">
        <v>1204</v>
      </c>
      <c r="B1206" s="32" t="s">
        <v>750</v>
      </c>
      <c r="C1206" s="32" t="s">
        <v>2533</v>
      </c>
      <c r="D1206" s="62" t="s">
        <v>2534</v>
      </c>
      <c r="E1206" s="32" t="s">
        <v>753</v>
      </c>
      <c r="F1206" s="32" t="s">
        <v>2284</v>
      </c>
      <c r="G1206" s="63">
        <v>2</v>
      </c>
      <c r="H1206" s="64">
        <v>1123.5</v>
      </c>
      <c r="I1206" s="65">
        <v>0.2</v>
      </c>
      <c r="J1206" s="51">
        <f t="shared" si="20"/>
        <v>898.80000000000007</v>
      </c>
    </row>
    <row r="1207" spans="1:10" ht="31.5">
      <c r="A1207" s="72">
        <v>1205</v>
      </c>
      <c r="B1207" s="32" t="s">
        <v>750</v>
      </c>
      <c r="C1207" s="32" t="s">
        <v>2535</v>
      </c>
      <c r="D1207" s="62" t="s">
        <v>2536</v>
      </c>
      <c r="E1207" s="32" t="s">
        <v>753</v>
      </c>
      <c r="F1207" s="32" t="s">
        <v>2284</v>
      </c>
      <c r="G1207" s="63">
        <v>2</v>
      </c>
      <c r="H1207" s="64">
        <v>2247</v>
      </c>
      <c r="I1207" s="65">
        <v>0.2</v>
      </c>
      <c r="J1207" s="51">
        <f t="shared" si="20"/>
        <v>1797.6000000000001</v>
      </c>
    </row>
    <row r="1208" spans="1:10" ht="31.5">
      <c r="A1208" s="72">
        <v>1206</v>
      </c>
      <c r="B1208" s="32" t="s">
        <v>750</v>
      </c>
      <c r="C1208" s="32" t="s">
        <v>2537</v>
      </c>
      <c r="D1208" s="62" t="s">
        <v>2538</v>
      </c>
      <c r="E1208" s="32" t="s">
        <v>753</v>
      </c>
      <c r="F1208" s="32" t="s">
        <v>2284</v>
      </c>
      <c r="G1208" s="63">
        <v>2</v>
      </c>
      <c r="H1208" s="64">
        <v>2247</v>
      </c>
      <c r="I1208" s="65">
        <v>0.2</v>
      </c>
      <c r="J1208" s="51">
        <f t="shared" si="20"/>
        <v>1797.6000000000001</v>
      </c>
    </row>
    <row r="1209" spans="1:10" ht="31.5">
      <c r="A1209" s="72">
        <v>1207</v>
      </c>
      <c r="B1209" s="32" t="s">
        <v>750</v>
      </c>
      <c r="C1209" s="32" t="s">
        <v>2539</v>
      </c>
      <c r="D1209" s="62" t="s">
        <v>2540</v>
      </c>
      <c r="E1209" s="32" t="s">
        <v>753</v>
      </c>
      <c r="F1209" s="32" t="s">
        <v>2284</v>
      </c>
      <c r="G1209" s="63">
        <v>2</v>
      </c>
      <c r="H1209" s="64">
        <v>1123.5</v>
      </c>
      <c r="I1209" s="65">
        <v>0.2</v>
      </c>
      <c r="J1209" s="51">
        <f t="shared" si="20"/>
        <v>898.80000000000007</v>
      </c>
    </row>
    <row r="1210" spans="1:10" ht="31.5">
      <c r="A1210" s="72">
        <v>1208</v>
      </c>
      <c r="B1210" s="32" t="s">
        <v>750</v>
      </c>
      <c r="C1210" s="32" t="s">
        <v>2541</v>
      </c>
      <c r="D1210" s="62" t="s">
        <v>2542</v>
      </c>
      <c r="E1210" s="32" t="s">
        <v>753</v>
      </c>
      <c r="F1210" s="32" t="s">
        <v>2284</v>
      </c>
      <c r="G1210" s="63">
        <v>2</v>
      </c>
      <c r="H1210" s="64">
        <v>1123.5</v>
      </c>
      <c r="I1210" s="65">
        <v>0.2</v>
      </c>
      <c r="J1210" s="51">
        <f t="shared" si="20"/>
        <v>898.80000000000007</v>
      </c>
    </row>
    <row r="1211" spans="1:10" ht="31.5">
      <c r="A1211" s="72">
        <v>1209</v>
      </c>
      <c r="B1211" s="32" t="s">
        <v>750</v>
      </c>
      <c r="C1211" s="32" t="s">
        <v>2543</v>
      </c>
      <c r="D1211" s="62" t="s">
        <v>2544</v>
      </c>
      <c r="E1211" s="32" t="s">
        <v>753</v>
      </c>
      <c r="F1211" s="32" t="s">
        <v>2284</v>
      </c>
      <c r="G1211" s="63">
        <v>2</v>
      </c>
      <c r="H1211" s="64">
        <v>1123.5</v>
      </c>
      <c r="I1211" s="65">
        <v>0.2</v>
      </c>
      <c r="J1211" s="51">
        <f t="shared" si="20"/>
        <v>898.80000000000007</v>
      </c>
    </row>
    <row r="1212" spans="1:10" ht="31.5">
      <c r="A1212" s="72">
        <v>1210</v>
      </c>
      <c r="B1212" s="32" t="s">
        <v>750</v>
      </c>
      <c r="C1212" s="32" t="s">
        <v>2545</v>
      </c>
      <c r="D1212" s="62" t="s">
        <v>2546</v>
      </c>
      <c r="E1212" s="32" t="s">
        <v>753</v>
      </c>
      <c r="F1212" s="32" t="s">
        <v>2284</v>
      </c>
      <c r="G1212" s="63">
        <v>2</v>
      </c>
      <c r="H1212" s="64">
        <v>1123.5</v>
      </c>
      <c r="I1212" s="65">
        <v>0.2</v>
      </c>
      <c r="J1212" s="51">
        <f t="shared" si="20"/>
        <v>898.80000000000007</v>
      </c>
    </row>
    <row r="1213" spans="1:10" ht="31.5">
      <c r="A1213" s="72">
        <v>1211</v>
      </c>
      <c r="B1213" s="32" t="s">
        <v>750</v>
      </c>
      <c r="C1213" s="32" t="s">
        <v>2547</v>
      </c>
      <c r="D1213" s="62" t="s">
        <v>2548</v>
      </c>
      <c r="E1213" s="32" t="s">
        <v>753</v>
      </c>
      <c r="F1213" s="32" t="s">
        <v>2284</v>
      </c>
      <c r="G1213" s="63">
        <v>2</v>
      </c>
      <c r="H1213" s="64">
        <v>2247</v>
      </c>
      <c r="I1213" s="65">
        <v>0.2</v>
      </c>
      <c r="J1213" s="51">
        <f t="shared" si="20"/>
        <v>1797.6000000000001</v>
      </c>
    </row>
    <row r="1214" spans="1:10" ht="31.5">
      <c r="A1214" s="72">
        <v>1212</v>
      </c>
      <c r="B1214" s="32" t="s">
        <v>750</v>
      </c>
      <c r="C1214" s="32" t="s">
        <v>2549</v>
      </c>
      <c r="D1214" s="62" t="s">
        <v>2550</v>
      </c>
      <c r="E1214" s="32" t="s">
        <v>753</v>
      </c>
      <c r="F1214" s="32" t="s">
        <v>2284</v>
      </c>
      <c r="G1214" s="63">
        <v>2</v>
      </c>
      <c r="H1214" s="64">
        <v>2247</v>
      </c>
      <c r="I1214" s="65">
        <v>0.2</v>
      </c>
      <c r="J1214" s="51">
        <f t="shared" si="20"/>
        <v>1797.6000000000001</v>
      </c>
    </row>
    <row r="1215" spans="1:10" ht="31.5">
      <c r="A1215" s="72">
        <v>1213</v>
      </c>
      <c r="B1215" s="32" t="s">
        <v>750</v>
      </c>
      <c r="C1215" s="32" t="s">
        <v>2551</v>
      </c>
      <c r="D1215" s="62" t="s">
        <v>2552</v>
      </c>
      <c r="E1215" s="32" t="s">
        <v>753</v>
      </c>
      <c r="F1215" s="32" t="s">
        <v>2284</v>
      </c>
      <c r="G1215" s="63">
        <v>2</v>
      </c>
      <c r="H1215" s="64">
        <v>1123.5</v>
      </c>
      <c r="I1215" s="65">
        <v>0.2</v>
      </c>
      <c r="J1215" s="51">
        <f t="shared" ref="J1215:J1244" si="21">H1215*(1-I1215)</f>
        <v>898.80000000000007</v>
      </c>
    </row>
    <row r="1216" spans="1:10" ht="31.5">
      <c r="A1216" s="72">
        <v>1214</v>
      </c>
      <c r="B1216" s="32" t="s">
        <v>750</v>
      </c>
      <c r="C1216" s="32" t="s">
        <v>2553</v>
      </c>
      <c r="D1216" s="62" t="s">
        <v>2554</v>
      </c>
      <c r="E1216" s="32" t="s">
        <v>753</v>
      </c>
      <c r="F1216" s="32" t="s">
        <v>2284</v>
      </c>
      <c r="G1216" s="63">
        <v>2</v>
      </c>
      <c r="H1216" s="64">
        <v>1123.5</v>
      </c>
      <c r="I1216" s="65">
        <v>0.2</v>
      </c>
      <c r="J1216" s="51">
        <f t="shared" si="21"/>
        <v>898.80000000000007</v>
      </c>
    </row>
    <row r="1217" spans="1:10" ht="31.5">
      <c r="A1217" s="72">
        <v>1215</v>
      </c>
      <c r="B1217" s="32" t="s">
        <v>750</v>
      </c>
      <c r="C1217" s="32" t="s">
        <v>2555</v>
      </c>
      <c r="D1217" s="62" t="s">
        <v>2556</v>
      </c>
      <c r="E1217" s="32" t="s">
        <v>753</v>
      </c>
      <c r="F1217" s="32" t="s">
        <v>2284</v>
      </c>
      <c r="G1217" s="63">
        <v>2</v>
      </c>
      <c r="H1217" s="64">
        <v>1123.5</v>
      </c>
      <c r="I1217" s="65">
        <v>0.2</v>
      </c>
      <c r="J1217" s="51">
        <f t="shared" si="21"/>
        <v>898.80000000000007</v>
      </c>
    </row>
    <row r="1218" spans="1:10" ht="31.5">
      <c r="A1218" s="72">
        <v>1216</v>
      </c>
      <c r="B1218" s="32" t="s">
        <v>750</v>
      </c>
      <c r="C1218" s="32" t="s">
        <v>2557</v>
      </c>
      <c r="D1218" s="62" t="s">
        <v>2558</v>
      </c>
      <c r="E1218" s="32" t="s">
        <v>753</v>
      </c>
      <c r="F1218" s="32" t="s">
        <v>2284</v>
      </c>
      <c r="G1218" s="63">
        <v>2</v>
      </c>
      <c r="H1218" s="64">
        <v>1123.5</v>
      </c>
      <c r="I1218" s="65">
        <v>0.2</v>
      </c>
      <c r="J1218" s="51">
        <f t="shared" si="21"/>
        <v>898.80000000000007</v>
      </c>
    </row>
    <row r="1219" spans="1:10" ht="31.5">
      <c r="A1219" s="72">
        <v>1217</v>
      </c>
      <c r="B1219" s="32" t="s">
        <v>750</v>
      </c>
      <c r="C1219" s="32" t="s">
        <v>2559</v>
      </c>
      <c r="D1219" s="62" t="s">
        <v>2560</v>
      </c>
      <c r="E1219" s="32" t="s">
        <v>753</v>
      </c>
      <c r="F1219" s="32" t="s">
        <v>2284</v>
      </c>
      <c r="G1219" s="63">
        <v>2</v>
      </c>
      <c r="H1219" s="64">
        <v>2247</v>
      </c>
      <c r="I1219" s="65">
        <v>0.2</v>
      </c>
      <c r="J1219" s="51">
        <f t="shared" si="21"/>
        <v>1797.6000000000001</v>
      </c>
    </row>
    <row r="1220" spans="1:10" ht="31.5">
      <c r="A1220" s="72">
        <v>1218</v>
      </c>
      <c r="B1220" s="32" t="s">
        <v>750</v>
      </c>
      <c r="C1220" s="32" t="s">
        <v>2561</v>
      </c>
      <c r="D1220" s="62" t="s">
        <v>2562</v>
      </c>
      <c r="E1220" s="32" t="s">
        <v>753</v>
      </c>
      <c r="F1220" s="32" t="s">
        <v>2284</v>
      </c>
      <c r="G1220" s="63">
        <v>2</v>
      </c>
      <c r="H1220" s="64">
        <v>2247</v>
      </c>
      <c r="I1220" s="65">
        <v>0.2</v>
      </c>
      <c r="J1220" s="51">
        <f t="shared" si="21"/>
        <v>1797.6000000000001</v>
      </c>
    </row>
    <row r="1221" spans="1:10" ht="31.5">
      <c r="A1221" s="72">
        <v>1219</v>
      </c>
      <c r="B1221" s="32" t="s">
        <v>750</v>
      </c>
      <c r="C1221" s="32" t="s">
        <v>2563</v>
      </c>
      <c r="D1221" s="62" t="s">
        <v>2564</v>
      </c>
      <c r="E1221" s="32" t="s">
        <v>753</v>
      </c>
      <c r="F1221" s="32" t="s">
        <v>2284</v>
      </c>
      <c r="G1221" s="63">
        <v>2</v>
      </c>
      <c r="H1221" s="64">
        <v>1348.2</v>
      </c>
      <c r="I1221" s="65">
        <v>0.2</v>
      </c>
      <c r="J1221" s="51">
        <f t="shared" si="21"/>
        <v>1078.5600000000002</v>
      </c>
    </row>
    <row r="1222" spans="1:10" ht="31.5">
      <c r="A1222" s="72">
        <v>1220</v>
      </c>
      <c r="B1222" s="32" t="s">
        <v>750</v>
      </c>
      <c r="C1222" s="32" t="s">
        <v>2565</v>
      </c>
      <c r="D1222" s="62" t="s">
        <v>2566</v>
      </c>
      <c r="E1222" s="32" t="s">
        <v>753</v>
      </c>
      <c r="F1222" s="32" t="s">
        <v>2284</v>
      </c>
      <c r="G1222" s="63">
        <v>2</v>
      </c>
      <c r="H1222" s="64">
        <v>1348.2</v>
      </c>
      <c r="I1222" s="65">
        <v>0.2</v>
      </c>
      <c r="J1222" s="51">
        <f t="shared" si="21"/>
        <v>1078.5600000000002</v>
      </c>
    </row>
    <row r="1223" spans="1:10" ht="31.5">
      <c r="A1223" s="72">
        <v>1221</v>
      </c>
      <c r="B1223" s="32" t="s">
        <v>750</v>
      </c>
      <c r="C1223" s="32" t="s">
        <v>2567</v>
      </c>
      <c r="D1223" s="62" t="s">
        <v>2568</v>
      </c>
      <c r="E1223" s="32" t="s">
        <v>753</v>
      </c>
      <c r="F1223" s="32" t="s">
        <v>2284</v>
      </c>
      <c r="G1223" s="63">
        <v>2</v>
      </c>
      <c r="H1223" s="64">
        <v>1348.2</v>
      </c>
      <c r="I1223" s="65">
        <v>0.2</v>
      </c>
      <c r="J1223" s="51">
        <f t="shared" si="21"/>
        <v>1078.5600000000002</v>
      </c>
    </row>
    <row r="1224" spans="1:10" ht="31.5">
      <c r="A1224" s="72">
        <v>1222</v>
      </c>
      <c r="B1224" s="32" t="s">
        <v>750</v>
      </c>
      <c r="C1224" s="32" t="s">
        <v>2569</v>
      </c>
      <c r="D1224" s="62" t="s">
        <v>2570</v>
      </c>
      <c r="E1224" s="32" t="s">
        <v>753</v>
      </c>
      <c r="F1224" s="32" t="s">
        <v>2284</v>
      </c>
      <c r="G1224" s="63">
        <v>2</v>
      </c>
      <c r="H1224" s="64">
        <v>1348.2</v>
      </c>
      <c r="I1224" s="65">
        <v>0.2</v>
      </c>
      <c r="J1224" s="51">
        <f t="shared" si="21"/>
        <v>1078.5600000000002</v>
      </c>
    </row>
    <row r="1225" spans="1:10" ht="31.5">
      <c r="A1225" s="72">
        <v>1223</v>
      </c>
      <c r="B1225" s="32" t="s">
        <v>750</v>
      </c>
      <c r="C1225" s="32" t="s">
        <v>2571</v>
      </c>
      <c r="D1225" s="62" t="s">
        <v>2572</v>
      </c>
      <c r="E1225" s="32" t="s">
        <v>753</v>
      </c>
      <c r="F1225" s="32" t="s">
        <v>2284</v>
      </c>
      <c r="G1225" s="63">
        <v>2</v>
      </c>
      <c r="H1225" s="64">
        <v>2471.6999999999998</v>
      </c>
      <c r="I1225" s="65">
        <v>0.2</v>
      </c>
      <c r="J1225" s="51">
        <f t="shared" si="21"/>
        <v>1977.36</v>
      </c>
    </row>
    <row r="1226" spans="1:10" ht="31.5">
      <c r="A1226" s="72">
        <v>1224</v>
      </c>
      <c r="B1226" s="32" t="s">
        <v>750</v>
      </c>
      <c r="C1226" s="32" t="s">
        <v>2573</v>
      </c>
      <c r="D1226" s="62" t="s">
        <v>2574</v>
      </c>
      <c r="E1226" s="32" t="s">
        <v>753</v>
      </c>
      <c r="F1226" s="32" t="s">
        <v>2284</v>
      </c>
      <c r="G1226" s="63">
        <v>2</v>
      </c>
      <c r="H1226" s="64">
        <v>2471.6999999999998</v>
      </c>
      <c r="I1226" s="65">
        <v>0.2</v>
      </c>
      <c r="J1226" s="51">
        <f t="shared" si="21"/>
        <v>1977.36</v>
      </c>
    </row>
    <row r="1227" spans="1:10" ht="31.5">
      <c r="A1227" s="72">
        <v>1225</v>
      </c>
      <c r="B1227" s="32" t="s">
        <v>750</v>
      </c>
      <c r="C1227" s="32" t="s">
        <v>2575</v>
      </c>
      <c r="D1227" s="62" t="s">
        <v>2576</v>
      </c>
      <c r="E1227" s="32" t="s">
        <v>753</v>
      </c>
      <c r="F1227" s="32" t="s">
        <v>2284</v>
      </c>
      <c r="G1227" s="63">
        <v>2</v>
      </c>
      <c r="H1227" s="64">
        <v>1348.2</v>
      </c>
      <c r="I1227" s="65">
        <v>0.2</v>
      </c>
      <c r="J1227" s="51">
        <f t="shared" si="21"/>
        <v>1078.5600000000002</v>
      </c>
    </row>
    <row r="1228" spans="1:10" ht="31.5">
      <c r="A1228" s="72">
        <v>1226</v>
      </c>
      <c r="B1228" s="32" t="s">
        <v>750</v>
      </c>
      <c r="C1228" s="32" t="s">
        <v>2577</v>
      </c>
      <c r="D1228" s="62" t="s">
        <v>2578</v>
      </c>
      <c r="E1228" s="32" t="s">
        <v>753</v>
      </c>
      <c r="F1228" s="32" t="s">
        <v>2284</v>
      </c>
      <c r="G1228" s="63">
        <v>2</v>
      </c>
      <c r="H1228" s="64">
        <v>1348.2</v>
      </c>
      <c r="I1228" s="65">
        <v>0.2</v>
      </c>
      <c r="J1228" s="51">
        <f t="shared" si="21"/>
        <v>1078.5600000000002</v>
      </c>
    </row>
    <row r="1229" spans="1:10" ht="31.5">
      <c r="A1229" s="72">
        <v>1227</v>
      </c>
      <c r="B1229" s="32" t="s">
        <v>750</v>
      </c>
      <c r="C1229" s="32" t="s">
        <v>2579</v>
      </c>
      <c r="D1229" s="62" t="s">
        <v>2580</v>
      </c>
      <c r="E1229" s="32" t="s">
        <v>753</v>
      </c>
      <c r="F1229" s="32" t="s">
        <v>2284</v>
      </c>
      <c r="G1229" s="63">
        <v>2</v>
      </c>
      <c r="H1229" s="64">
        <v>1348.2</v>
      </c>
      <c r="I1229" s="65">
        <v>0.2</v>
      </c>
      <c r="J1229" s="51">
        <f t="shared" si="21"/>
        <v>1078.5600000000002</v>
      </c>
    </row>
    <row r="1230" spans="1:10" ht="31.5">
      <c r="A1230" s="72">
        <v>1228</v>
      </c>
      <c r="B1230" s="32" t="s">
        <v>750</v>
      </c>
      <c r="C1230" s="32" t="s">
        <v>2581</v>
      </c>
      <c r="D1230" s="62" t="s">
        <v>2582</v>
      </c>
      <c r="E1230" s="32" t="s">
        <v>753</v>
      </c>
      <c r="F1230" s="32" t="s">
        <v>2284</v>
      </c>
      <c r="G1230" s="63">
        <v>2</v>
      </c>
      <c r="H1230" s="64">
        <v>1348.2</v>
      </c>
      <c r="I1230" s="65">
        <v>0.2</v>
      </c>
      <c r="J1230" s="51">
        <f t="shared" si="21"/>
        <v>1078.5600000000002</v>
      </c>
    </row>
    <row r="1231" spans="1:10" ht="31.5">
      <c r="A1231" s="72">
        <v>1229</v>
      </c>
      <c r="B1231" s="32" t="s">
        <v>750</v>
      </c>
      <c r="C1231" s="32" t="s">
        <v>2583</v>
      </c>
      <c r="D1231" s="62" t="s">
        <v>2584</v>
      </c>
      <c r="E1231" s="32" t="s">
        <v>753</v>
      </c>
      <c r="F1231" s="32" t="s">
        <v>2284</v>
      </c>
      <c r="G1231" s="63">
        <v>2</v>
      </c>
      <c r="H1231" s="64">
        <v>2471.6999999999998</v>
      </c>
      <c r="I1231" s="65">
        <v>0.2</v>
      </c>
      <c r="J1231" s="51">
        <f t="shared" si="21"/>
        <v>1977.36</v>
      </c>
    </row>
    <row r="1232" spans="1:10" ht="31.5">
      <c r="A1232" s="72">
        <v>1230</v>
      </c>
      <c r="B1232" s="32" t="s">
        <v>750</v>
      </c>
      <c r="C1232" s="32" t="s">
        <v>2585</v>
      </c>
      <c r="D1232" s="62" t="s">
        <v>2586</v>
      </c>
      <c r="E1232" s="32" t="s">
        <v>753</v>
      </c>
      <c r="F1232" s="32" t="s">
        <v>2284</v>
      </c>
      <c r="G1232" s="63">
        <v>2</v>
      </c>
      <c r="H1232" s="64">
        <v>2471.6999999999998</v>
      </c>
      <c r="I1232" s="65">
        <v>0.2</v>
      </c>
      <c r="J1232" s="51">
        <f t="shared" si="21"/>
        <v>1977.36</v>
      </c>
    </row>
    <row r="1233" spans="1:10" ht="31.5">
      <c r="A1233" s="72">
        <v>1231</v>
      </c>
      <c r="B1233" s="32" t="s">
        <v>750</v>
      </c>
      <c r="C1233" s="32" t="s">
        <v>2587</v>
      </c>
      <c r="D1233" s="62" t="s">
        <v>2588</v>
      </c>
      <c r="E1233" s="32" t="s">
        <v>753</v>
      </c>
      <c r="F1233" s="32" t="s">
        <v>2284</v>
      </c>
      <c r="G1233" s="63">
        <v>2</v>
      </c>
      <c r="H1233" s="64">
        <v>1348.2</v>
      </c>
      <c r="I1233" s="65">
        <v>0.2</v>
      </c>
      <c r="J1233" s="51">
        <f t="shared" si="21"/>
        <v>1078.5600000000002</v>
      </c>
    </row>
    <row r="1234" spans="1:10" ht="31.5">
      <c r="A1234" s="72">
        <v>1232</v>
      </c>
      <c r="B1234" s="32" t="s">
        <v>750</v>
      </c>
      <c r="C1234" s="32" t="s">
        <v>2589</v>
      </c>
      <c r="D1234" s="62" t="s">
        <v>2590</v>
      </c>
      <c r="E1234" s="32" t="s">
        <v>753</v>
      </c>
      <c r="F1234" s="32" t="s">
        <v>2284</v>
      </c>
      <c r="G1234" s="63">
        <v>2</v>
      </c>
      <c r="H1234" s="64">
        <v>1348.2</v>
      </c>
      <c r="I1234" s="65">
        <v>0.2</v>
      </c>
      <c r="J1234" s="51">
        <f t="shared" si="21"/>
        <v>1078.5600000000002</v>
      </c>
    </row>
    <row r="1235" spans="1:10" ht="31.5">
      <c r="A1235" s="72">
        <v>1233</v>
      </c>
      <c r="B1235" s="32" t="s">
        <v>750</v>
      </c>
      <c r="C1235" s="32" t="s">
        <v>2591</v>
      </c>
      <c r="D1235" s="62" t="s">
        <v>2592</v>
      </c>
      <c r="E1235" s="32" t="s">
        <v>753</v>
      </c>
      <c r="F1235" s="32" t="s">
        <v>2284</v>
      </c>
      <c r="G1235" s="63">
        <v>2</v>
      </c>
      <c r="H1235" s="64">
        <v>1348.2</v>
      </c>
      <c r="I1235" s="65">
        <v>0.2</v>
      </c>
      <c r="J1235" s="51">
        <f t="shared" si="21"/>
        <v>1078.5600000000002</v>
      </c>
    </row>
    <row r="1236" spans="1:10" ht="31.5">
      <c r="A1236" s="72">
        <v>1234</v>
      </c>
      <c r="B1236" s="32" t="s">
        <v>750</v>
      </c>
      <c r="C1236" s="32" t="s">
        <v>2593</v>
      </c>
      <c r="D1236" s="62" t="s">
        <v>2594</v>
      </c>
      <c r="E1236" s="32" t="s">
        <v>753</v>
      </c>
      <c r="F1236" s="32" t="s">
        <v>2284</v>
      </c>
      <c r="G1236" s="63">
        <v>2</v>
      </c>
      <c r="H1236" s="64">
        <v>1348.2</v>
      </c>
      <c r="I1236" s="65">
        <v>0.2</v>
      </c>
      <c r="J1236" s="51">
        <f t="shared" si="21"/>
        <v>1078.5600000000002</v>
      </c>
    </row>
    <row r="1237" spans="1:10" ht="31.5">
      <c r="A1237" s="72">
        <v>1235</v>
      </c>
      <c r="B1237" s="32" t="s">
        <v>750</v>
      </c>
      <c r="C1237" s="32" t="s">
        <v>2595</v>
      </c>
      <c r="D1237" s="62" t="s">
        <v>2596</v>
      </c>
      <c r="E1237" s="32" t="s">
        <v>753</v>
      </c>
      <c r="F1237" s="32" t="s">
        <v>2284</v>
      </c>
      <c r="G1237" s="63">
        <v>2</v>
      </c>
      <c r="H1237" s="64">
        <v>2471.6999999999998</v>
      </c>
      <c r="I1237" s="65">
        <v>0.2</v>
      </c>
      <c r="J1237" s="51">
        <f t="shared" si="21"/>
        <v>1977.36</v>
      </c>
    </row>
    <row r="1238" spans="1:10" ht="31.5">
      <c r="A1238" s="72">
        <v>1236</v>
      </c>
      <c r="B1238" s="32" t="s">
        <v>750</v>
      </c>
      <c r="C1238" s="32" t="s">
        <v>2597</v>
      </c>
      <c r="D1238" s="62" t="s">
        <v>2598</v>
      </c>
      <c r="E1238" s="32" t="s">
        <v>753</v>
      </c>
      <c r="F1238" s="32" t="s">
        <v>2284</v>
      </c>
      <c r="G1238" s="63">
        <v>2</v>
      </c>
      <c r="H1238" s="64">
        <v>2471.6999999999998</v>
      </c>
      <c r="I1238" s="65">
        <v>0.2</v>
      </c>
      <c r="J1238" s="51">
        <f t="shared" si="21"/>
        <v>1977.36</v>
      </c>
    </row>
    <row r="1239" spans="1:10" ht="31.5">
      <c r="A1239" s="72">
        <v>1237</v>
      </c>
      <c r="B1239" s="32" t="s">
        <v>750</v>
      </c>
      <c r="C1239" s="32" t="s">
        <v>2599</v>
      </c>
      <c r="D1239" s="62" t="s">
        <v>2600</v>
      </c>
      <c r="E1239" s="32" t="s">
        <v>753</v>
      </c>
      <c r="F1239" s="32" t="s">
        <v>2284</v>
      </c>
      <c r="G1239" s="63">
        <v>2</v>
      </c>
      <c r="H1239" s="64">
        <v>1348.2</v>
      </c>
      <c r="I1239" s="65">
        <v>0.2</v>
      </c>
      <c r="J1239" s="51">
        <f t="shared" si="21"/>
        <v>1078.5600000000002</v>
      </c>
    </row>
    <row r="1240" spans="1:10" ht="31.5">
      <c r="A1240" s="72">
        <v>1238</v>
      </c>
      <c r="B1240" s="32" t="s">
        <v>750</v>
      </c>
      <c r="C1240" s="32" t="s">
        <v>2601</v>
      </c>
      <c r="D1240" s="62" t="s">
        <v>2602</v>
      </c>
      <c r="E1240" s="32" t="s">
        <v>753</v>
      </c>
      <c r="F1240" s="32" t="s">
        <v>2284</v>
      </c>
      <c r="G1240" s="63">
        <v>2</v>
      </c>
      <c r="H1240" s="64">
        <v>1348.2</v>
      </c>
      <c r="I1240" s="65">
        <v>0.2</v>
      </c>
      <c r="J1240" s="51">
        <f t="shared" si="21"/>
        <v>1078.5600000000002</v>
      </c>
    </row>
    <row r="1241" spans="1:10" ht="31.5">
      <c r="A1241" s="72">
        <v>1239</v>
      </c>
      <c r="B1241" s="32" t="s">
        <v>750</v>
      </c>
      <c r="C1241" s="32" t="s">
        <v>2603</v>
      </c>
      <c r="D1241" s="62" t="s">
        <v>2604</v>
      </c>
      <c r="E1241" s="32" t="s">
        <v>753</v>
      </c>
      <c r="F1241" s="32" t="s">
        <v>2284</v>
      </c>
      <c r="G1241" s="63">
        <v>2</v>
      </c>
      <c r="H1241" s="64">
        <v>1348.2</v>
      </c>
      <c r="I1241" s="65">
        <v>0.2</v>
      </c>
      <c r="J1241" s="51">
        <f t="shared" si="21"/>
        <v>1078.5600000000002</v>
      </c>
    </row>
    <row r="1242" spans="1:10" ht="31.5">
      <c r="A1242" s="72">
        <v>1240</v>
      </c>
      <c r="B1242" s="32" t="s">
        <v>750</v>
      </c>
      <c r="C1242" s="32" t="s">
        <v>2605</v>
      </c>
      <c r="D1242" s="62" t="s">
        <v>2606</v>
      </c>
      <c r="E1242" s="32" t="s">
        <v>753</v>
      </c>
      <c r="F1242" s="32" t="s">
        <v>2284</v>
      </c>
      <c r="G1242" s="63">
        <v>2</v>
      </c>
      <c r="H1242" s="64">
        <v>1348.2</v>
      </c>
      <c r="I1242" s="65">
        <v>0.2</v>
      </c>
      <c r="J1242" s="51">
        <f t="shared" si="21"/>
        <v>1078.5600000000002</v>
      </c>
    </row>
    <row r="1243" spans="1:10" ht="31.5">
      <c r="A1243" s="72">
        <v>1241</v>
      </c>
      <c r="B1243" s="32" t="s">
        <v>750</v>
      </c>
      <c r="C1243" s="32" t="s">
        <v>2607</v>
      </c>
      <c r="D1243" s="62" t="s">
        <v>2608</v>
      </c>
      <c r="E1243" s="32" t="s">
        <v>753</v>
      </c>
      <c r="F1243" s="32" t="s">
        <v>2284</v>
      </c>
      <c r="G1243" s="63">
        <v>2</v>
      </c>
      <c r="H1243" s="64">
        <v>2471.6999999999998</v>
      </c>
      <c r="I1243" s="65">
        <v>0.2</v>
      </c>
      <c r="J1243" s="51">
        <f t="shared" si="21"/>
        <v>1977.36</v>
      </c>
    </row>
    <row r="1244" spans="1:10" ht="31.5">
      <c r="A1244" s="72">
        <v>1242</v>
      </c>
      <c r="B1244" s="32" t="s">
        <v>750</v>
      </c>
      <c r="C1244" s="32" t="s">
        <v>2609</v>
      </c>
      <c r="D1244" s="62" t="s">
        <v>2610</v>
      </c>
      <c r="E1244" s="32" t="s">
        <v>753</v>
      </c>
      <c r="F1244" s="32" t="s">
        <v>2284</v>
      </c>
      <c r="G1244" s="63">
        <v>2</v>
      </c>
      <c r="H1244" s="64">
        <v>2471.6999999999998</v>
      </c>
      <c r="I1244" s="65">
        <v>0.2</v>
      </c>
      <c r="J1244" s="51">
        <f t="shared" si="21"/>
        <v>1977.36</v>
      </c>
    </row>
  </sheetData>
  <sheetProtection sort="0" autoFilter="0"/>
  <autoFilter ref="A2:J319" xr:uid="{00000000-0001-0000-0500-000000000000}"/>
  <phoneticPr fontId="13" type="noConversion"/>
  <conditionalFormatting sqref="C3:C9">
    <cfRule type="duplicateValues" dxfId="4" priority="87"/>
  </conditionalFormatting>
  <conditionalFormatting sqref="C10:C11">
    <cfRule type="duplicateValues" dxfId="3" priority="88"/>
  </conditionalFormatting>
  <conditionalFormatting sqref="C151">
    <cfRule type="duplicateValues" dxfId="2" priority="2"/>
  </conditionalFormatting>
  <conditionalFormatting sqref="C203">
    <cfRule type="duplicateValues" dxfId="1" priority="1"/>
  </conditionalFormatting>
  <conditionalFormatting sqref="C275:C319 C247:C271 C242:C243 C12:C44 C152:C202 C46:C71 C73:C94 C96:C97 C100:C150 C207:C231 C204:C205">
    <cfRule type="duplicateValues" dxfId="0" priority="93"/>
  </conditionalFormatting>
  <printOptions horizontalCentered="1"/>
  <pageMargins left="0.75" right="0.75" top="1" bottom="1" header="0.5" footer="0.5"/>
  <pageSetup paperSize="3" scale="92" fitToHeight="0" orientation="landscape" r:id="rId1"/>
  <headerFooter alignWithMargins="0">
    <oddHeader>&amp;LGROUP 77201, AWARD 23150
INTELLIGENT FACILITY AND SECURITY SYSTEMS &amp;&amp; SOLUTIONS&amp;RRONCO SPECIALIZED SYSTEMS INC
CONTRACT NO.: PT68850 
January 2025</oddHeader>
    <oddFooter>&amp;L&amp;F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5FA8-0DA4-46A7-BD3A-D49939DEE89B}">
  <sheetPr>
    <pageSetUpPr fitToPage="1"/>
  </sheetPr>
  <dimension ref="A3:R19"/>
  <sheetViews>
    <sheetView zoomScale="106" zoomScaleNormal="106" workbookViewId="0">
      <selection activeCell="A7" sqref="A7"/>
    </sheetView>
  </sheetViews>
  <sheetFormatPr defaultColWidth="8.7109375" defaultRowHeight="15"/>
  <cols>
    <col min="1" max="1" width="44.28515625" style="147" bestFit="1" customWidth="1"/>
    <col min="2" max="2" width="113.85546875" style="147" bestFit="1" customWidth="1"/>
    <col min="3" max="3" width="60.140625" style="147" bestFit="1" customWidth="1"/>
    <col min="4" max="4" width="18.42578125" style="148" bestFit="1" customWidth="1"/>
    <col min="5" max="5" width="18.7109375" style="148" bestFit="1" customWidth="1"/>
    <col min="6" max="6" width="14.28515625" style="149" bestFit="1" customWidth="1"/>
    <col min="7" max="7" width="15.28515625" style="148" bestFit="1" customWidth="1"/>
    <col min="8" max="8" width="15.42578125" style="148" customWidth="1"/>
    <col min="9" max="9" width="14.42578125" style="148" customWidth="1"/>
    <col min="10" max="10" width="16.7109375" style="148" customWidth="1"/>
    <col min="11" max="13" width="15.7109375" style="148" customWidth="1"/>
    <col min="14" max="15" width="19.7109375" style="148" customWidth="1"/>
    <col min="16" max="17" width="8.7109375" style="147" hidden="1" customWidth="1"/>
    <col min="18" max="18" width="8.7109375" style="147" customWidth="1"/>
    <col min="19" max="19" width="8.7109375" style="35" customWidth="1"/>
    <col min="20" max="16384" width="8.7109375" style="35"/>
  </cols>
  <sheetData>
    <row r="3" spans="1:18" ht="18.75">
      <c r="A3" s="205" t="s">
        <v>51</v>
      </c>
      <c r="B3" s="204"/>
      <c r="C3" s="204"/>
      <c r="D3" s="202"/>
      <c r="E3" s="202"/>
      <c r="F3" s="203"/>
      <c r="G3" s="202"/>
      <c r="H3" s="202"/>
      <c r="I3" s="202"/>
      <c r="J3" s="202"/>
      <c r="K3" s="202"/>
      <c r="L3" s="202"/>
      <c r="M3" s="202"/>
      <c r="N3" s="202"/>
      <c r="O3" s="202"/>
    </row>
    <row r="4" spans="1:18">
      <c r="A4" s="47"/>
      <c r="B4" s="42" t="s">
        <v>568</v>
      </c>
      <c r="C4" s="204" t="s">
        <v>518</v>
      </c>
      <c r="D4" s="202"/>
      <c r="E4" s="202"/>
      <c r="F4" s="203"/>
      <c r="G4" s="202"/>
      <c r="H4" s="202"/>
      <c r="I4" s="202"/>
      <c r="J4" s="202"/>
      <c r="K4" s="202"/>
      <c r="L4" s="202"/>
      <c r="M4" s="202"/>
      <c r="N4" s="202"/>
      <c r="O4" s="202"/>
    </row>
    <row r="5" spans="1:18" ht="60">
      <c r="A5" s="201" t="s">
        <v>26</v>
      </c>
      <c r="B5" s="201" t="s">
        <v>27</v>
      </c>
      <c r="C5" s="201" t="s">
        <v>71</v>
      </c>
      <c r="D5" s="198" t="s">
        <v>28</v>
      </c>
      <c r="E5" s="198" t="s">
        <v>29</v>
      </c>
      <c r="F5" s="200" t="s">
        <v>30</v>
      </c>
      <c r="G5" s="199" t="s">
        <v>44</v>
      </c>
      <c r="H5" s="198" t="s">
        <v>43</v>
      </c>
      <c r="I5" s="198" t="s">
        <v>42</v>
      </c>
      <c r="J5" s="198" t="s">
        <v>31</v>
      </c>
      <c r="K5" s="198" t="s">
        <v>32</v>
      </c>
      <c r="L5" s="198" t="s">
        <v>33</v>
      </c>
      <c r="M5" s="198" t="s">
        <v>34</v>
      </c>
      <c r="N5" s="198" t="s">
        <v>41</v>
      </c>
      <c r="O5" s="198" t="s">
        <v>35</v>
      </c>
    </row>
    <row r="6" spans="1:18" ht="102.75">
      <c r="A6" s="158" t="s">
        <v>36</v>
      </c>
      <c r="B6" s="190" t="s">
        <v>556</v>
      </c>
      <c r="C6" s="158" t="s">
        <v>69</v>
      </c>
      <c r="D6" s="188">
        <v>61.75</v>
      </c>
      <c r="E6" s="188">
        <f>SUM((P6+(D6*Q6)))</f>
        <v>45.475000000000001</v>
      </c>
      <c r="F6" s="197">
        <v>1.6116999999999999</v>
      </c>
      <c r="G6" s="188">
        <f>SUM(D6:E6)*(1+F6)</f>
        <v>280.03953249999995</v>
      </c>
      <c r="H6" s="188">
        <f>SUM(D6*1.5)</f>
        <v>92.625</v>
      </c>
      <c r="I6" s="188">
        <f>SUM((H6+(P6+(H6*Q6)))*(1+F6))</f>
        <v>375.19029274999997</v>
      </c>
      <c r="J6" s="188">
        <f>SUM(D6*1.5)</f>
        <v>92.625</v>
      </c>
      <c r="K6" s="188">
        <f>SUM((J6+(P6+(J6*Q6)))*(1+F6))</f>
        <v>375.19029274999997</v>
      </c>
      <c r="L6" s="188">
        <f>SUM(D6*1.5)</f>
        <v>92.625</v>
      </c>
      <c r="M6" s="188">
        <f>SUM((L6+(P6+(L6*Q6)))*(1+F6))</f>
        <v>375.19029274999997</v>
      </c>
      <c r="N6" s="188">
        <f>SUM(D6*2)</f>
        <v>123.5</v>
      </c>
      <c r="O6" s="188">
        <f>SUM((N6+(P6+(N6*Q6)))*(1+F6))</f>
        <v>470.34105299999999</v>
      </c>
      <c r="P6" s="147">
        <v>34.36</v>
      </c>
      <c r="Q6" s="147">
        <v>0.18</v>
      </c>
    </row>
    <row r="7" spans="1:18" ht="120">
      <c r="A7" s="158" t="s">
        <v>36</v>
      </c>
      <c r="B7" s="158" t="s">
        <v>557</v>
      </c>
      <c r="C7" s="158" t="s">
        <v>131</v>
      </c>
      <c r="D7" s="188">
        <v>41.68</v>
      </c>
      <c r="E7" s="188">
        <f>SUM(P7+(D7*Q7))</f>
        <v>29.862400000000001</v>
      </c>
      <c r="F7" s="197">
        <v>2.5775000000000001</v>
      </c>
      <c r="G7" s="196">
        <f>SUM(D7:E7)*(1+F7)</f>
        <v>255.942936</v>
      </c>
      <c r="H7" s="188">
        <f>SUM(D7*1.5)</f>
        <v>62.519999999999996</v>
      </c>
      <c r="I7" s="188">
        <f>SUM((H7+(P7+(H7*Q7)))*(1+F7))</f>
        <v>343.91795400000001</v>
      </c>
      <c r="J7" s="188">
        <f>SUM(D7*1.5)</f>
        <v>62.519999999999996</v>
      </c>
      <c r="K7" s="188">
        <f>SUM((J7+(P7+(J7*Q7)))*(1+F7))</f>
        <v>343.91795400000001</v>
      </c>
      <c r="L7" s="188">
        <f>SUM(D7*1.5)</f>
        <v>62.519999999999996</v>
      </c>
      <c r="M7" s="188">
        <f>SUM((L7+(P7+(L7*Q7)))*(1+F7))</f>
        <v>343.91795400000001</v>
      </c>
      <c r="N7" s="188">
        <f>SUM(D7*2)</f>
        <v>83.36</v>
      </c>
      <c r="O7" s="188">
        <f>SUM((N7+(P7+(N7*Q7)))*(1+F7))</f>
        <v>431.89297200000004</v>
      </c>
      <c r="P7" s="191">
        <v>22.36</v>
      </c>
      <c r="Q7" s="147">
        <v>0.18</v>
      </c>
    </row>
    <row r="8" spans="1:18" ht="51.75">
      <c r="A8" s="165" t="s">
        <v>523</v>
      </c>
      <c r="B8" s="164" t="s">
        <v>524</v>
      </c>
      <c r="C8" s="158" t="s">
        <v>131</v>
      </c>
      <c r="D8" s="188">
        <v>41.68</v>
      </c>
      <c r="E8" s="159">
        <f>SUM(P8+(D8*Q8))</f>
        <v>29.862400000000001</v>
      </c>
      <c r="F8" s="195">
        <v>2.5775000000000001</v>
      </c>
      <c r="G8" s="194">
        <f>SUM(D8:E8)*(1+F8)</f>
        <v>255.942936</v>
      </c>
      <c r="H8" s="188">
        <f>SUM(D8*1.5)</f>
        <v>62.519999999999996</v>
      </c>
      <c r="I8" s="188">
        <f>SUM((H8+(P8+(H8*Q8)))*(1+F8))</f>
        <v>343.91795400000001</v>
      </c>
      <c r="J8" s="188">
        <f>SUM(D8*1.5)</f>
        <v>62.519999999999996</v>
      </c>
      <c r="K8" s="188">
        <f>SUM((J8+(P8+(J8*Q8)))*(1+F8))</f>
        <v>343.91795400000001</v>
      </c>
      <c r="L8" s="188">
        <f>SUM(D8*1.5)</f>
        <v>62.519999999999996</v>
      </c>
      <c r="M8" s="188">
        <f>SUM((L8+(P8+(L8*Q8)))*(1+F8))</f>
        <v>343.91795400000001</v>
      </c>
      <c r="N8" s="188">
        <f>SUM(D8*2)</f>
        <v>83.36</v>
      </c>
      <c r="O8" s="188">
        <f>SUM((N8+(P8+(N8*Q8)))*(1+F8))</f>
        <v>431.89297200000004</v>
      </c>
      <c r="P8" s="191">
        <v>22.36</v>
      </c>
      <c r="Q8" s="147">
        <v>0.18</v>
      </c>
    </row>
    <row r="9" spans="1:18" ht="51.75">
      <c r="A9" s="187" t="s">
        <v>2648</v>
      </c>
      <c r="B9" s="186" t="s">
        <v>525</v>
      </c>
      <c r="C9" s="158" t="s">
        <v>131</v>
      </c>
      <c r="D9" s="188">
        <v>41.68</v>
      </c>
      <c r="E9" s="181">
        <f>SUM(P9+(D9*Q9))</f>
        <v>29.862400000000001</v>
      </c>
      <c r="F9" s="193">
        <v>2.5775000000000001</v>
      </c>
      <c r="G9" s="192">
        <f>SUM(D9:E9)*(1+F9)</f>
        <v>255.942936</v>
      </c>
      <c r="H9" s="188">
        <f>SUM(D9*1.5)</f>
        <v>62.519999999999996</v>
      </c>
      <c r="I9" s="188">
        <f>SUM((H9+(P9+(H9*Q9)))*(1+F9))</f>
        <v>343.91795400000001</v>
      </c>
      <c r="J9" s="188">
        <f>SUM(D9*1.5)</f>
        <v>62.519999999999996</v>
      </c>
      <c r="K9" s="188">
        <f>SUM((J9+(P9+(J9*Q9)))*(1+F9))</f>
        <v>343.91795400000001</v>
      </c>
      <c r="L9" s="188">
        <f>SUM(D9*1.5)</f>
        <v>62.519999999999996</v>
      </c>
      <c r="M9" s="188">
        <f>SUM((L9+(P9+(L9*Q9)))*(1+F9))</f>
        <v>343.91795400000001</v>
      </c>
      <c r="N9" s="188">
        <f>SUM(D9*2)</f>
        <v>83.36</v>
      </c>
      <c r="O9" s="188">
        <f>SUM((N9+(P9+(N9*Q9)))*(1+F9))</f>
        <v>431.89297200000004</v>
      </c>
      <c r="P9" s="191">
        <v>22.36</v>
      </c>
      <c r="Q9" s="147">
        <v>0.18</v>
      </c>
    </row>
    <row r="10" spans="1:18" ht="39">
      <c r="A10" s="158" t="s">
        <v>40</v>
      </c>
      <c r="B10" s="190" t="s">
        <v>187</v>
      </c>
      <c r="C10" s="157"/>
      <c r="D10" s="150"/>
      <c r="E10" s="150"/>
      <c r="F10" s="156"/>
      <c r="G10" s="189">
        <v>243.54723600000003</v>
      </c>
      <c r="H10" s="150"/>
      <c r="I10" s="188">
        <f>SUM(G10*1.5)</f>
        <v>365.32085400000005</v>
      </c>
      <c r="J10" s="150"/>
      <c r="K10" s="188">
        <f>SUM(G10*1.5)</f>
        <v>365.32085400000005</v>
      </c>
      <c r="L10" s="150"/>
      <c r="M10" s="188">
        <f>SUM(G10*1.5)</f>
        <v>365.32085400000005</v>
      </c>
      <c r="N10" s="150"/>
      <c r="O10" s="188">
        <f>SUM(G10*2)</f>
        <v>487.09447200000005</v>
      </c>
    </row>
    <row r="11" spans="1:18" ht="39">
      <c r="A11" s="158" t="s">
        <v>37</v>
      </c>
      <c r="B11" s="190" t="s">
        <v>186</v>
      </c>
      <c r="C11" s="157"/>
      <c r="D11" s="150"/>
      <c r="E11" s="150"/>
      <c r="F11" s="156"/>
      <c r="G11" s="189">
        <v>243.54723600000003</v>
      </c>
      <c r="H11" s="150"/>
      <c r="I11" s="188">
        <f>SUM(G11*1.5)</f>
        <v>365.32085400000005</v>
      </c>
      <c r="J11" s="150"/>
      <c r="K11" s="188">
        <f>SUM(G11*1.5)</f>
        <v>365.32085400000005</v>
      </c>
      <c r="L11" s="150"/>
      <c r="M11" s="188">
        <f>SUM(G11*1.5)</f>
        <v>365.32085400000005</v>
      </c>
      <c r="N11" s="150"/>
      <c r="O11" s="188">
        <f>SUM(G11*2)</f>
        <v>487.09447200000005</v>
      </c>
    </row>
    <row r="12" spans="1:18" ht="51.75">
      <c r="A12" s="187" t="s">
        <v>62</v>
      </c>
      <c r="B12" s="186" t="s">
        <v>185</v>
      </c>
      <c r="C12" s="185"/>
      <c r="D12" s="182"/>
      <c r="E12" s="182"/>
      <c r="F12" s="184"/>
      <c r="G12" s="183">
        <v>243.54723600000003</v>
      </c>
      <c r="H12" s="182"/>
      <c r="I12" s="181">
        <f>SUM(G12*1.5)</f>
        <v>365.32085400000005</v>
      </c>
      <c r="J12" s="182"/>
      <c r="K12" s="181">
        <f>SUM(G12*1.5)</f>
        <v>365.32085400000005</v>
      </c>
      <c r="L12" s="182"/>
      <c r="M12" s="181">
        <f>SUM(G12*1.5)</f>
        <v>365.32085400000005</v>
      </c>
      <c r="N12" s="182"/>
      <c r="O12" s="181">
        <f>SUM(G12*2)</f>
        <v>487.09447200000005</v>
      </c>
    </row>
    <row r="13" spans="1:18" ht="65.25" thickBot="1">
      <c r="A13" s="180" t="s">
        <v>160</v>
      </c>
      <c r="B13" s="179" t="s">
        <v>184</v>
      </c>
      <c r="C13" s="178"/>
      <c r="D13" s="175"/>
      <c r="E13" s="175"/>
      <c r="F13" s="177"/>
      <c r="G13" s="176">
        <v>216.48643200000001</v>
      </c>
      <c r="H13" s="175"/>
      <c r="I13" s="174">
        <f>SUM(G13*1.5)</f>
        <v>324.729648</v>
      </c>
      <c r="J13" s="175"/>
      <c r="K13" s="174">
        <f>SUM(G13*1.5)</f>
        <v>324.729648</v>
      </c>
      <c r="L13" s="175"/>
      <c r="M13" s="174">
        <f>SUM(G13*1.5)</f>
        <v>324.729648</v>
      </c>
      <c r="N13" s="175"/>
      <c r="O13" s="174">
        <f>SUM(G13*2)</f>
        <v>432.97286400000002</v>
      </c>
      <c r="P13" s="173"/>
      <c r="Q13" s="173"/>
      <c r="R13" s="173"/>
    </row>
    <row r="14" spans="1:18" ht="52.5" thickTop="1">
      <c r="A14" s="165" t="s">
        <v>63</v>
      </c>
      <c r="B14" s="164" t="s">
        <v>183</v>
      </c>
      <c r="C14" s="163"/>
      <c r="D14" s="160"/>
      <c r="E14" s="160"/>
      <c r="F14" s="162"/>
      <c r="G14" s="161">
        <v>189.42562799999999</v>
      </c>
      <c r="H14" s="160"/>
      <c r="I14" s="159">
        <f>SUM(G14*1.5)</f>
        <v>284.138442</v>
      </c>
      <c r="J14" s="160"/>
      <c r="K14" s="159">
        <f>SUM(G14*1.5)</f>
        <v>284.138442</v>
      </c>
      <c r="L14" s="160"/>
      <c r="M14" s="159">
        <f>SUM(G14*1.5)</f>
        <v>284.138442</v>
      </c>
      <c r="N14" s="160"/>
      <c r="O14" s="159">
        <f>SUM(G14*2)</f>
        <v>378.85125599999998</v>
      </c>
    </row>
    <row r="15" spans="1:18">
      <c r="A15" s="158" t="s">
        <v>39</v>
      </c>
      <c r="B15" s="172"/>
      <c r="C15" s="157"/>
      <c r="D15" s="150"/>
      <c r="E15" s="150"/>
      <c r="F15" s="156"/>
      <c r="G15" s="150"/>
      <c r="H15" s="150"/>
      <c r="I15" s="150"/>
      <c r="J15" s="150"/>
      <c r="K15" s="150"/>
      <c r="L15" s="150"/>
      <c r="M15" s="150"/>
      <c r="N15" s="150"/>
      <c r="O15" s="150"/>
    </row>
    <row r="16" spans="1:18" ht="15.75" thickBot="1">
      <c r="A16" s="171" t="s">
        <v>38</v>
      </c>
      <c r="B16" s="170"/>
      <c r="C16" s="169"/>
      <c r="D16" s="167"/>
      <c r="E16" s="167"/>
      <c r="F16" s="168"/>
      <c r="G16" s="167"/>
      <c r="H16" s="167"/>
      <c r="I16" s="167"/>
      <c r="J16" s="167"/>
      <c r="K16" s="167"/>
      <c r="L16" s="167"/>
      <c r="M16" s="167"/>
      <c r="N16" s="167"/>
      <c r="O16" s="167"/>
      <c r="P16" s="166"/>
      <c r="Q16" s="166"/>
      <c r="R16" s="166"/>
    </row>
    <row r="17" spans="1:15" ht="51.75">
      <c r="A17" s="165" t="s">
        <v>64</v>
      </c>
      <c r="B17" s="164" t="s">
        <v>182</v>
      </c>
      <c r="C17" s="163"/>
      <c r="D17" s="160"/>
      <c r="E17" s="160"/>
      <c r="F17" s="162"/>
      <c r="G17" s="161">
        <v>216.48643200000001</v>
      </c>
      <c r="H17" s="160"/>
      <c r="I17" s="159">
        <f>SUM(G17*1.5)</f>
        <v>324.729648</v>
      </c>
      <c r="J17" s="160"/>
      <c r="K17" s="159">
        <f>SUM(G17*1.5)</f>
        <v>324.729648</v>
      </c>
      <c r="L17" s="160"/>
      <c r="M17" s="159">
        <f>SUM(G17*1.5)</f>
        <v>324.729648</v>
      </c>
      <c r="N17" s="160"/>
      <c r="O17" s="159">
        <f>SUM(G17*2)</f>
        <v>432.97286400000002</v>
      </c>
    </row>
    <row r="18" spans="1:15">
      <c r="A18" s="158" t="s">
        <v>39</v>
      </c>
      <c r="B18" s="154"/>
      <c r="C18" s="157"/>
      <c r="D18" s="150"/>
      <c r="E18" s="150"/>
      <c r="F18" s="156"/>
      <c r="G18" s="150"/>
      <c r="H18" s="150"/>
      <c r="I18" s="150"/>
      <c r="J18" s="150"/>
      <c r="K18" s="150"/>
      <c r="L18" s="150"/>
      <c r="M18" s="150"/>
      <c r="N18" s="150"/>
      <c r="O18" s="150"/>
    </row>
    <row r="19" spans="1:15">
      <c r="A19" s="155" t="s">
        <v>38</v>
      </c>
      <c r="B19" s="154"/>
      <c r="C19" s="153"/>
      <c r="D19" s="152"/>
      <c r="E19" s="152"/>
      <c r="F19" s="151"/>
      <c r="G19" s="150"/>
      <c r="H19" s="150"/>
      <c r="I19" s="150"/>
      <c r="J19" s="150"/>
      <c r="K19" s="150"/>
      <c r="L19" s="150"/>
      <c r="M19" s="150"/>
      <c r="N19" s="150"/>
      <c r="O19" s="150"/>
    </row>
  </sheetData>
  <sheetProtection algorithmName="SHA-512" hashValue="IcR9TpSv/zZHto9uY6AFxAMWCmf6PwdWJ2gT5qktt99k5NuE9BhZqbNd7vL9SzRfK+hxZijHTKFrMoWgF+it3A==" saltValue="op7S/apMeFX0YzFpQXpSfA==" spinCount="100000" sheet="1" sort="0" autoFilter="0"/>
  <autoFilter ref="A5:O19" xr:uid="{DEFF8228-40F0-4502-97BE-5099B449509E}"/>
  <printOptions horizontalCentered="1"/>
  <pageMargins left="0.75" right="0.75" top="1" bottom="1" header="0.5" footer="0.5"/>
  <pageSetup paperSize="3" scale="47" fitToHeight="0" orientation="landscape" r:id="rId1"/>
  <headerFooter alignWithMargins="0">
    <oddHeader>&amp;LGROUP 77201, AWARD 23150
INTELLIGENT FACILITY AND SECURITY SYSTEMS &amp;&amp; SOLUTIONS&amp;RRONCO SPECIALIZED SYSTEMS INC
CONTRACT NO.: PT68850 
January 2025</oddHeader>
    <oddFooter>&amp;L&amp;F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B5EC8-2791-4947-AD3F-DE7D55EE690D}">
  <sheetPr>
    <pageSetUpPr fitToPage="1"/>
  </sheetPr>
  <dimension ref="A3:S18"/>
  <sheetViews>
    <sheetView zoomScale="70" zoomScaleNormal="70" workbookViewId="0">
      <selection activeCell="A7" sqref="A7"/>
    </sheetView>
  </sheetViews>
  <sheetFormatPr defaultColWidth="8.7109375" defaultRowHeight="15"/>
  <cols>
    <col min="1" max="1" width="43.85546875" style="209" bestFit="1" customWidth="1"/>
    <col min="2" max="2" width="128.28515625" style="209" bestFit="1" customWidth="1"/>
    <col min="3" max="3" width="42.7109375" style="209" bestFit="1" customWidth="1"/>
    <col min="4" max="4" width="18.42578125" style="207" customWidth="1"/>
    <col min="5" max="5" width="18.7109375" style="207" customWidth="1"/>
    <col min="6" max="6" width="14.28515625" style="208" bestFit="1" customWidth="1"/>
    <col min="7" max="7" width="15.28515625" style="207" bestFit="1" customWidth="1"/>
    <col min="8" max="8" width="15" style="207" customWidth="1"/>
    <col min="9" max="9" width="13.5703125" style="207" customWidth="1"/>
    <col min="10" max="10" width="18.28515625" style="207" customWidth="1"/>
    <col min="11" max="11" width="17.7109375" style="207" customWidth="1"/>
    <col min="12" max="12" width="15.42578125" style="207" customWidth="1"/>
    <col min="13" max="13" width="14.7109375" style="207" customWidth="1"/>
    <col min="14" max="14" width="17.7109375" style="207" customWidth="1"/>
    <col min="15" max="15" width="16.7109375" style="207" customWidth="1"/>
    <col min="16" max="18" width="8.7109375" style="206" hidden="1" customWidth="1"/>
    <col min="19" max="19" width="8.7109375" style="35" hidden="1" customWidth="1"/>
    <col min="20" max="16384" width="8.7109375" style="35"/>
  </cols>
  <sheetData>
    <row r="3" spans="1:16" ht="21">
      <c r="A3" s="228" t="s">
        <v>52</v>
      </c>
      <c r="B3" s="143"/>
      <c r="C3" s="35"/>
    </row>
    <row r="4" spans="1:16">
      <c r="A4" s="227"/>
      <c r="B4" s="42" t="s">
        <v>568</v>
      </c>
      <c r="C4" s="42" t="s">
        <v>518</v>
      </c>
    </row>
    <row r="5" spans="1:16" ht="45">
      <c r="A5" s="226" t="s">
        <v>26</v>
      </c>
      <c r="B5" s="226" t="s">
        <v>27</v>
      </c>
      <c r="C5" s="226" t="s">
        <v>71</v>
      </c>
      <c r="D5" s="224" t="s">
        <v>28</v>
      </c>
      <c r="E5" s="224" t="s">
        <v>29</v>
      </c>
      <c r="F5" s="225" t="s">
        <v>30</v>
      </c>
      <c r="G5" s="224" t="s">
        <v>44</v>
      </c>
      <c r="H5" s="224" t="s">
        <v>43</v>
      </c>
      <c r="I5" s="224" t="s">
        <v>45</v>
      </c>
      <c r="J5" s="224" t="s">
        <v>31</v>
      </c>
      <c r="K5" s="224" t="s">
        <v>32</v>
      </c>
      <c r="L5" s="224" t="s">
        <v>33</v>
      </c>
      <c r="M5" s="224" t="s">
        <v>34</v>
      </c>
      <c r="N5" s="224" t="s">
        <v>41</v>
      </c>
      <c r="O5" s="224" t="s">
        <v>35</v>
      </c>
    </row>
    <row r="6" spans="1:16" ht="120">
      <c r="A6" s="214" t="s">
        <v>46</v>
      </c>
      <c r="B6" s="214" t="s">
        <v>188</v>
      </c>
      <c r="C6" s="214" t="s">
        <v>132</v>
      </c>
      <c r="D6" s="215">
        <v>62</v>
      </c>
      <c r="E6" s="215">
        <v>66.09</v>
      </c>
      <c r="F6" s="223">
        <v>1.014</v>
      </c>
      <c r="G6" s="215">
        <f>SUM(D6:E6)*(1+F6)</f>
        <v>257.97326000000004</v>
      </c>
      <c r="H6" s="215">
        <f>SUM(D6*1.5)</f>
        <v>93</v>
      </c>
      <c r="I6" s="215">
        <f>SUM((H6+P6)*(1+F6))</f>
        <v>323.62966000000006</v>
      </c>
      <c r="J6" s="215">
        <f>SUM(D6*1.5)</f>
        <v>93</v>
      </c>
      <c r="K6" s="215">
        <f>SUM((J6+P6)*(1+F6))</f>
        <v>323.62966000000006</v>
      </c>
      <c r="L6" s="215">
        <f>SUM(D6*1.5)</f>
        <v>93</v>
      </c>
      <c r="M6" s="215">
        <f>SUM(P6+L6)*(1+F6)</f>
        <v>323.62966000000006</v>
      </c>
      <c r="N6" s="215">
        <f>SUM(D6*1.5)</f>
        <v>93</v>
      </c>
      <c r="O6" s="215">
        <f>SUM((N6+P6)*(1+F6))</f>
        <v>323.62966000000006</v>
      </c>
      <c r="P6" s="46">
        <v>67.69</v>
      </c>
    </row>
    <row r="7" spans="1:16" ht="60">
      <c r="A7" s="214" t="s">
        <v>526</v>
      </c>
      <c r="B7" s="214" t="s">
        <v>527</v>
      </c>
      <c r="C7" s="214" t="s">
        <v>132</v>
      </c>
      <c r="D7" s="215">
        <v>62</v>
      </c>
      <c r="E7" s="215">
        <v>66.09</v>
      </c>
      <c r="F7" s="223">
        <v>1.014</v>
      </c>
      <c r="G7" s="215">
        <f>SUM(D7:E7)*(1+F7)</f>
        <v>257.97326000000004</v>
      </c>
      <c r="H7" s="215">
        <f>SUM(D7*1.5)</f>
        <v>93</v>
      </c>
      <c r="I7" s="215">
        <f>SUM((H7+P7)*(1+F7))</f>
        <v>323.62966000000006</v>
      </c>
      <c r="J7" s="215">
        <f>SUM(D7*1.5)</f>
        <v>93</v>
      </c>
      <c r="K7" s="215">
        <f>SUM((J7+P7)*(1+F7))</f>
        <v>323.62966000000006</v>
      </c>
      <c r="L7" s="215">
        <f>SUM(D7*1.5)</f>
        <v>93</v>
      </c>
      <c r="M7" s="215">
        <f>SUM(P7+L7)*(1+F7)</f>
        <v>323.62966000000006</v>
      </c>
      <c r="N7" s="215">
        <f>SUM(D7*1.5)</f>
        <v>93</v>
      </c>
      <c r="O7" s="215">
        <f>SUM((N7+P7)*(1+F7))</f>
        <v>323.62966000000006</v>
      </c>
      <c r="P7" s="46">
        <v>67.69</v>
      </c>
    </row>
    <row r="8" spans="1:16" ht="60">
      <c r="A8" s="214" t="s">
        <v>2649</v>
      </c>
      <c r="B8" s="214" t="s">
        <v>528</v>
      </c>
      <c r="C8" s="214" t="s">
        <v>132</v>
      </c>
      <c r="D8" s="215">
        <v>62</v>
      </c>
      <c r="E8" s="215">
        <v>66.09</v>
      </c>
      <c r="F8" s="223">
        <v>1.014</v>
      </c>
      <c r="G8" s="215">
        <f>SUM(D8:E8)*(1+F8)</f>
        <v>257.97326000000004</v>
      </c>
      <c r="H8" s="215">
        <f>SUM(D8*1.5)</f>
        <v>93</v>
      </c>
      <c r="I8" s="215">
        <f>SUM((H8+P8)*(1+F8))</f>
        <v>323.62966000000006</v>
      </c>
      <c r="J8" s="215">
        <f>SUM(D8*1.5)</f>
        <v>93</v>
      </c>
      <c r="K8" s="215">
        <f>SUM((J8+P8)*(1+F8))</f>
        <v>323.62966000000006</v>
      </c>
      <c r="L8" s="215">
        <f>SUM(D8*1.5)</f>
        <v>93</v>
      </c>
      <c r="M8" s="215">
        <f>SUM(P8+L8)*(1+F8)</f>
        <v>323.62966000000006</v>
      </c>
      <c r="N8" s="215">
        <f>SUM(D8*1.5)</f>
        <v>93</v>
      </c>
      <c r="O8" s="215">
        <f>SUM((N8+P8)*(1+F8))</f>
        <v>323.62966000000006</v>
      </c>
      <c r="P8" s="46">
        <v>67.69</v>
      </c>
    </row>
    <row r="9" spans="1:16" ht="26.25">
      <c r="A9" s="214" t="s">
        <v>40</v>
      </c>
      <c r="B9" s="222" t="s">
        <v>187</v>
      </c>
      <c r="C9" s="212"/>
      <c r="D9" s="210"/>
      <c r="E9" s="210"/>
      <c r="F9" s="211"/>
      <c r="G9" s="216">
        <v>243.54723600000003</v>
      </c>
      <c r="H9" s="210"/>
      <c r="I9" s="215">
        <f>SUM(G9*1.5)</f>
        <v>365.32085400000005</v>
      </c>
      <c r="J9" s="210"/>
      <c r="K9" s="215">
        <f>SUM(G9*1.5)</f>
        <v>365.32085400000005</v>
      </c>
      <c r="L9" s="210"/>
      <c r="M9" s="215">
        <f>SUM(G9*1.5)</f>
        <v>365.32085400000005</v>
      </c>
      <c r="N9" s="210"/>
      <c r="O9" s="215">
        <f>SUM(G9*2)</f>
        <v>487.09447200000005</v>
      </c>
    </row>
    <row r="10" spans="1:16" ht="26.25">
      <c r="A10" s="214" t="s">
        <v>37</v>
      </c>
      <c r="B10" s="222" t="s">
        <v>186</v>
      </c>
      <c r="C10" s="212"/>
      <c r="D10" s="210"/>
      <c r="E10" s="210"/>
      <c r="F10" s="211"/>
      <c r="G10" s="216">
        <v>243.54723600000003</v>
      </c>
      <c r="H10" s="210"/>
      <c r="I10" s="215">
        <f>SUM(G10*1.5)</f>
        <v>365.32085400000005</v>
      </c>
      <c r="J10" s="210"/>
      <c r="K10" s="215">
        <f>SUM(G10*1.5)</f>
        <v>365.32085400000005</v>
      </c>
      <c r="L10" s="210"/>
      <c r="M10" s="215">
        <f>SUM(G10*1.5)</f>
        <v>365.32085400000005</v>
      </c>
      <c r="N10" s="210"/>
      <c r="O10" s="215">
        <f>SUM(G10*2)</f>
        <v>487.09447200000005</v>
      </c>
    </row>
    <row r="11" spans="1:16" ht="39">
      <c r="A11" s="214" t="s">
        <v>62</v>
      </c>
      <c r="B11" s="221" t="s">
        <v>185</v>
      </c>
      <c r="C11" s="212"/>
      <c r="D11" s="210"/>
      <c r="E11" s="210"/>
      <c r="F11" s="211"/>
      <c r="G11" s="216">
        <v>243.54723600000003</v>
      </c>
      <c r="H11" s="210"/>
      <c r="I11" s="215">
        <f>SUM(G11*1.5)</f>
        <v>365.32085400000005</v>
      </c>
      <c r="J11" s="210"/>
      <c r="K11" s="215">
        <f>SUM(G11*1.5)</f>
        <v>365.32085400000005</v>
      </c>
      <c r="L11" s="210"/>
      <c r="M11" s="215">
        <f>SUM(G11*1.5)</f>
        <v>365.32085400000005</v>
      </c>
      <c r="N11" s="210"/>
      <c r="O11" s="215">
        <f>SUM(G11*2)</f>
        <v>487.09447200000005</v>
      </c>
    </row>
    <row r="12" spans="1:16" ht="52.5" thickBot="1">
      <c r="A12" s="214" t="s">
        <v>160</v>
      </c>
      <c r="B12" s="220" t="s">
        <v>184</v>
      </c>
      <c r="C12" s="212"/>
      <c r="D12" s="210"/>
      <c r="E12" s="210"/>
      <c r="F12" s="211"/>
      <c r="G12" s="216">
        <v>216.48643200000001</v>
      </c>
      <c r="H12" s="210"/>
      <c r="I12" s="215">
        <f>SUM(G12*1.5)</f>
        <v>324.729648</v>
      </c>
      <c r="J12" s="210"/>
      <c r="K12" s="215">
        <f>SUM(G12*1.5)</f>
        <v>324.729648</v>
      </c>
      <c r="L12" s="210"/>
      <c r="M12" s="215">
        <f>SUM(G12*1.5)</f>
        <v>324.729648</v>
      </c>
      <c r="N12" s="210"/>
      <c r="O12" s="215">
        <f>SUM(G12*2)</f>
        <v>432.97286400000002</v>
      </c>
    </row>
    <row r="13" spans="1:16" ht="39.75" thickTop="1">
      <c r="A13" s="214" t="s">
        <v>63</v>
      </c>
      <c r="B13" s="217" t="s">
        <v>180</v>
      </c>
      <c r="C13" s="212"/>
      <c r="D13" s="210"/>
      <c r="E13" s="210"/>
      <c r="F13" s="211"/>
      <c r="G13" s="216">
        <v>189.42562799999999</v>
      </c>
      <c r="H13" s="210"/>
      <c r="I13" s="215">
        <f>SUM(G13*1.5)</f>
        <v>284.138442</v>
      </c>
      <c r="J13" s="210"/>
      <c r="K13" s="215">
        <f>SUM(G13*1.5)</f>
        <v>284.138442</v>
      </c>
      <c r="L13" s="210"/>
      <c r="M13" s="215">
        <f>SUM(G13*1.5)</f>
        <v>284.138442</v>
      </c>
      <c r="N13" s="210"/>
      <c r="O13" s="215">
        <f>SUM(G13*2)</f>
        <v>378.85125599999998</v>
      </c>
    </row>
    <row r="14" spans="1:16">
      <c r="A14" s="214" t="s">
        <v>39</v>
      </c>
      <c r="B14" s="219"/>
      <c r="C14" s="212"/>
      <c r="D14" s="210"/>
      <c r="E14" s="210"/>
      <c r="F14" s="211"/>
      <c r="G14" s="210"/>
      <c r="H14" s="210"/>
      <c r="I14" s="210"/>
      <c r="J14" s="210"/>
      <c r="K14" s="210"/>
      <c r="L14" s="210"/>
      <c r="M14" s="210"/>
      <c r="N14" s="210"/>
      <c r="O14" s="210"/>
    </row>
    <row r="15" spans="1:16" ht="15.75" thickBot="1">
      <c r="A15" s="214" t="s">
        <v>38</v>
      </c>
      <c r="B15" s="218"/>
      <c r="C15" s="212"/>
      <c r="D15" s="210"/>
      <c r="E15" s="210"/>
      <c r="F15" s="211"/>
      <c r="G15" s="210"/>
      <c r="H15" s="210"/>
      <c r="I15" s="210"/>
      <c r="J15" s="210"/>
      <c r="K15" s="210"/>
      <c r="L15" s="210"/>
      <c r="M15" s="210"/>
      <c r="N15" s="210"/>
      <c r="O15" s="210"/>
    </row>
    <row r="16" spans="1:16" ht="39">
      <c r="A16" s="214" t="s">
        <v>64</v>
      </c>
      <c r="B16" s="217" t="s">
        <v>181</v>
      </c>
      <c r="C16" s="212"/>
      <c r="D16" s="210"/>
      <c r="E16" s="210"/>
      <c r="F16" s="211"/>
      <c r="G16" s="216">
        <v>216.48643200000001</v>
      </c>
      <c r="H16" s="210"/>
      <c r="I16" s="215">
        <f>SUM(G16*1.5)</f>
        <v>324.729648</v>
      </c>
      <c r="J16" s="210"/>
      <c r="K16" s="215">
        <f>SUM(G16*1.5)</f>
        <v>324.729648</v>
      </c>
      <c r="L16" s="210"/>
      <c r="M16" s="215">
        <f>SUM(G16*1.5)</f>
        <v>324.729648</v>
      </c>
      <c r="N16" s="210"/>
      <c r="O16" s="215">
        <f>SUM(G16*2)</f>
        <v>432.97286400000002</v>
      </c>
    </row>
    <row r="17" spans="1:15">
      <c r="A17" s="214" t="s">
        <v>39</v>
      </c>
      <c r="B17" s="213"/>
      <c r="C17" s="212"/>
      <c r="D17" s="210"/>
      <c r="E17" s="210"/>
      <c r="F17" s="211"/>
      <c r="G17" s="210"/>
      <c r="H17" s="210"/>
      <c r="I17" s="210"/>
      <c r="J17" s="210"/>
      <c r="K17" s="210"/>
      <c r="L17" s="210"/>
      <c r="M17" s="210"/>
      <c r="N17" s="210"/>
      <c r="O17" s="210"/>
    </row>
    <row r="18" spans="1:15">
      <c r="A18" s="214" t="s">
        <v>38</v>
      </c>
      <c r="B18" s="213"/>
      <c r="C18" s="212"/>
      <c r="D18" s="210"/>
      <c r="E18" s="210"/>
      <c r="F18" s="211"/>
      <c r="G18" s="210"/>
      <c r="H18" s="210"/>
      <c r="I18" s="210"/>
      <c r="J18" s="210"/>
      <c r="K18" s="210"/>
      <c r="L18" s="210"/>
      <c r="M18" s="210"/>
      <c r="N18" s="210"/>
      <c r="O18" s="210"/>
    </row>
  </sheetData>
  <sheetProtection algorithmName="SHA-512" hashValue="5RHgNO2v7LMthG9bsll9k1x4X9/Dxf2zSIoZPjtxkqYb+hKl9S8NENxtzRefu3vScb9DSQcBl6wyvKUncOd4qw==" saltValue="x3UZ1Ttnf/G1s/a16IQwEQ==" spinCount="100000" sheet="1" sort="0" autoFilter="0"/>
  <autoFilter ref="A5:O5" xr:uid="{153DF055-EDF7-4625-B045-C2D8C8D8294A}"/>
  <mergeCells count="1">
    <mergeCell ref="A3:B3"/>
  </mergeCells>
  <printOptions horizontalCentered="1"/>
  <pageMargins left="0.75" right="0.75" top="1" bottom="1" header="0.5" footer="0.5"/>
  <pageSetup paperSize="3" scale="49" fitToHeight="0" orientation="landscape" r:id="rId1"/>
  <headerFooter alignWithMargins="0">
    <oddHeader>&amp;LGROUP 77201, AWARD 23150
INTELLIGENT FACILITY AND SECURITY SYSTEMS &amp;&amp; SOLUTIONS&amp;RRONCO SPECIALIZED SYSTEMS INC
CONTRACT NO.: PT68850 
January 2025</oddHeader>
    <oddFooter>&amp;L&amp;F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BA8DA-B52A-4377-9BE5-B534B4402842}">
  <sheetPr>
    <pageSetUpPr fitToPage="1"/>
  </sheetPr>
  <dimension ref="A3:S24"/>
  <sheetViews>
    <sheetView zoomScale="106" zoomScaleNormal="106" workbookViewId="0">
      <selection activeCell="A7" sqref="A7"/>
    </sheetView>
  </sheetViews>
  <sheetFormatPr defaultColWidth="9.140625" defaultRowHeight="15"/>
  <cols>
    <col min="1" max="1" width="50.42578125" style="147" bestFit="1" customWidth="1"/>
    <col min="2" max="2" width="128.7109375" style="147" customWidth="1"/>
    <col min="3" max="3" width="49.28515625" style="147" bestFit="1" customWidth="1"/>
    <col min="4" max="4" width="18.42578125" style="148" customWidth="1"/>
    <col min="5" max="5" width="18.7109375" style="148" customWidth="1"/>
    <col min="6" max="6" width="14.28515625" style="149" customWidth="1"/>
    <col min="7" max="8" width="15.28515625" style="148" bestFit="1" customWidth="1"/>
    <col min="9" max="9" width="22.5703125" style="148" bestFit="1" customWidth="1"/>
    <col min="10" max="10" width="15.28515625" style="148" bestFit="1" customWidth="1"/>
    <col min="11" max="11" width="22.5703125" style="148" bestFit="1" customWidth="1"/>
    <col min="12" max="12" width="18.28515625" style="148" bestFit="1" customWidth="1"/>
    <col min="13" max="14" width="18.28515625" style="148" customWidth="1"/>
    <col min="15" max="15" width="19.7109375" style="148" customWidth="1"/>
    <col min="16" max="17" width="9.28515625" style="147" hidden="1" customWidth="1"/>
    <col min="18" max="18" width="9.140625" style="147" hidden="1" customWidth="1"/>
    <col min="19" max="19" width="9.140625" style="40" hidden="1" customWidth="1"/>
    <col min="20" max="16384" width="9.140625" style="40"/>
  </cols>
  <sheetData>
    <row r="3" spans="1:19" ht="18.75">
      <c r="A3" s="234" t="s">
        <v>163</v>
      </c>
      <c r="B3" s="144"/>
      <c r="C3" s="40"/>
    </row>
    <row r="4" spans="1:19" ht="18.75">
      <c r="A4" s="233"/>
      <c r="B4" s="39" t="s">
        <v>568</v>
      </c>
      <c r="C4" s="42" t="s">
        <v>518</v>
      </c>
    </row>
    <row r="5" spans="1:19" ht="45">
      <c r="A5" s="201" t="s">
        <v>26</v>
      </c>
      <c r="B5" s="201" t="s">
        <v>27</v>
      </c>
      <c r="C5" s="201" t="s">
        <v>71</v>
      </c>
      <c r="D5" s="198" t="s">
        <v>28</v>
      </c>
      <c r="E5" s="198" t="s">
        <v>29</v>
      </c>
      <c r="F5" s="232" t="s">
        <v>30</v>
      </c>
      <c r="G5" s="198" t="s">
        <v>44</v>
      </c>
      <c r="H5" s="198" t="s">
        <v>43</v>
      </c>
      <c r="I5" s="198" t="s">
        <v>42</v>
      </c>
      <c r="J5" s="198" t="s">
        <v>31</v>
      </c>
      <c r="K5" s="198" t="s">
        <v>32</v>
      </c>
      <c r="L5" s="198" t="s">
        <v>33</v>
      </c>
      <c r="M5" s="198" t="s">
        <v>34</v>
      </c>
      <c r="N5" s="198" t="s">
        <v>41</v>
      </c>
      <c r="O5" s="198" t="s">
        <v>35</v>
      </c>
    </row>
    <row r="6" spans="1:19" ht="135">
      <c r="A6" s="158" t="s">
        <v>134</v>
      </c>
      <c r="B6" s="158" t="s">
        <v>189</v>
      </c>
      <c r="C6" s="158" t="s">
        <v>135</v>
      </c>
      <c r="D6" s="188">
        <v>56.75</v>
      </c>
      <c r="E6" s="188">
        <v>59.39</v>
      </c>
      <c r="F6" s="231">
        <v>1.1780999999999999</v>
      </c>
      <c r="G6" s="188">
        <f>SUM(D6+E6)*(1+F6)</f>
        <v>252.96453399999996</v>
      </c>
      <c r="H6" s="188">
        <f>SUM(D6*1.5)</f>
        <v>85.125</v>
      </c>
      <c r="I6" s="188">
        <f>SUM((H6+E6)*(1+F6))</f>
        <v>314.76812149999995</v>
      </c>
      <c r="J6" s="188">
        <f>SUM(D6*1.5)</f>
        <v>85.125</v>
      </c>
      <c r="K6" s="188">
        <f>SUM((J6+E6)*(1+F6))</f>
        <v>314.76812149999995</v>
      </c>
      <c r="L6" s="188">
        <f>SUM(D6*1.5)</f>
        <v>85.125</v>
      </c>
      <c r="M6" s="188">
        <f>SUM(E6+L6)*(1+F6)</f>
        <v>314.76812149999995</v>
      </c>
      <c r="N6" s="188">
        <f>SUM(D6*2)</f>
        <v>113.5</v>
      </c>
      <c r="O6" s="188">
        <f>SUM((N6+E6)*(1+F6))</f>
        <v>376.57170899999994</v>
      </c>
    </row>
    <row r="7" spans="1:19" ht="135">
      <c r="A7" s="158" t="s">
        <v>161</v>
      </c>
      <c r="B7" s="158" t="s">
        <v>189</v>
      </c>
      <c r="C7" s="158" t="s">
        <v>91</v>
      </c>
      <c r="D7" s="188">
        <f>R7+S7</f>
        <v>60</v>
      </c>
      <c r="E7" s="188">
        <f>SUM(P7+(D7*Q7))</f>
        <v>31.48</v>
      </c>
      <c r="F7" s="231">
        <v>1.9080999999999999</v>
      </c>
      <c r="G7" s="188">
        <f>SUM(D7+E7)*(1+F7)</f>
        <v>266.03298800000005</v>
      </c>
      <c r="H7" s="188">
        <f>SUM(R7*1.5)+S7</f>
        <v>85.25</v>
      </c>
      <c r="I7" s="188">
        <f>SUM(H7+(H7*Q7)+P7)*(1+F7)</f>
        <v>341.66539875000007</v>
      </c>
      <c r="J7" s="188">
        <f>SUM(R7*1.5)+S7</f>
        <v>85.25</v>
      </c>
      <c r="K7" s="188">
        <f>SUM(J7+(J7*Q7)+P7)*(1+F7)</f>
        <v>341.66539875000007</v>
      </c>
      <c r="L7" s="188">
        <f>SUM(R7*1.5)+S7</f>
        <v>85.25</v>
      </c>
      <c r="M7" s="188">
        <f>SUM(L7+(L7*Q7)+P7)*(1+F7)</f>
        <v>341.66539875000007</v>
      </c>
      <c r="N7" s="188">
        <f>SUM(R7*2)+S7</f>
        <v>110.5</v>
      </c>
      <c r="O7" s="188">
        <f>SUM(N7+(N7*Q7)+P7)*(1+F7)</f>
        <v>417.29780950000003</v>
      </c>
      <c r="P7" s="147">
        <v>29.68</v>
      </c>
      <c r="Q7" s="147">
        <v>0.03</v>
      </c>
      <c r="R7" s="147">
        <v>50.5</v>
      </c>
      <c r="S7" s="147">
        <v>9.5</v>
      </c>
    </row>
    <row r="8" spans="1:19" ht="225">
      <c r="A8" s="158" t="s">
        <v>162</v>
      </c>
      <c r="B8" s="158" t="s">
        <v>189</v>
      </c>
      <c r="C8" s="158" t="s">
        <v>90</v>
      </c>
      <c r="D8" s="188">
        <f>R8+S8</f>
        <v>60</v>
      </c>
      <c r="E8" s="188">
        <f>SUM(P8+(D8*Q8))</f>
        <v>31.48</v>
      </c>
      <c r="F8" s="231">
        <v>1.9080999999999999</v>
      </c>
      <c r="G8" s="188">
        <f>SUM(D8+E8)*(1+F8)</f>
        <v>266.03298800000005</v>
      </c>
      <c r="H8" s="188">
        <f>SUM(R8*1.5)+S8</f>
        <v>85.25</v>
      </c>
      <c r="I8" s="188">
        <f>SUM(H8+(H8*Q8)+P8)*(1+F8)</f>
        <v>341.66539875000007</v>
      </c>
      <c r="J8" s="188">
        <f>SUM(R8*1.5)+S8</f>
        <v>85.25</v>
      </c>
      <c r="K8" s="188">
        <f>SUM(J8+(J8*Q8)+P8)*(1+F8)</f>
        <v>341.66539875000007</v>
      </c>
      <c r="L8" s="188">
        <f>SUM(R8*1.5)+S8</f>
        <v>85.25</v>
      </c>
      <c r="M8" s="188">
        <f>SUM(L8+(L8*Q8)+P8)*(1+F8)</f>
        <v>341.66539875000007</v>
      </c>
      <c r="N8" s="188">
        <f>SUM(R8*2)+S8</f>
        <v>110.5</v>
      </c>
      <c r="O8" s="188">
        <f>SUM(N8+(N8*Q8)+P8)*(1+F8)</f>
        <v>417.29780950000003</v>
      </c>
      <c r="P8" s="147">
        <v>29.68</v>
      </c>
      <c r="Q8" s="147">
        <v>0.03</v>
      </c>
      <c r="R8" s="147">
        <v>50.5</v>
      </c>
      <c r="S8" s="147">
        <v>9.5</v>
      </c>
    </row>
    <row r="9" spans="1:19" ht="60">
      <c r="A9" s="158" t="s">
        <v>532</v>
      </c>
      <c r="B9" s="158" t="s">
        <v>530</v>
      </c>
      <c r="C9" s="158" t="s">
        <v>135</v>
      </c>
      <c r="D9" s="188">
        <v>56.75</v>
      </c>
      <c r="E9" s="188">
        <v>59.39</v>
      </c>
      <c r="F9" s="231">
        <v>1.1780999999999999</v>
      </c>
      <c r="G9" s="188">
        <f>SUM(D9+E9)*(1+F9)</f>
        <v>252.96453399999996</v>
      </c>
      <c r="H9" s="188">
        <f>SUM(D9*1.5)</f>
        <v>85.125</v>
      </c>
      <c r="I9" s="188">
        <f>SUM((H9+E9)*(1+F9))</f>
        <v>314.76812149999995</v>
      </c>
      <c r="J9" s="188">
        <f>SUM(D9*1.5)</f>
        <v>85.125</v>
      </c>
      <c r="K9" s="188">
        <f>SUM((J9+E9)*(1+F9))</f>
        <v>314.76812149999995</v>
      </c>
      <c r="L9" s="188">
        <f>SUM(D9*1.5)</f>
        <v>85.125</v>
      </c>
      <c r="M9" s="188">
        <f>SUM(E9+L9)*(1+F9)</f>
        <v>314.76812149999995</v>
      </c>
      <c r="N9" s="188">
        <f>SUM(D9*2)</f>
        <v>113.5</v>
      </c>
      <c r="O9" s="188">
        <f>SUM((N9+E9)*(1+F9))</f>
        <v>376.57170899999994</v>
      </c>
    </row>
    <row r="10" spans="1:19" ht="90">
      <c r="A10" s="158" t="s">
        <v>531</v>
      </c>
      <c r="B10" s="158" t="s">
        <v>530</v>
      </c>
      <c r="C10" s="158" t="s">
        <v>91</v>
      </c>
      <c r="D10" s="188">
        <f>R10+S10</f>
        <v>60</v>
      </c>
      <c r="E10" s="188">
        <f>SUM(P10+(D10*Q10))</f>
        <v>31.48</v>
      </c>
      <c r="F10" s="231">
        <v>1.9080999999999999</v>
      </c>
      <c r="G10" s="188">
        <f>SUM(D10+E10)*(1+F10)</f>
        <v>266.03298800000005</v>
      </c>
      <c r="H10" s="188">
        <f>SUM(R10*1.5)+S10</f>
        <v>85.25</v>
      </c>
      <c r="I10" s="188">
        <f>SUM(H10+(H10*Q10)+P10)*(1+F10)</f>
        <v>341.66539875000007</v>
      </c>
      <c r="J10" s="188">
        <f>SUM(R10*1.5)+S10</f>
        <v>85.25</v>
      </c>
      <c r="K10" s="188">
        <f>SUM(J10+(J10*Q10)+P10)*(1+F10)</f>
        <v>341.66539875000007</v>
      </c>
      <c r="L10" s="188">
        <f>SUM(R10*1.5)+S10</f>
        <v>85.25</v>
      </c>
      <c r="M10" s="188">
        <f>SUM(L10+(L10*Q10)+P10)*(1+F10)</f>
        <v>341.66539875000007</v>
      </c>
      <c r="N10" s="188">
        <f>SUM(R10*2)+S10</f>
        <v>110.5</v>
      </c>
      <c r="O10" s="188">
        <f>SUM(N10+(N10*Q10)+P10)*(1+F10)</f>
        <v>417.29780950000003</v>
      </c>
      <c r="P10" s="147">
        <v>29.68</v>
      </c>
      <c r="Q10" s="147">
        <v>0.03</v>
      </c>
      <c r="R10" s="147">
        <v>50.5</v>
      </c>
      <c r="S10" s="147">
        <v>9.5</v>
      </c>
    </row>
    <row r="11" spans="1:19" ht="225">
      <c r="A11" s="158" t="s">
        <v>529</v>
      </c>
      <c r="B11" s="158" t="s">
        <v>530</v>
      </c>
      <c r="C11" s="158" t="s">
        <v>90</v>
      </c>
      <c r="D11" s="188">
        <f>R11+S11</f>
        <v>60</v>
      </c>
      <c r="E11" s="188">
        <f>SUM(P11+(D11*Q11))</f>
        <v>31.48</v>
      </c>
      <c r="F11" s="231">
        <v>1.9080999999999999</v>
      </c>
      <c r="G11" s="188">
        <f>SUM(D11+E11)*(1+F11)</f>
        <v>266.03298800000005</v>
      </c>
      <c r="H11" s="188">
        <f>SUM(R11*1.5)+S11</f>
        <v>85.25</v>
      </c>
      <c r="I11" s="188">
        <f>SUM(H11+(H11*Q11)+P11)*(1+F11)</f>
        <v>341.66539875000007</v>
      </c>
      <c r="J11" s="188">
        <f>SUM(R11*1.5)+S11</f>
        <v>85.25</v>
      </c>
      <c r="K11" s="188">
        <f>SUM(J11+(J11*Q11)+P11)*(1+F11)</f>
        <v>341.66539875000007</v>
      </c>
      <c r="L11" s="188">
        <f>SUM(R11*1.5)+S11</f>
        <v>85.25</v>
      </c>
      <c r="M11" s="188">
        <f>SUM(L11+(L11*Q11)+P11)*(1+F11)</f>
        <v>341.66539875000007</v>
      </c>
      <c r="N11" s="188">
        <f>SUM(R11*2)+S11</f>
        <v>110.5</v>
      </c>
      <c r="O11" s="188">
        <f>SUM(N11+(N11*Q11)+P11)*(1+F11)</f>
        <v>417.29780950000003</v>
      </c>
      <c r="P11" s="147">
        <v>29.68</v>
      </c>
      <c r="Q11" s="230">
        <v>0.03</v>
      </c>
      <c r="R11" s="147">
        <v>50.5</v>
      </c>
      <c r="S11" s="147">
        <v>9.5</v>
      </c>
    </row>
    <row r="12" spans="1:19" ht="60">
      <c r="A12" s="158" t="s">
        <v>2652</v>
      </c>
      <c r="B12" s="158" t="s">
        <v>525</v>
      </c>
      <c r="C12" s="158" t="s">
        <v>70</v>
      </c>
      <c r="D12" s="188">
        <v>56.75</v>
      </c>
      <c r="E12" s="188">
        <v>59.39</v>
      </c>
      <c r="F12" s="231">
        <v>1.1780999999999999</v>
      </c>
      <c r="G12" s="188">
        <f>SUM(D12+E12)*(1+F12)</f>
        <v>252.96453399999996</v>
      </c>
      <c r="H12" s="188">
        <f>SUM(D12*1.5)</f>
        <v>85.125</v>
      </c>
      <c r="I12" s="188">
        <f>SUM((H12+E12)*(1+F12))</f>
        <v>314.76812149999995</v>
      </c>
      <c r="J12" s="188">
        <f>SUM(D12*1.5)</f>
        <v>85.125</v>
      </c>
      <c r="K12" s="188">
        <f>SUM((J12+E12)*(1+F12))</f>
        <v>314.76812149999995</v>
      </c>
      <c r="L12" s="188">
        <f>SUM(D12*1.5)</f>
        <v>85.125</v>
      </c>
      <c r="M12" s="188">
        <f>SUM(E12+L12)*(1+F12)</f>
        <v>314.76812149999995</v>
      </c>
      <c r="N12" s="188">
        <f>SUM(D12*2)</f>
        <v>113.5</v>
      </c>
      <c r="O12" s="188">
        <f>SUM((N12+E12)*(1+F12))</f>
        <v>376.57170899999994</v>
      </c>
    </row>
    <row r="13" spans="1:19" ht="90">
      <c r="A13" s="158" t="s">
        <v>2651</v>
      </c>
      <c r="B13" s="158" t="s">
        <v>525</v>
      </c>
      <c r="C13" s="158" t="s">
        <v>91</v>
      </c>
      <c r="D13" s="188">
        <f>R13+S13</f>
        <v>60</v>
      </c>
      <c r="E13" s="188">
        <f>SUM(P13+(D13*Q13))</f>
        <v>31.48</v>
      </c>
      <c r="F13" s="231">
        <v>1.9080999999999999</v>
      </c>
      <c r="G13" s="188">
        <f>SUM(D13+E13)*(1+F13)</f>
        <v>266.03298800000005</v>
      </c>
      <c r="H13" s="188">
        <f>SUM(R13*1.5)+S13</f>
        <v>85.25</v>
      </c>
      <c r="I13" s="188">
        <f>SUM(H13+(H13*Q13)+P13)*(1+F13)</f>
        <v>341.66539875000007</v>
      </c>
      <c r="J13" s="188">
        <f>SUM(R13*1.5)+S13</f>
        <v>85.25</v>
      </c>
      <c r="K13" s="188">
        <f>SUM(J13+(J13*Q13)+P13)*(1+F13)</f>
        <v>341.66539875000007</v>
      </c>
      <c r="L13" s="188">
        <f>SUM(R13*1.5)+S13</f>
        <v>85.25</v>
      </c>
      <c r="M13" s="188">
        <f>SUM(L13+(L13*Q13)+P13)*(1+F13)</f>
        <v>341.66539875000007</v>
      </c>
      <c r="N13" s="188">
        <f>SUM(R13*2)+S13</f>
        <v>110.5</v>
      </c>
      <c r="O13" s="188">
        <f>SUM(N13+(N13*Q13)+P13)*(1+F13)</f>
        <v>417.29780950000003</v>
      </c>
      <c r="P13" s="147">
        <v>29.68</v>
      </c>
      <c r="Q13" s="147">
        <v>0.03</v>
      </c>
      <c r="R13" s="147">
        <v>50.5</v>
      </c>
      <c r="S13" s="147">
        <v>9.5</v>
      </c>
    </row>
    <row r="14" spans="1:19" ht="225">
      <c r="A14" s="158" t="s">
        <v>2650</v>
      </c>
      <c r="B14" s="158" t="s">
        <v>525</v>
      </c>
      <c r="C14" s="158" t="s">
        <v>90</v>
      </c>
      <c r="D14" s="188">
        <f>R14+S14</f>
        <v>60</v>
      </c>
      <c r="E14" s="188">
        <f>SUM(P14+(D14*Q14))</f>
        <v>31.48</v>
      </c>
      <c r="F14" s="231">
        <v>1.9080999999999999</v>
      </c>
      <c r="G14" s="188">
        <f>SUM(D14+E14)*(1+F14)</f>
        <v>266.03298800000005</v>
      </c>
      <c r="H14" s="188">
        <f>SUM(R14*1.5)+S14</f>
        <v>85.25</v>
      </c>
      <c r="I14" s="188">
        <f>SUM(H14+(H14*Q14)+P14)*(1+F14)</f>
        <v>341.66539875000007</v>
      </c>
      <c r="J14" s="188">
        <f>SUM(R14*1.5)+S14</f>
        <v>85.25</v>
      </c>
      <c r="K14" s="188">
        <f>SUM(J14+(J14*Q14)+P14)*(1+F14)</f>
        <v>341.66539875000007</v>
      </c>
      <c r="L14" s="188">
        <f>SUM(R14*1.5)+S14</f>
        <v>85.25</v>
      </c>
      <c r="M14" s="188">
        <f>SUM(L14+(L14*Q14)+P14)*(1+F14)</f>
        <v>341.66539875000007</v>
      </c>
      <c r="N14" s="188">
        <f>SUM(R14*2)+S14</f>
        <v>110.5</v>
      </c>
      <c r="O14" s="188">
        <f>SUM(N14+(N14*Q14)+P14)*(1+F14)</f>
        <v>417.29780950000003</v>
      </c>
      <c r="P14" s="147">
        <v>29.68</v>
      </c>
      <c r="Q14" s="230">
        <v>0.03</v>
      </c>
      <c r="R14" s="147">
        <v>50.5</v>
      </c>
      <c r="S14" s="147">
        <v>9.5</v>
      </c>
    </row>
    <row r="15" spans="1:19" ht="26.25">
      <c r="A15" s="158" t="s">
        <v>40</v>
      </c>
      <c r="B15" s="190" t="s">
        <v>187</v>
      </c>
      <c r="C15" s="157"/>
      <c r="D15" s="150"/>
      <c r="E15" s="150"/>
      <c r="F15" s="156"/>
      <c r="G15" s="189">
        <v>243.54723600000003</v>
      </c>
      <c r="H15" s="150"/>
      <c r="I15" s="188">
        <f>SUM(G15*1.5)</f>
        <v>365.32085400000005</v>
      </c>
      <c r="J15" s="150"/>
      <c r="K15" s="188">
        <f>SUM(G15*1.5)</f>
        <v>365.32085400000005</v>
      </c>
      <c r="L15" s="150"/>
      <c r="M15" s="188">
        <f>SUM(G15*1.5)</f>
        <v>365.32085400000005</v>
      </c>
      <c r="N15" s="150"/>
      <c r="O15" s="188">
        <f>SUM(G15*2)</f>
        <v>487.09447200000005</v>
      </c>
    </row>
    <row r="16" spans="1:19" ht="26.25">
      <c r="A16" s="158" t="s">
        <v>37</v>
      </c>
      <c r="B16" s="190" t="s">
        <v>186</v>
      </c>
      <c r="C16" s="157"/>
      <c r="D16" s="150"/>
      <c r="E16" s="150"/>
      <c r="F16" s="156"/>
      <c r="G16" s="189">
        <v>243.54723600000003</v>
      </c>
      <c r="H16" s="150"/>
      <c r="I16" s="188">
        <f>SUM(G16*1.5)</f>
        <v>365.32085400000005</v>
      </c>
      <c r="J16" s="150"/>
      <c r="K16" s="188">
        <f>SUM(G16*1.5)</f>
        <v>365.32085400000005</v>
      </c>
      <c r="L16" s="150"/>
      <c r="M16" s="188">
        <f>SUM(G16*1.5)</f>
        <v>365.32085400000005</v>
      </c>
      <c r="N16" s="150"/>
      <c r="O16" s="188">
        <f>SUM(G16*2)</f>
        <v>487.09447200000005</v>
      </c>
    </row>
    <row r="17" spans="1:15" ht="39">
      <c r="A17" s="158" t="s">
        <v>62</v>
      </c>
      <c r="B17" s="186" t="s">
        <v>185</v>
      </c>
      <c r="C17" s="157"/>
      <c r="D17" s="150"/>
      <c r="E17" s="150"/>
      <c r="F17" s="156"/>
      <c r="G17" s="189">
        <v>243.54723600000003</v>
      </c>
      <c r="H17" s="150"/>
      <c r="I17" s="188">
        <f>SUM(G17*1.5)</f>
        <v>365.32085400000005</v>
      </c>
      <c r="J17" s="150"/>
      <c r="K17" s="188">
        <f>SUM(G17*1.5)</f>
        <v>365.32085400000005</v>
      </c>
      <c r="L17" s="150"/>
      <c r="M17" s="188">
        <f>SUM(G17*1.5)</f>
        <v>365.32085400000005</v>
      </c>
      <c r="N17" s="150"/>
      <c r="O17" s="188">
        <f>SUM(G17*2)</f>
        <v>487.09447200000005</v>
      </c>
    </row>
    <row r="18" spans="1:15" ht="52.5" thickBot="1">
      <c r="A18" s="158" t="s">
        <v>160</v>
      </c>
      <c r="B18" s="179" t="s">
        <v>184</v>
      </c>
      <c r="C18" s="157"/>
      <c r="D18" s="150"/>
      <c r="E18" s="150"/>
      <c r="F18" s="156"/>
      <c r="G18" s="189">
        <v>216.48643200000001</v>
      </c>
      <c r="H18" s="150"/>
      <c r="I18" s="188">
        <f>SUM(G18*1.5)</f>
        <v>324.729648</v>
      </c>
      <c r="J18" s="150"/>
      <c r="K18" s="188">
        <f>SUM(G18*1.5)</f>
        <v>324.729648</v>
      </c>
      <c r="L18" s="150"/>
      <c r="M18" s="188">
        <f>SUM(G18*1.5)</f>
        <v>324.729648</v>
      </c>
      <c r="N18" s="150"/>
      <c r="O18" s="188">
        <f>SUM(G18*2)</f>
        <v>432.97286400000002</v>
      </c>
    </row>
    <row r="19" spans="1:15" ht="39.75" thickTop="1">
      <c r="A19" s="158" t="s">
        <v>63</v>
      </c>
      <c r="B19" s="164" t="s">
        <v>183</v>
      </c>
      <c r="C19" s="157"/>
      <c r="D19" s="150"/>
      <c r="E19" s="150"/>
      <c r="F19" s="156"/>
      <c r="G19" s="189">
        <v>189.42562799999999</v>
      </c>
      <c r="H19" s="150"/>
      <c r="I19" s="188">
        <f>SUM(G19*1.5)</f>
        <v>284.138442</v>
      </c>
      <c r="J19" s="150"/>
      <c r="K19" s="188">
        <f>SUM(G19*1.5)</f>
        <v>284.138442</v>
      </c>
      <c r="L19" s="150"/>
      <c r="M19" s="188">
        <f>SUM(G19*1.5)</f>
        <v>284.138442</v>
      </c>
      <c r="N19" s="150"/>
      <c r="O19" s="188">
        <f>SUM(G19*2)</f>
        <v>378.85125599999998</v>
      </c>
    </row>
    <row r="20" spans="1:15">
      <c r="A20" s="158" t="s">
        <v>39</v>
      </c>
      <c r="B20" s="172"/>
      <c r="C20" s="157"/>
      <c r="D20" s="150"/>
      <c r="E20" s="150"/>
      <c r="F20" s="156"/>
      <c r="G20" s="150"/>
      <c r="H20" s="150"/>
      <c r="I20" s="150"/>
      <c r="J20" s="150"/>
      <c r="K20" s="150"/>
      <c r="L20" s="150"/>
      <c r="M20" s="150"/>
      <c r="N20" s="150"/>
      <c r="O20" s="150"/>
    </row>
    <row r="21" spans="1:15" ht="15.75" thickBot="1">
      <c r="A21" s="158" t="s">
        <v>38</v>
      </c>
      <c r="B21" s="170"/>
      <c r="C21" s="157"/>
      <c r="D21" s="150"/>
      <c r="E21" s="150"/>
      <c r="F21" s="156"/>
      <c r="G21" s="150"/>
      <c r="H21" s="150"/>
      <c r="I21" s="150"/>
      <c r="J21" s="150"/>
      <c r="K21" s="150"/>
      <c r="L21" s="150"/>
      <c r="M21" s="150"/>
      <c r="N21" s="150"/>
      <c r="O21" s="150"/>
    </row>
    <row r="22" spans="1:15" ht="39">
      <c r="A22" s="158" t="s">
        <v>64</v>
      </c>
      <c r="B22" s="164" t="s">
        <v>182</v>
      </c>
      <c r="C22" s="157"/>
      <c r="D22" s="150"/>
      <c r="E22" s="150"/>
      <c r="F22" s="156"/>
      <c r="G22" s="189">
        <v>216.48643200000001</v>
      </c>
      <c r="H22" s="150"/>
      <c r="I22" s="188">
        <f>SUM(G22*1.5)</f>
        <v>324.729648</v>
      </c>
      <c r="J22" s="150"/>
      <c r="K22" s="188">
        <f>SUM(G22*1.5)</f>
        <v>324.729648</v>
      </c>
      <c r="L22" s="150"/>
      <c r="M22" s="188">
        <f>SUM(G22*1.5)</f>
        <v>324.729648</v>
      </c>
      <c r="N22" s="150"/>
      <c r="O22" s="188">
        <f>SUM(G22*2)</f>
        <v>432.97286400000002</v>
      </c>
    </row>
    <row r="23" spans="1:15">
      <c r="A23" s="158" t="s">
        <v>39</v>
      </c>
      <c r="B23" s="229"/>
      <c r="C23" s="157"/>
      <c r="D23" s="150"/>
      <c r="E23" s="150"/>
      <c r="F23" s="156"/>
      <c r="G23" s="150"/>
      <c r="H23" s="150"/>
      <c r="I23" s="150"/>
      <c r="J23" s="150"/>
      <c r="K23" s="150"/>
      <c r="L23" s="150"/>
      <c r="M23" s="150"/>
      <c r="N23" s="150"/>
      <c r="O23" s="150"/>
    </row>
    <row r="24" spans="1:15">
      <c r="A24" s="158" t="s">
        <v>38</v>
      </c>
      <c r="B24" s="229"/>
      <c r="C24" s="157"/>
      <c r="D24" s="150"/>
      <c r="E24" s="150"/>
      <c r="F24" s="156"/>
      <c r="G24" s="150"/>
      <c r="H24" s="150"/>
      <c r="I24" s="150"/>
      <c r="J24" s="150"/>
      <c r="K24" s="150"/>
      <c r="L24" s="150"/>
      <c r="M24" s="150"/>
      <c r="N24" s="150"/>
      <c r="O24" s="150"/>
    </row>
  </sheetData>
  <sheetProtection algorithmName="SHA-512" hashValue="hL4dCWT4RhJ/lu/FHNsASNUGsbGvSM6yrtljYyP47REIunRI6uQEENGyI7EaHTfN5GpaHGh7QiKVLZz4qy62Dg==" saltValue="zJi1olc+cv4KxZPKSKFVhw==" spinCount="100000" sheet="1" sort="0" autoFilter="0"/>
  <autoFilter ref="A5:O24" xr:uid="{14E2DDD3-039B-40D7-857D-39375FFB9171}"/>
  <mergeCells count="1">
    <mergeCell ref="A3:B3"/>
  </mergeCells>
  <printOptions horizontalCentered="1"/>
  <pageMargins left="0.75" right="0.75" top="1" bottom="1" header="0.5" footer="0.5"/>
  <pageSetup paperSize="3" scale="45" fitToHeight="0" orientation="landscape" r:id="rId1"/>
  <headerFooter alignWithMargins="0">
    <oddHeader>&amp;LGROUP 77201, AWARD 23150
INTELLIGENT FACILITY AND SECURITY SYSTEMS &amp;&amp; SOLUTIONS&amp;RRONCO SPECIALIZED SYSTEMS INC
CONTRACT NO.: PT68850 
January 2025</oddHeader>
    <oddFooter>&amp;L&amp;F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97AC0-ED9D-4FBF-8B0E-CE120281EE19}">
  <sheetPr>
    <pageSetUpPr fitToPage="1"/>
  </sheetPr>
  <dimension ref="A3:S21"/>
  <sheetViews>
    <sheetView zoomScale="70" zoomScaleNormal="70" workbookViewId="0">
      <selection activeCell="A7" sqref="A7"/>
    </sheetView>
  </sheetViews>
  <sheetFormatPr defaultColWidth="9.140625" defaultRowHeight="15"/>
  <cols>
    <col min="1" max="1" width="40.42578125" style="147" bestFit="1" customWidth="1"/>
    <col min="2" max="2" width="65.7109375" style="147" bestFit="1" customWidth="1"/>
    <col min="3" max="3" width="49.28515625" style="147" bestFit="1" customWidth="1"/>
    <col min="4" max="4" width="18.42578125" style="148" customWidth="1"/>
    <col min="5" max="5" width="18.7109375" style="148" customWidth="1"/>
    <col min="6" max="6" width="14.28515625" style="149" customWidth="1"/>
    <col min="7" max="8" width="15.28515625" style="148" bestFit="1" customWidth="1"/>
    <col min="9" max="9" width="16.28515625" style="148" customWidth="1"/>
    <col min="10" max="10" width="15.28515625" style="148" bestFit="1" customWidth="1"/>
    <col min="11" max="11" width="18.28515625" style="148" customWidth="1"/>
    <col min="12" max="12" width="18.28515625" style="148" bestFit="1" customWidth="1"/>
    <col min="13" max="13" width="14.7109375" style="148" customWidth="1"/>
    <col min="14" max="14" width="18.28515625" style="148" customWidth="1"/>
    <col min="15" max="15" width="19.7109375" style="148" customWidth="1"/>
    <col min="16" max="16" width="12.42578125" style="147" hidden="1" customWidth="1"/>
    <col min="17" max="18" width="9.28515625" style="147" hidden="1" customWidth="1"/>
    <col min="19" max="19" width="9.140625" style="147" hidden="1" customWidth="1"/>
    <col min="20" max="16384" width="9.140625" style="40"/>
  </cols>
  <sheetData>
    <row r="3" spans="1:19" ht="18.75">
      <c r="A3" s="234" t="s">
        <v>53</v>
      </c>
      <c r="B3" s="144"/>
      <c r="C3" s="40"/>
    </row>
    <row r="4" spans="1:19" ht="18.75">
      <c r="A4" s="233"/>
      <c r="B4" s="39" t="s">
        <v>568</v>
      </c>
      <c r="C4" s="42" t="s">
        <v>518</v>
      </c>
    </row>
    <row r="5" spans="1:19" ht="45">
      <c r="A5" s="201" t="s">
        <v>26</v>
      </c>
      <c r="B5" s="201" t="s">
        <v>27</v>
      </c>
      <c r="C5" s="201" t="s">
        <v>71</v>
      </c>
      <c r="D5" s="198" t="s">
        <v>28</v>
      </c>
      <c r="E5" s="198" t="s">
        <v>29</v>
      </c>
      <c r="F5" s="232" t="s">
        <v>30</v>
      </c>
      <c r="G5" s="198" t="s">
        <v>44</v>
      </c>
      <c r="H5" s="198" t="s">
        <v>43</v>
      </c>
      <c r="I5" s="198" t="s">
        <v>42</v>
      </c>
      <c r="J5" s="198" t="s">
        <v>31</v>
      </c>
      <c r="K5" s="198" t="s">
        <v>32</v>
      </c>
      <c r="L5" s="198" t="s">
        <v>33</v>
      </c>
      <c r="M5" s="198" t="s">
        <v>34</v>
      </c>
      <c r="N5" s="198" t="s">
        <v>41</v>
      </c>
      <c r="O5" s="198" t="s">
        <v>35</v>
      </c>
      <c r="P5" s="230"/>
      <c r="Q5" s="230"/>
      <c r="R5" s="230"/>
    </row>
    <row r="6" spans="1:19" ht="210">
      <c r="A6" s="158" t="s">
        <v>73</v>
      </c>
      <c r="B6" s="158" t="s">
        <v>191</v>
      </c>
      <c r="C6" s="158" t="s">
        <v>91</v>
      </c>
      <c r="D6" s="188">
        <f>R6+S6</f>
        <v>60</v>
      </c>
      <c r="E6" s="188">
        <f>SUM(P6+(D6*Q6))</f>
        <v>31.48</v>
      </c>
      <c r="F6" s="231">
        <v>1.9080999999999999</v>
      </c>
      <c r="G6" s="188">
        <f>SUM(D6:E6)*(1+F6)</f>
        <v>266.03298800000005</v>
      </c>
      <c r="H6" s="188">
        <f>SUM(R6*1.5)+S6</f>
        <v>85.25</v>
      </c>
      <c r="I6" s="188">
        <f>SUM((H6+(H6*Q6)+P6)*(1+F6))</f>
        <v>341.66539875000007</v>
      </c>
      <c r="J6" s="188">
        <f>SUM(R6*1.5)+S6</f>
        <v>85.25</v>
      </c>
      <c r="K6" s="188">
        <f>SUM((J6+(J6*Q6)+P6)*(1+F6))</f>
        <v>341.66539875000007</v>
      </c>
      <c r="L6" s="188">
        <f>SUM(R6*1.5)+S6</f>
        <v>85.25</v>
      </c>
      <c r="M6" s="188">
        <f>SUM((L6+(L6*Q6)+P6)*(1+F6))</f>
        <v>341.66539875000007</v>
      </c>
      <c r="N6" s="188">
        <f>SUM(R6*2)+S6</f>
        <v>110.5</v>
      </c>
      <c r="O6" s="188">
        <f>SUM((N6+(N6*Q6)+P6)*(1+F6))</f>
        <v>417.29780950000003</v>
      </c>
      <c r="P6" s="147">
        <v>29.68</v>
      </c>
      <c r="Q6" s="230">
        <v>0.03</v>
      </c>
      <c r="R6" s="230">
        <v>50.5</v>
      </c>
      <c r="S6" s="191">
        <v>9.5</v>
      </c>
    </row>
    <row r="7" spans="1:19" ht="225">
      <c r="A7" s="158" t="s">
        <v>74</v>
      </c>
      <c r="B7" s="158" t="s">
        <v>191</v>
      </c>
      <c r="C7" s="158" t="s">
        <v>164</v>
      </c>
      <c r="D7" s="188">
        <f>R7+S7</f>
        <v>60</v>
      </c>
      <c r="E7" s="188">
        <f>SUM(P7+(D7*Q7))</f>
        <v>31.48</v>
      </c>
      <c r="F7" s="231">
        <v>1.9080999999999999</v>
      </c>
      <c r="G7" s="188">
        <f>SUM(D7:E7)*(1+F7)</f>
        <v>266.03298800000005</v>
      </c>
      <c r="H7" s="188">
        <f>SUM(R7*1.5)+S7</f>
        <v>85.25</v>
      </c>
      <c r="I7" s="188">
        <f>SUM((H7+(H7*Q7)+P7)*(1+F7))</f>
        <v>341.66539875000007</v>
      </c>
      <c r="J7" s="188">
        <f>SUM(R7*1.5)+S7</f>
        <v>85.25</v>
      </c>
      <c r="K7" s="188">
        <f>SUM((J7+(J7*Q7)+P7)*(1+F7))</f>
        <v>341.66539875000007</v>
      </c>
      <c r="L7" s="188">
        <f>SUM(R7*1.5)+S7</f>
        <v>85.25</v>
      </c>
      <c r="M7" s="188">
        <f>SUM((L7+(L7*Q7)+P7)*(1+F7))</f>
        <v>341.66539875000007</v>
      </c>
      <c r="N7" s="188">
        <f>SUM(R7*2)+S7</f>
        <v>110.5</v>
      </c>
      <c r="O7" s="188">
        <f>SUM((N7+(N7*Q7)+P7)*(1+F7))</f>
        <v>417.29780950000003</v>
      </c>
      <c r="P7" s="147">
        <v>29.68</v>
      </c>
      <c r="Q7" s="230">
        <v>0.03</v>
      </c>
      <c r="R7" s="230">
        <v>50.5</v>
      </c>
      <c r="S7" s="191">
        <v>9.5</v>
      </c>
    </row>
    <row r="8" spans="1:19" ht="90">
      <c r="A8" s="158" t="s">
        <v>533</v>
      </c>
      <c r="B8" s="158" t="s">
        <v>527</v>
      </c>
      <c r="C8" s="158" t="s">
        <v>91</v>
      </c>
      <c r="D8" s="188">
        <f>R8+S8</f>
        <v>60</v>
      </c>
      <c r="E8" s="188">
        <f>SUM(P8+(D8*Q8))</f>
        <v>31.48</v>
      </c>
      <c r="F8" s="231">
        <v>1.9080999999999999</v>
      </c>
      <c r="G8" s="188">
        <f>SUM(D8:E8)*(1+F8)</f>
        <v>266.03298800000005</v>
      </c>
      <c r="H8" s="188">
        <f>SUM(R8*1.5)+S8</f>
        <v>85.25</v>
      </c>
      <c r="I8" s="188">
        <f>SUM((H8+(H8*Q8)+P8)*(1+F8))</f>
        <v>341.66539875000007</v>
      </c>
      <c r="J8" s="188">
        <f>SUM(R8*1.5)+S8</f>
        <v>85.25</v>
      </c>
      <c r="K8" s="188">
        <f>SUM((J8+(J8*Q8)+P8)*(1+F8))</f>
        <v>341.66539875000007</v>
      </c>
      <c r="L8" s="188">
        <f>SUM(R8*1.5)+S8</f>
        <v>85.25</v>
      </c>
      <c r="M8" s="188">
        <f>SUM((L8+(L8*Q8)+P8)*(1+F8))</f>
        <v>341.66539875000007</v>
      </c>
      <c r="N8" s="188">
        <f>SUM(R8*2)+S8</f>
        <v>110.5</v>
      </c>
      <c r="O8" s="188">
        <f>SUM((N8+(N8*Q8)+P8)*(1+F8))</f>
        <v>417.29780950000003</v>
      </c>
      <c r="P8" s="147">
        <v>29.68</v>
      </c>
      <c r="Q8" s="230">
        <v>0.03</v>
      </c>
      <c r="R8" s="230">
        <v>50.5</v>
      </c>
      <c r="S8" s="191">
        <v>9.5</v>
      </c>
    </row>
    <row r="9" spans="1:19" ht="225">
      <c r="A9" s="158" t="s">
        <v>534</v>
      </c>
      <c r="B9" s="158" t="s">
        <v>527</v>
      </c>
      <c r="C9" s="158" t="s">
        <v>164</v>
      </c>
      <c r="D9" s="188">
        <f>R9+S9</f>
        <v>60</v>
      </c>
      <c r="E9" s="188">
        <f>SUM(P9+(D9*Q9))</f>
        <v>31.48</v>
      </c>
      <c r="F9" s="231">
        <v>1.9080999999999999</v>
      </c>
      <c r="G9" s="188">
        <f>SUM(D9:E9)*(1+F9)</f>
        <v>266.03298800000005</v>
      </c>
      <c r="H9" s="188">
        <f>SUM(R9*1.5)+S9</f>
        <v>85.25</v>
      </c>
      <c r="I9" s="188">
        <f>SUM((H9+(H9*Q9)+P9)*(1+F9))</f>
        <v>341.66539875000007</v>
      </c>
      <c r="J9" s="188">
        <f>SUM(R9*1.5)+S9</f>
        <v>85.25</v>
      </c>
      <c r="K9" s="188">
        <f>SUM((J9+(J9*Q9)+P9)*(1+F9))</f>
        <v>341.66539875000007</v>
      </c>
      <c r="L9" s="188">
        <f>SUM(R9*1.5)+S9</f>
        <v>85.25</v>
      </c>
      <c r="M9" s="188">
        <f>SUM((L9+(L9*Q9)+P9)*(1+F9))</f>
        <v>341.66539875000007</v>
      </c>
      <c r="N9" s="188">
        <f>SUM(R9*2)+S9</f>
        <v>110.5</v>
      </c>
      <c r="O9" s="188">
        <f>SUM((N9+(N9*Q9)+P9)*(1+F9))</f>
        <v>417.29780950000003</v>
      </c>
      <c r="P9" s="147">
        <v>29.68</v>
      </c>
      <c r="Q9" s="230">
        <v>0.03</v>
      </c>
      <c r="R9" s="230">
        <v>50.5</v>
      </c>
      <c r="S9" s="191">
        <v>9.5</v>
      </c>
    </row>
    <row r="10" spans="1:19" ht="90">
      <c r="A10" s="158" t="s">
        <v>2653</v>
      </c>
      <c r="B10" s="158" t="s">
        <v>525</v>
      </c>
      <c r="C10" s="158" t="s">
        <v>91</v>
      </c>
      <c r="D10" s="188">
        <f>R10+S10</f>
        <v>60</v>
      </c>
      <c r="E10" s="188">
        <f>SUM(P10+(D10*Q10))</f>
        <v>31.48</v>
      </c>
      <c r="F10" s="231">
        <v>1.9080999999999999</v>
      </c>
      <c r="G10" s="188">
        <f>SUM(D10:E10)*(1+F10)</f>
        <v>266.03298800000005</v>
      </c>
      <c r="H10" s="188">
        <f>SUM(R10*1.5)+S10</f>
        <v>85.25</v>
      </c>
      <c r="I10" s="188">
        <f>SUM((H10+(H10*Q10)+P10)*(1+F10))</f>
        <v>341.66539875000007</v>
      </c>
      <c r="J10" s="188">
        <f>SUM(R10*1.5)+S10</f>
        <v>85.25</v>
      </c>
      <c r="K10" s="188">
        <f>SUM((J10+(J10*Q10)+P10)*(1+F10))</f>
        <v>341.66539875000007</v>
      </c>
      <c r="L10" s="188">
        <f>SUM(R10*1.5)+S10</f>
        <v>85.25</v>
      </c>
      <c r="M10" s="188">
        <f>SUM((L10+(L10*Q10)+P10)*(1+F10))</f>
        <v>341.66539875000007</v>
      </c>
      <c r="N10" s="188">
        <f>SUM(R10*2)+S10</f>
        <v>110.5</v>
      </c>
      <c r="O10" s="188">
        <f>SUM((N10+(N10*Q10)+P10)*(1+F10))</f>
        <v>417.29780950000003</v>
      </c>
      <c r="P10" s="147">
        <v>29.68</v>
      </c>
      <c r="Q10" s="230">
        <v>0.03</v>
      </c>
      <c r="R10" s="230">
        <v>50.5</v>
      </c>
      <c r="S10" s="191">
        <v>9.5</v>
      </c>
    </row>
    <row r="11" spans="1:19" ht="225">
      <c r="A11" s="158" t="s">
        <v>535</v>
      </c>
      <c r="B11" s="158" t="s">
        <v>525</v>
      </c>
      <c r="C11" s="158" t="s">
        <v>164</v>
      </c>
      <c r="D11" s="188">
        <f>R11+S11</f>
        <v>60</v>
      </c>
      <c r="E11" s="188">
        <f>SUM(P11+(D11*Q11))</f>
        <v>31.48</v>
      </c>
      <c r="F11" s="231">
        <v>1.9080999999999999</v>
      </c>
      <c r="G11" s="188">
        <f>SUM(D11:E11)*(1+F11)</f>
        <v>266.03298800000005</v>
      </c>
      <c r="H11" s="188">
        <f>SUM(R11*1.5)+S11</f>
        <v>85.25</v>
      </c>
      <c r="I11" s="188">
        <f>SUM((H11+(H11*Q11)+P11)*(1+F11))</f>
        <v>341.66539875000007</v>
      </c>
      <c r="J11" s="188">
        <f>SUM(R11*1.5)+S11</f>
        <v>85.25</v>
      </c>
      <c r="K11" s="188">
        <f>SUM((J11+(J11*Q11)+P11)*(1+F11))</f>
        <v>341.66539875000007</v>
      </c>
      <c r="L11" s="188">
        <f>SUM(R11*1.5)+S11</f>
        <v>85.25</v>
      </c>
      <c r="M11" s="188">
        <f>SUM((L11+(L11*Q11)+P11)*(1+F11))</f>
        <v>341.66539875000007</v>
      </c>
      <c r="N11" s="188">
        <f>SUM(R11*2)+S11</f>
        <v>110.5</v>
      </c>
      <c r="O11" s="188">
        <f>SUM((N11+(N11*Q11)+P11)*(1+F11))</f>
        <v>417.29780950000003</v>
      </c>
      <c r="P11" s="147">
        <v>29.68</v>
      </c>
      <c r="Q11" s="230">
        <v>0.03</v>
      </c>
      <c r="R11" s="230">
        <v>50.5</v>
      </c>
      <c r="S11" s="191">
        <v>9.5</v>
      </c>
    </row>
    <row r="12" spans="1:19" ht="51.75">
      <c r="A12" s="158" t="s">
        <v>40</v>
      </c>
      <c r="B12" s="190" t="s">
        <v>187</v>
      </c>
      <c r="C12" s="157"/>
      <c r="D12" s="150"/>
      <c r="E12" s="150"/>
      <c r="F12" s="156"/>
      <c r="G12" s="189">
        <v>216.48643200000001</v>
      </c>
      <c r="H12" s="150"/>
      <c r="I12" s="188">
        <f>SUM(G12*1.5)</f>
        <v>324.729648</v>
      </c>
      <c r="J12" s="150"/>
      <c r="K12" s="188">
        <f>SUM(G12*1.5)</f>
        <v>324.729648</v>
      </c>
      <c r="L12" s="150"/>
      <c r="M12" s="188">
        <f>SUM(G12*1.5)</f>
        <v>324.729648</v>
      </c>
      <c r="N12" s="150"/>
      <c r="O12" s="188">
        <f>SUM(G12*2)</f>
        <v>432.97286400000002</v>
      </c>
    </row>
    <row r="13" spans="1:19" ht="51.75">
      <c r="A13" s="158" t="s">
        <v>37</v>
      </c>
      <c r="B13" s="190" t="s">
        <v>186</v>
      </c>
      <c r="C13" s="157"/>
      <c r="D13" s="150"/>
      <c r="E13" s="150"/>
      <c r="F13" s="156"/>
      <c r="G13" s="189">
        <v>243.54723600000003</v>
      </c>
      <c r="H13" s="150"/>
      <c r="I13" s="188">
        <f>SUM(G13*1.5)</f>
        <v>365.32085400000005</v>
      </c>
      <c r="J13" s="150"/>
      <c r="K13" s="188">
        <f>SUM(G13*1.5)</f>
        <v>365.32085400000005</v>
      </c>
      <c r="L13" s="150"/>
      <c r="M13" s="188">
        <f>SUM(G13*1.5)</f>
        <v>365.32085400000005</v>
      </c>
      <c r="N13" s="150"/>
      <c r="O13" s="188">
        <f>SUM(G13*2)</f>
        <v>487.09447200000005</v>
      </c>
    </row>
    <row r="14" spans="1:19" ht="77.25">
      <c r="A14" s="158" t="s">
        <v>62</v>
      </c>
      <c r="B14" s="186" t="s">
        <v>185</v>
      </c>
      <c r="C14" s="157"/>
      <c r="D14" s="150"/>
      <c r="E14" s="150"/>
      <c r="F14" s="156"/>
      <c r="G14" s="189">
        <v>243.54723600000003</v>
      </c>
      <c r="H14" s="150"/>
      <c r="I14" s="188">
        <f>SUM(G14*1.5)</f>
        <v>365.32085400000005</v>
      </c>
      <c r="J14" s="150"/>
      <c r="K14" s="188">
        <f>SUM(G14*1.5)</f>
        <v>365.32085400000005</v>
      </c>
      <c r="L14" s="150"/>
      <c r="M14" s="188">
        <f>SUM(G14*1.5)</f>
        <v>365.32085400000005</v>
      </c>
      <c r="N14" s="150"/>
      <c r="O14" s="188">
        <f>SUM(G14*2)</f>
        <v>487.09447200000005</v>
      </c>
    </row>
    <row r="15" spans="1:19" ht="90.75" thickBot="1">
      <c r="A15" s="158" t="s">
        <v>160</v>
      </c>
      <c r="B15" s="179" t="s">
        <v>184</v>
      </c>
      <c r="C15" s="157"/>
      <c r="D15" s="150"/>
      <c r="E15" s="150"/>
      <c r="F15" s="156"/>
      <c r="G15" s="189">
        <v>216.48643200000001</v>
      </c>
      <c r="H15" s="150"/>
      <c r="I15" s="188">
        <f>SUM(G15*1.5)</f>
        <v>324.729648</v>
      </c>
      <c r="J15" s="150"/>
      <c r="K15" s="188">
        <f>SUM(G15*1.5)</f>
        <v>324.729648</v>
      </c>
      <c r="L15" s="150"/>
      <c r="M15" s="188">
        <f>SUM(G15*1.5)</f>
        <v>324.729648</v>
      </c>
      <c r="N15" s="150"/>
      <c r="O15" s="188">
        <f>SUM(G15*2)</f>
        <v>432.97286400000002</v>
      </c>
    </row>
    <row r="16" spans="1:19" ht="65.25" thickTop="1">
      <c r="A16" s="158" t="s">
        <v>63</v>
      </c>
      <c r="B16" s="164" t="s">
        <v>183</v>
      </c>
      <c r="C16" s="157"/>
      <c r="D16" s="150"/>
      <c r="E16" s="150"/>
      <c r="F16" s="156"/>
      <c r="G16" s="189">
        <v>189.42562799999999</v>
      </c>
      <c r="H16" s="150"/>
      <c r="I16" s="188">
        <f>SUM(G16*1.5)</f>
        <v>284.138442</v>
      </c>
      <c r="J16" s="150"/>
      <c r="K16" s="188">
        <f>SUM(G16*1.5)</f>
        <v>284.138442</v>
      </c>
      <c r="L16" s="150"/>
      <c r="M16" s="188">
        <f>SUM(G16*1.5)</f>
        <v>284.138442</v>
      </c>
      <c r="N16" s="150"/>
      <c r="O16" s="188">
        <f>SUM(G16*2)</f>
        <v>378.85125599999998</v>
      </c>
    </row>
    <row r="17" spans="1:15">
      <c r="A17" s="158" t="s">
        <v>39</v>
      </c>
      <c r="B17" s="172"/>
      <c r="C17" s="157"/>
      <c r="D17" s="150"/>
      <c r="E17" s="150"/>
      <c r="F17" s="156"/>
      <c r="G17" s="150"/>
      <c r="H17" s="150"/>
      <c r="I17" s="150"/>
      <c r="J17" s="150"/>
      <c r="K17" s="150"/>
      <c r="L17" s="150"/>
      <c r="M17" s="150"/>
      <c r="N17" s="150"/>
      <c r="O17" s="150"/>
    </row>
    <row r="18" spans="1:15" ht="15.75" thickBot="1">
      <c r="A18" s="158" t="s">
        <v>38</v>
      </c>
      <c r="B18" s="170"/>
      <c r="C18" s="157"/>
      <c r="D18" s="150"/>
      <c r="E18" s="150"/>
      <c r="F18" s="156"/>
      <c r="G18" s="150"/>
      <c r="H18" s="150"/>
      <c r="I18" s="150"/>
      <c r="J18" s="150"/>
      <c r="K18" s="150"/>
      <c r="L18" s="150"/>
      <c r="M18" s="150"/>
      <c r="N18" s="150"/>
      <c r="O18" s="150"/>
    </row>
    <row r="19" spans="1:15" ht="64.5">
      <c r="A19" s="158" t="s">
        <v>64</v>
      </c>
      <c r="B19" s="164" t="s">
        <v>182</v>
      </c>
      <c r="C19" s="157"/>
      <c r="D19" s="150"/>
      <c r="E19" s="150"/>
      <c r="F19" s="156"/>
      <c r="G19" s="189">
        <v>216.48643200000001</v>
      </c>
      <c r="H19" s="150"/>
      <c r="I19" s="188">
        <f>SUM(G19*1.5)</f>
        <v>324.729648</v>
      </c>
      <c r="J19" s="150"/>
      <c r="K19" s="188">
        <f>SUM(G19*1.5)</f>
        <v>324.729648</v>
      </c>
      <c r="L19" s="150"/>
      <c r="M19" s="188">
        <f>SUM(G19*1.5)</f>
        <v>324.729648</v>
      </c>
      <c r="N19" s="150"/>
      <c r="O19" s="188">
        <f>SUM(G19*2)</f>
        <v>432.97286400000002</v>
      </c>
    </row>
    <row r="20" spans="1:15">
      <c r="A20" s="158" t="s">
        <v>39</v>
      </c>
      <c r="B20" s="229"/>
      <c r="C20" s="157"/>
      <c r="D20" s="150"/>
      <c r="E20" s="150"/>
      <c r="F20" s="156"/>
      <c r="G20" s="150"/>
      <c r="H20" s="150"/>
      <c r="I20" s="150"/>
      <c r="J20" s="150"/>
      <c r="K20" s="150"/>
      <c r="L20" s="150"/>
      <c r="M20" s="150"/>
      <c r="N20" s="150"/>
      <c r="O20" s="150"/>
    </row>
    <row r="21" spans="1:15">
      <c r="A21" s="158" t="s">
        <v>38</v>
      </c>
      <c r="B21" s="229"/>
      <c r="C21" s="157"/>
      <c r="D21" s="150"/>
      <c r="E21" s="150"/>
      <c r="F21" s="156"/>
      <c r="G21" s="150"/>
      <c r="H21" s="150"/>
      <c r="I21" s="150"/>
      <c r="J21" s="150"/>
      <c r="K21" s="150"/>
      <c r="L21" s="150"/>
      <c r="M21" s="150"/>
      <c r="N21" s="150"/>
      <c r="O21" s="150"/>
    </row>
  </sheetData>
  <sheetProtection algorithmName="SHA-512" hashValue="AVjslZHxpO2+p1x1awK6NgKXXENYbnevJEK7m3x87vYZrEnWcEGyt8XvAU35JKz95wRpHXGn1b18i1QYQPRq5g==" saltValue="+Bz2rVw2xlwG2VG7WZIcAw==" spinCount="100000" sheet="1" sort="0" autoFilter="0"/>
  <autoFilter ref="A5:O21" xr:uid="{DDC36CC5-CC56-417E-BB91-6A760B1B3DC2}"/>
  <mergeCells count="1">
    <mergeCell ref="A3:B3"/>
  </mergeCells>
  <printOptions horizontalCentered="1"/>
  <pageMargins left="0.75" right="0.75" top="1" bottom="1" header="0.5" footer="0.5"/>
  <pageSetup paperSize="3" scale="56" fitToHeight="0" orientation="landscape" r:id="rId1"/>
  <headerFooter alignWithMargins="0">
    <oddHeader>&amp;LGROUP 77201, AWARD 23150
INTELLIGENT FACILITY AND SECURITY SYSTEMS &amp;&amp; SOLUTIONS&amp;RRONCO SPECIALIZED SYSTEMS INC
CONTRACT NO.: PT68850 
January 2025</oddHeader>
    <oddFooter>&amp;L&amp;F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9A0A9-9532-475F-88F9-F17CCBF8FB33}">
  <sheetPr>
    <pageSetUpPr fitToPage="1"/>
  </sheetPr>
  <dimension ref="A3:S27"/>
  <sheetViews>
    <sheetView zoomScaleNormal="100" workbookViewId="0">
      <selection activeCell="A7" sqref="A7"/>
    </sheetView>
  </sheetViews>
  <sheetFormatPr defaultColWidth="9.140625" defaultRowHeight="15"/>
  <cols>
    <col min="1" max="1" width="65.7109375" style="147" bestFit="1" customWidth="1"/>
    <col min="2" max="2" width="124" style="147" bestFit="1" customWidth="1"/>
    <col min="3" max="3" width="54.28515625" style="147" bestFit="1" customWidth="1"/>
    <col min="4" max="4" width="18.42578125" style="148" customWidth="1"/>
    <col min="5" max="5" width="18.7109375" style="148" customWidth="1"/>
    <col min="6" max="6" width="14.28515625" style="149" customWidth="1"/>
    <col min="7" max="8" width="15.28515625" style="148" bestFit="1" customWidth="1"/>
    <col min="9" max="9" width="17.42578125" style="148" bestFit="1" customWidth="1"/>
    <col min="10" max="10" width="15.28515625" style="148" bestFit="1" customWidth="1"/>
    <col min="11" max="11" width="15.42578125" style="148" customWidth="1"/>
    <col min="12" max="12" width="14.5703125" style="148" customWidth="1"/>
    <col min="13" max="13" width="15.28515625" style="148" bestFit="1" customWidth="1"/>
    <col min="14" max="14" width="18.28515625" style="148" customWidth="1"/>
    <col min="15" max="15" width="19.7109375" style="148" customWidth="1"/>
    <col min="16" max="16" width="12.42578125" style="235" hidden="1" customWidth="1"/>
    <col min="17" max="17" width="9.28515625" style="235" hidden="1" customWidth="1"/>
    <col min="18" max="18" width="9.140625" style="147" hidden="1" customWidth="1"/>
    <col min="19" max="19" width="9.140625" style="40" hidden="1" customWidth="1"/>
    <col min="20" max="16384" width="9.140625" style="40"/>
  </cols>
  <sheetData>
    <row r="3" spans="1:19" ht="18.75">
      <c r="A3" s="234" t="s">
        <v>58</v>
      </c>
      <c r="B3" s="144"/>
      <c r="C3" s="144"/>
      <c r="D3" s="144"/>
      <c r="E3" s="144"/>
    </row>
    <row r="4" spans="1:19" ht="18.75">
      <c r="A4" s="233"/>
      <c r="B4" s="39" t="s">
        <v>568</v>
      </c>
      <c r="C4" s="42" t="s">
        <v>518</v>
      </c>
      <c r="D4" s="58"/>
      <c r="E4" s="58"/>
    </row>
    <row r="5" spans="1:19" ht="60">
      <c r="A5" s="201" t="s">
        <v>26</v>
      </c>
      <c r="B5" s="201" t="s">
        <v>27</v>
      </c>
      <c r="C5" s="201" t="s">
        <v>71</v>
      </c>
      <c r="D5" s="198" t="s">
        <v>28</v>
      </c>
      <c r="E5" s="198" t="s">
        <v>29</v>
      </c>
      <c r="F5" s="232" t="s">
        <v>30</v>
      </c>
      <c r="G5" s="198" t="s">
        <v>44</v>
      </c>
      <c r="H5" s="198" t="s">
        <v>43</v>
      </c>
      <c r="I5" s="198" t="s">
        <v>42</v>
      </c>
      <c r="J5" s="198" t="s">
        <v>31</v>
      </c>
      <c r="K5" s="198" t="s">
        <v>32</v>
      </c>
      <c r="L5" s="198" t="s">
        <v>33</v>
      </c>
      <c r="M5" s="198" t="s">
        <v>34</v>
      </c>
      <c r="N5" s="198" t="s">
        <v>41</v>
      </c>
      <c r="O5" s="242" t="s">
        <v>35</v>
      </c>
    </row>
    <row r="6" spans="1:19" ht="180">
      <c r="A6" s="158" t="s">
        <v>76</v>
      </c>
      <c r="B6" s="158" t="s">
        <v>190</v>
      </c>
      <c r="C6" s="158" t="s">
        <v>75</v>
      </c>
      <c r="D6" s="188">
        <v>40.68</v>
      </c>
      <c r="E6" s="188">
        <v>30.78</v>
      </c>
      <c r="F6" s="231">
        <v>1.4779</v>
      </c>
      <c r="G6" s="188">
        <f>SUM(D6:E6)*(1+F6)</f>
        <v>177.07073400000002</v>
      </c>
      <c r="H6" s="188">
        <f>SUM(D6*1.5)</f>
        <v>61.019999999999996</v>
      </c>
      <c r="I6" s="188">
        <f>SUM((H6+(P6+H6*Q6))*((1+F6)))</f>
        <v>228.29041373999999</v>
      </c>
      <c r="J6" s="188">
        <f>SUM(D6*1.5)</f>
        <v>61.019999999999996</v>
      </c>
      <c r="K6" s="188">
        <f>SUM((J6+(P6+J6*Q6))*((1+F6)))</f>
        <v>228.29041373999999</v>
      </c>
      <c r="L6" s="188">
        <f>SUM(D6*1.5)</f>
        <v>61.019999999999996</v>
      </c>
      <c r="M6" s="188">
        <f>SUM((P6+L6*Q6)+L6)*(1+F6)</f>
        <v>228.29041373999999</v>
      </c>
      <c r="N6" s="188">
        <f>SUM(D6*2)</f>
        <v>81.36</v>
      </c>
      <c r="O6" s="237">
        <f>SUM((N6+(P6+N6*Q6)))*(1+F6)</f>
        <v>280.20291431999999</v>
      </c>
      <c r="P6" s="235">
        <v>29.28</v>
      </c>
      <c r="Q6" s="235">
        <v>0.03</v>
      </c>
    </row>
    <row r="7" spans="1:19" ht="165">
      <c r="A7" s="158" t="s">
        <v>77</v>
      </c>
      <c r="B7" s="158" t="s">
        <v>190</v>
      </c>
      <c r="C7" s="158" t="s">
        <v>78</v>
      </c>
      <c r="D7" s="188">
        <v>48.74</v>
      </c>
      <c r="E7" s="188">
        <f>SUM(P7+(D7*Q7))</f>
        <v>31.372199999999999</v>
      </c>
      <c r="F7" s="231">
        <v>1.2875000000000001</v>
      </c>
      <c r="G7" s="188">
        <f>SUM(D7:E7)*(1+F7)</f>
        <v>183.25665750000002</v>
      </c>
      <c r="H7" s="188">
        <f>SUM(D7*1.5)</f>
        <v>73.11</v>
      </c>
      <c r="I7" s="188">
        <f>SUM((H7+E7)*(1+F7))</f>
        <v>239.00303250000002</v>
      </c>
      <c r="J7" s="188">
        <f>SUM(D7*1.5)</f>
        <v>73.11</v>
      </c>
      <c r="K7" s="188">
        <f>SUM((J7+E7)*(1+F7))</f>
        <v>239.00303250000002</v>
      </c>
      <c r="L7" s="188">
        <f>SUM(D7*1.5)</f>
        <v>73.11</v>
      </c>
      <c r="M7" s="188">
        <f>SUM(E7+L7)*(1+F7)</f>
        <v>239.00303250000002</v>
      </c>
      <c r="N7" s="188">
        <f>SUM(D7*2)</f>
        <v>97.48</v>
      </c>
      <c r="O7" s="237">
        <f>SUM((N7+E7)*(1+F7))</f>
        <v>294.74940750000002</v>
      </c>
      <c r="P7" s="241">
        <v>29.91</v>
      </c>
      <c r="Q7" s="235">
        <v>0.03</v>
      </c>
    </row>
    <row r="8" spans="1:19" ht="195">
      <c r="A8" s="158" t="s">
        <v>83</v>
      </c>
      <c r="B8" s="158" t="s">
        <v>190</v>
      </c>
      <c r="C8" s="158" t="s">
        <v>79</v>
      </c>
      <c r="D8" s="188">
        <f>R8+S8</f>
        <v>60</v>
      </c>
      <c r="E8" s="188">
        <f>SUM(P8+(D8*Q8))</f>
        <v>31.48</v>
      </c>
      <c r="F8" s="231">
        <v>1.0291999999999999</v>
      </c>
      <c r="G8" s="188">
        <f>SUM(D8:E8)*(1+F8)</f>
        <v>185.63121599999999</v>
      </c>
      <c r="H8" s="188">
        <f>SUM(R8*1.5)+S8</f>
        <v>85.25</v>
      </c>
      <c r="I8" s="188">
        <f>SUM((H8+(H8*Q8)+P8)*((1+F8)))</f>
        <v>238.40563500000002</v>
      </c>
      <c r="J8" s="188">
        <f>SUM(R8*1.5)+S8</f>
        <v>85.25</v>
      </c>
      <c r="K8" s="188">
        <f>SUM((J8+(J8*Q8)+P8)*((1+F8)))</f>
        <v>238.40563500000002</v>
      </c>
      <c r="L8" s="188">
        <f>SUM(R8*1.5)+S8</f>
        <v>85.25</v>
      </c>
      <c r="M8" s="188">
        <f>SUM(L8+(L8*Q8)+P8)*(1+F8)</f>
        <v>238.40563500000002</v>
      </c>
      <c r="N8" s="188">
        <f>SUM(R8*2)+S8</f>
        <v>110.5</v>
      </c>
      <c r="O8" s="237">
        <f>SUM((N8+(N8*Q8)+P8)*((1+F8)))</f>
        <v>291.18005399999998</v>
      </c>
      <c r="P8" s="235">
        <v>29.68</v>
      </c>
      <c r="Q8" s="235">
        <v>0.03</v>
      </c>
      <c r="R8" s="147">
        <v>50.5</v>
      </c>
      <c r="S8" s="40">
        <v>9.5</v>
      </c>
    </row>
    <row r="9" spans="1:19" ht="180">
      <c r="A9" s="158" t="s">
        <v>81</v>
      </c>
      <c r="B9" s="158" t="s">
        <v>190</v>
      </c>
      <c r="C9" s="158" t="s">
        <v>80</v>
      </c>
      <c r="D9" s="240">
        <v>47</v>
      </c>
      <c r="E9" s="240">
        <v>31.92</v>
      </c>
      <c r="F9" s="231">
        <v>1.3885000000000001</v>
      </c>
      <c r="G9" s="188">
        <f>SUM(D9:E9)*(1+F9)</f>
        <v>188.50042000000002</v>
      </c>
      <c r="H9" s="188">
        <f>SUM(D9*1.5)</f>
        <v>70.5</v>
      </c>
      <c r="I9" s="188">
        <f>SUM((H9+(P9+H9*Q9))*((1+F9)))</f>
        <v>245.50197249999999</v>
      </c>
      <c r="J9" s="188">
        <f>SUM(D9*1.5)</f>
        <v>70.5</v>
      </c>
      <c r="K9" s="188">
        <f>SUM((J9+(P9+J9*Q9))*((1+F9)))</f>
        <v>245.50197249999999</v>
      </c>
      <c r="L9" s="188">
        <f>SUM(D9*1.5)</f>
        <v>70.5</v>
      </c>
      <c r="M9" s="188">
        <f>SUM((P9+L9*Q9)+L9)*(1+F9)</f>
        <v>245.50197249999999</v>
      </c>
      <c r="N9" s="188">
        <f>SUM(D9*2)</f>
        <v>94</v>
      </c>
      <c r="O9" s="237">
        <f>SUM((N9+(P9+N9*Q9))*((1+F9)))</f>
        <v>303.31561500000004</v>
      </c>
      <c r="P9" s="239">
        <v>30.17</v>
      </c>
      <c r="Q9" s="235">
        <v>0.03</v>
      </c>
    </row>
    <row r="10" spans="1:19" ht="180">
      <c r="A10" s="158" t="s">
        <v>540</v>
      </c>
      <c r="B10" s="158" t="s">
        <v>537</v>
      </c>
      <c r="C10" s="158" t="s">
        <v>75</v>
      </c>
      <c r="D10" s="188">
        <v>40.68</v>
      </c>
      <c r="E10" s="188">
        <v>30.78</v>
      </c>
      <c r="F10" s="231">
        <v>1.4779</v>
      </c>
      <c r="G10" s="188">
        <f>SUM(D10:E10)*(1+F10)</f>
        <v>177.07073400000002</v>
      </c>
      <c r="H10" s="188">
        <f>SUM(D10*1.5)</f>
        <v>61.019999999999996</v>
      </c>
      <c r="I10" s="188">
        <f>SUM((H10+(P10+H10*Q10))*((1+F10)))</f>
        <v>228.29041373999999</v>
      </c>
      <c r="J10" s="188">
        <f>SUM(D10*1.5)</f>
        <v>61.019999999999996</v>
      </c>
      <c r="K10" s="188">
        <f>SUM((J10+(P10+J10*Q10))*((1+F10)))</f>
        <v>228.29041373999999</v>
      </c>
      <c r="L10" s="188">
        <f>SUM(D10*1.5)</f>
        <v>61.019999999999996</v>
      </c>
      <c r="M10" s="188">
        <f>SUM((L10+(P10+L10*Q10))*((1+F10)))</f>
        <v>228.29041373999999</v>
      </c>
      <c r="N10" s="188">
        <f>SUM(D10*2)</f>
        <v>81.36</v>
      </c>
      <c r="O10" s="237">
        <f>SUM((N10+(P10+N10*Q10))*((1+F10)))</f>
        <v>280.20291431999999</v>
      </c>
      <c r="P10" s="235">
        <v>29.28</v>
      </c>
      <c r="Q10" s="235">
        <v>0.03</v>
      </c>
    </row>
    <row r="11" spans="1:19" ht="165">
      <c r="A11" s="158" t="s">
        <v>539</v>
      </c>
      <c r="B11" s="158" t="s">
        <v>537</v>
      </c>
      <c r="C11" s="158" t="s">
        <v>78</v>
      </c>
      <c r="D11" s="188">
        <v>48.74</v>
      </c>
      <c r="E11" s="188">
        <f>SUM(P11+(D11*Q11))</f>
        <v>31.372199999999999</v>
      </c>
      <c r="F11" s="231">
        <v>1.2875000000000001</v>
      </c>
      <c r="G11" s="188">
        <f>SUM(D11:E11)*(1+F11)</f>
        <v>183.25665750000002</v>
      </c>
      <c r="H11" s="188">
        <f>SUM(D11*1.5)</f>
        <v>73.11</v>
      </c>
      <c r="I11" s="188">
        <f>SUM((H11+E11)*(1+F11))</f>
        <v>239.00303250000002</v>
      </c>
      <c r="J11" s="188">
        <f>SUM(D11*1.5)</f>
        <v>73.11</v>
      </c>
      <c r="K11" s="188">
        <f>SUM((J11+E11)*(1+F11))</f>
        <v>239.00303250000002</v>
      </c>
      <c r="L11" s="188">
        <f>SUM(D11*1.5)</f>
        <v>73.11</v>
      </c>
      <c r="M11" s="188">
        <f>SUM(E11+L11)*(1+F11)</f>
        <v>239.00303250000002</v>
      </c>
      <c r="N11" s="188">
        <f>SUM(D11*2)</f>
        <v>97.48</v>
      </c>
      <c r="O11" s="237">
        <f>SUM((N11+E11)*(1+F11))</f>
        <v>294.74940750000002</v>
      </c>
      <c r="P11" s="241">
        <v>29.91</v>
      </c>
      <c r="Q11" s="235">
        <v>0.03</v>
      </c>
    </row>
    <row r="12" spans="1:19" ht="195">
      <c r="A12" s="158" t="s">
        <v>538</v>
      </c>
      <c r="B12" s="158" t="s">
        <v>537</v>
      </c>
      <c r="C12" s="158" t="s">
        <v>79</v>
      </c>
      <c r="D12" s="188">
        <f>R12+S12</f>
        <v>60</v>
      </c>
      <c r="E12" s="188">
        <f>SUM(P12+(D12*Q12))</f>
        <v>31.48</v>
      </c>
      <c r="F12" s="231">
        <v>1.0291999999999999</v>
      </c>
      <c r="G12" s="188">
        <f>SUM(D12:E12)*(1+F12)</f>
        <v>185.63121599999999</v>
      </c>
      <c r="H12" s="188">
        <f>SUM(R12*1.5)+S12</f>
        <v>85.25</v>
      </c>
      <c r="I12" s="188">
        <f>SUM((H12+(H12*Q12)+P12)*((1+F12)))</f>
        <v>238.40563500000002</v>
      </c>
      <c r="J12" s="188">
        <f>SUM(R12*1.5)+S12</f>
        <v>85.25</v>
      </c>
      <c r="K12" s="188">
        <f>SUM((J12+(J12*Q12)+P12)*((1+F12)))</f>
        <v>238.40563500000002</v>
      </c>
      <c r="L12" s="188">
        <f>SUM(R12*1.5)+S12</f>
        <v>85.25</v>
      </c>
      <c r="M12" s="188">
        <f>SUM(L12+(L12*Q12)+P12)*(1+F12)</f>
        <v>238.40563500000002</v>
      </c>
      <c r="N12" s="188">
        <f>SUM(R12*2)+S12</f>
        <v>110.5</v>
      </c>
      <c r="O12" s="237">
        <f>SUM((N12+(N12*Q12)+P12)*((1+F12)))</f>
        <v>291.18005399999998</v>
      </c>
      <c r="P12" s="235">
        <v>29.68</v>
      </c>
      <c r="Q12" s="235">
        <v>0.03</v>
      </c>
      <c r="R12" s="147">
        <v>50.5</v>
      </c>
      <c r="S12" s="40">
        <v>9.5</v>
      </c>
    </row>
    <row r="13" spans="1:19" ht="165">
      <c r="A13" s="158" t="s">
        <v>536</v>
      </c>
      <c r="B13" s="158" t="s">
        <v>537</v>
      </c>
      <c r="C13" s="158" t="s">
        <v>82</v>
      </c>
      <c r="D13" s="240">
        <v>47</v>
      </c>
      <c r="E13" s="240">
        <v>31.92</v>
      </c>
      <c r="F13" s="231">
        <v>1.3885000000000001</v>
      </c>
      <c r="G13" s="188">
        <f>SUM(D13:E13)*(1+F13)</f>
        <v>188.50042000000002</v>
      </c>
      <c r="H13" s="188">
        <f>SUM(D13*1.5)</f>
        <v>70.5</v>
      </c>
      <c r="I13" s="188">
        <f>SUM((H13+(P13+H13*Q13))*((1+F13)))</f>
        <v>245.50197249999999</v>
      </c>
      <c r="J13" s="188">
        <f>SUM(D13*1.5)</f>
        <v>70.5</v>
      </c>
      <c r="K13" s="188">
        <f>SUM(J13+(P13+J13*Q13))*((1+F13))</f>
        <v>245.50197249999999</v>
      </c>
      <c r="L13" s="188">
        <f>SUM(D13*1.5)</f>
        <v>70.5</v>
      </c>
      <c r="M13" s="188">
        <f>SUM((L13+(P13+L13*Q13))*((1+F13)))</f>
        <v>245.50197249999999</v>
      </c>
      <c r="N13" s="188">
        <f>SUM(D13*2)</f>
        <v>94</v>
      </c>
      <c r="O13" s="237">
        <f>SUM((N13+(P13+N13*Q13))*((1+F13)))</f>
        <v>303.31561500000004</v>
      </c>
      <c r="P13" s="239">
        <v>30.17</v>
      </c>
      <c r="Q13" s="235">
        <v>0.03</v>
      </c>
    </row>
    <row r="14" spans="1:19" ht="180">
      <c r="A14" s="158" t="s">
        <v>2657</v>
      </c>
      <c r="B14" s="158" t="s">
        <v>525</v>
      </c>
      <c r="C14" s="158" t="s">
        <v>75</v>
      </c>
      <c r="D14" s="188">
        <v>40.68</v>
      </c>
      <c r="E14" s="188">
        <v>30.78</v>
      </c>
      <c r="F14" s="231">
        <v>1.4779</v>
      </c>
      <c r="G14" s="188">
        <f>SUM(D14:E14)*(1+F14)</f>
        <v>177.07073400000002</v>
      </c>
      <c r="H14" s="188">
        <f>SUM(D14*1.5)</f>
        <v>61.019999999999996</v>
      </c>
      <c r="I14" s="188">
        <f>SUM((H14+(P14+H14*Q14))*((1+F14)))</f>
        <v>228.29041373999999</v>
      </c>
      <c r="J14" s="188">
        <f>SUM(D14*1.5)</f>
        <v>61.019999999999996</v>
      </c>
      <c r="K14" s="188">
        <f>SUM((J14+(P14+J14*Q14))*((1+F14)))</f>
        <v>228.29041373999999</v>
      </c>
      <c r="L14" s="188">
        <f>SUM(D14*1.5)</f>
        <v>61.019999999999996</v>
      </c>
      <c r="M14" s="188">
        <f>SUM((L14+(P14+L14*Q14))*((1+F14)))</f>
        <v>228.29041373999999</v>
      </c>
      <c r="N14" s="188">
        <f>SUM(D14*2)</f>
        <v>81.36</v>
      </c>
      <c r="O14" s="237">
        <f>SUM((N14+(P14+N14*Q14))*((1+F14)))</f>
        <v>280.20291431999999</v>
      </c>
      <c r="P14" s="235">
        <v>29.28</v>
      </c>
      <c r="Q14" s="235">
        <v>0.03</v>
      </c>
    </row>
    <row r="15" spans="1:19" ht="165">
      <c r="A15" s="158" t="s">
        <v>2656</v>
      </c>
      <c r="B15" s="158" t="s">
        <v>525</v>
      </c>
      <c r="C15" s="158" t="s">
        <v>78</v>
      </c>
      <c r="D15" s="188">
        <v>48.74</v>
      </c>
      <c r="E15" s="188">
        <f>SUM(P15+(D15*Q15))</f>
        <v>31.372199999999999</v>
      </c>
      <c r="F15" s="231">
        <v>1.2875000000000001</v>
      </c>
      <c r="G15" s="188">
        <f>SUM(D15:E15)*(1+F15)</f>
        <v>183.25665750000002</v>
      </c>
      <c r="H15" s="188">
        <f>SUM(D15*1.5)</f>
        <v>73.11</v>
      </c>
      <c r="I15" s="188">
        <f>SUM((H15+E15)*(1+F15))</f>
        <v>239.00303250000002</v>
      </c>
      <c r="J15" s="188">
        <f>SUM(D15*1.5)</f>
        <v>73.11</v>
      </c>
      <c r="K15" s="188">
        <f>SUM((J15+E15)*(1+F15))</f>
        <v>239.00303250000002</v>
      </c>
      <c r="L15" s="188">
        <f>SUM(D15*1.5)</f>
        <v>73.11</v>
      </c>
      <c r="M15" s="188">
        <f>SUM(E15+L15)*(1+F15)</f>
        <v>239.00303250000002</v>
      </c>
      <c r="N15" s="188">
        <f>SUM(D15*2)</f>
        <v>97.48</v>
      </c>
      <c r="O15" s="237">
        <f>SUM((N15+E15)*(1+F15))</f>
        <v>294.74940750000002</v>
      </c>
      <c r="P15" s="241">
        <v>29.91</v>
      </c>
      <c r="Q15" s="235">
        <v>0.03</v>
      </c>
    </row>
    <row r="16" spans="1:19" ht="195">
      <c r="A16" s="158" t="s">
        <v>2655</v>
      </c>
      <c r="B16" s="158" t="s">
        <v>525</v>
      </c>
      <c r="C16" s="158" t="s">
        <v>79</v>
      </c>
      <c r="D16" s="188">
        <f>R16+S16</f>
        <v>60</v>
      </c>
      <c r="E16" s="188">
        <f>SUM(P16+(D16*Q16))</f>
        <v>31.48</v>
      </c>
      <c r="F16" s="231">
        <v>1.0291999999999999</v>
      </c>
      <c r="G16" s="188">
        <f>SUM(D16:E16)*(1+F16)</f>
        <v>185.63121599999999</v>
      </c>
      <c r="H16" s="188">
        <f>SUM(R16*1.5)+S16</f>
        <v>85.25</v>
      </c>
      <c r="I16" s="188">
        <f>SUM((H16+(H16*Q16)+P16)*((1+F16)))</f>
        <v>238.40563500000002</v>
      </c>
      <c r="J16" s="188">
        <f>SUM(R16*1.5)+S16</f>
        <v>85.25</v>
      </c>
      <c r="K16" s="188">
        <f>SUM((J16+(J16*Q16)+P16)*((1+F16)))</f>
        <v>238.40563500000002</v>
      </c>
      <c r="L16" s="188">
        <f>SUM(R16*1.5)+S16</f>
        <v>85.25</v>
      </c>
      <c r="M16" s="188">
        <f>SUM(L16+(L16*Q16)+P16)*(1+F16)</f>
        <v>238.40563500000002</v>
      </c>
      <c r="N16" s="188">
        <f>SUM(R16*2)+S16</f>
        <v>110.5</v>
      </c>
      <c r="O16" s="237">
        <f>SUM((N16+(N16*Q16)+P16)*((1+F16)))</f>
        <v>291.18005399999998</v>
      </c>
      <c r="P16" s="235">
        <v>29.68</v>
      </c>
      <c r="Q16" s="235">
        <v>0.03</v>
      </c>
      <c r="R16" s="147">
        <v>50.5</v>
      </c>
      <c r="S16" s="40">
        <v>9.5</v>
      </c>
    </row>
    <row r="17" spans="1:17" ht="165">
      <c r="A17" s="158" t="s">
        <v>2654</v>
      </c>
      <c r="B17" s="158" t="s">
        <v>525</v>
      </c>
      <c r="C17" s="158" t="s">
        <v>82</v>
      </c>
      <c r="D17" s="240">
        <v>47</v>
      </c>
      <c r="E17" s="240">
        <v>31.92</v>
      </c>
      <c r="F17" s="231">
        <v>1.3885000000000001</v>
      </c>
      <c r="G17" s="188">
        <f>SUM(D17:E17)*(1+F17)</f>
        <v>188.50042000000002</v>
      </c>
      <c r="H17" s="188">
        <f>SUM(D17*1.5)</f>
        <v>70.5</v>
      </c>
      <c r="I17" s="188">
        <f>SUM((H17+(P17+H17*Q17))*((1+F17)))</f>
        <v>245.50197249999999</v>
      </c>
      <c r="J17" s="188">
        <f>SUM(D17*1.5)</f>
        <v>70.5</v>
      </c>
      <c r="K17" s="188">
        <f>SUM((J17+(P17+J17*Q17))*((1+F17)))</f>
        <v>245.50197249999999</v>
      </c>
      <c r="L17" s="188">
        <f>SUM(D17*1.5)</f>
        <v>70.5</v>
      </c>
      <c r="M17" s="188">
        <f>SUM((L17+(P17+L17*Q17))*((1+F17)))</f>
        <v>245.50197249999999</v>
      </c>
      <c r="N17" s="188">
        <f>SUM(D17*2)</f>
        <v>94</v>
      </c>
      <c r="O17" s="237">
        <f>SUM((N17+(P17+N17*Q17))*((1+F17)))</f>
        <v>303.31561500000004</v>
      </c>
      <c r="P17" s="239">
        <v>30.17</v>
      </c>
      <c r="Q17" s="235">
        <v>0.03</v>
      </c>
    </row>
    <row r="18" spans="1:17" ht="26.25">
      <c r="A18" s="158" t="s">
        <v>40</v>
      </c>
      <c r="B18" s="190" t="s">
        <v>187</v>
      </c>
      <c r="C18" s="238"/>
      <c r="D18" s="150"/>
      <c r="E18" s="150"/>
      <c r="F18" s="156"/>
      <c r="G18" s="189">
        <v>162.36482400000003</v>
      </c>
      <c r="H18" s="150"/>
      <c r="I18" s="188">
        <f>SUM(G18*1.5)</f>
        <v>243.54723600000005</v>
      </c>
      <c r="J18" s="150"/>
      <c r="K18" s="188">
        <f>SUM(G18*1.5)</f>
        <v>243.54723600000005</v>
      </c>
      <c r="L18" s="150"/>
      <c r="M18" s="188">
        <f>SUM(G18*1.5)</f>
        <v>243.54723600000005</v>
      </c>
      <c r="N18" s="150"/>
      <c r="O18" s="237">
        <f>SUM(G18*2)</f>
        <v>324.72964800000005</v>
      </c>
    </row>
    <row r="19" spans="1:17" ht="26.25">
      <c r="A19" s="158" t="s">
        <v>37</v>
      </c>
      <c r="B19" s="190" t="s">
        <v>186</v>
      </c>
      <c r="C19" s="157"/>
      <c r="D19" s="150"/>
      <c r="E19" s="150"/>
      <c r="F19" s="156"/>
      <c r="G19" s="189">
        <v>189.42562799999999</v>
      </c>
      <c r="H19" s="150"/>
      <c r="I19" s="188">
        <f>SUM(G19*1.5)</f>
        <v>284.138442</v>
      </c>
      <c r="J19" s="150"/>
      <c r="K19" s="188">
        <f>SUM(G19*1.5)</f>
        <v>284.138442</v>
      </c>
      <c r="L19" s="150"/>
      <c r="M19" s="188">
        <f>SUM(G19*1.5)</f>
        <v>284.138442</v>
      </c>
      <c r="N19" s="150"/>
      <c r="O19" s="237">
        <f>SUM(G19*2)</f>
        <v>378.85125599999998</v>
      </c>
    </row>
    <row r="20" spans="1:17" ht="39">
      <c r="A20" s="158" t="s">
        <v>62</v>
      </c>
      <c r="B20" s="186" t="s">
        <v>185</v>
      </c>
      <c r="C20" s="157"/>
      <c r="D20" s="150"/>
      <c r="E20" s="150"/>
      <c r="F20" s="156"/>
      <c r="G20" s="189">
        <v>189.42562799999999</v>
      </c>
      <c r="H20" s="150"/>
      <c r="I20" s="188">
        <f>SUM(G20*1.5)</f>
        <v>284.138442</v>
      </c>
      <c r="J20" s="150"/>
      <c r="K20" s="188">
        <f>SUM(G20*1.5)</f>
        <v>284.138442</v>
      </c>
      <c r="L20" s="150"/>
      <c r="M20" s="188">
        <f>SUM(G20*1.5)</f>
        <v>284.138442</v>
      </c>
      <c r="N20" s="150"/>
      <c r="O20" s="237">
        <f>SUM(G20*2)</f>
        <v>378.85125599999998</v>
      </c>
    </row>
    <row r="21" spans="1:17" ht="52.5" thickBot="1">
      <c r="A21" s="158" t="s">
        <v>160</v>
      </c>
      <c r="B21" s="179" t="s">
        <v>184</v>
      </c>
      <c r="C21" s="157"/>
      <c r="D21" s="150"/>
      <c r="E21" s="150"/>
      <c r="F21" s="156"/>
      <c r="G21" s="189">
        <v>162.36482400000003</v>
      </c>
      <c r="H21" s="150"/>
      <c r="I21" s="188">
        <f>SUM(G21*1.5)</f>
        <v>243.54723600000005</v>
      </c>
      <c r="J21" s="150"/>
      <c r="K21" s="188">
        <f>SUM(G21*1.5)</f>
        <v>243.54723600000005</v>
      </c>
      <c r="L21" s="150"/>
      <c r="M21" s="188">
        <f>SUM(G21*1.5)</f>
        <v>243.54723600000005</v>
      </c>
      <c r="N21" s="150"/>
      <c r="O21" s="237">
        <f>SUM(G21*2)</f>
        <v>324.72964800000005</v>
      </c>
    </row>
    <row r="22" spans="1:17" ht="39.75" thickTop="1">
      <c r="A22" s="158" t="s">
        <v>63</v>
      </c>
      <c r="B22" s="164" t="s">
        <v>183</v>
      </c>
      <c r="C22" s="157"/>
      <c r="D22" s="150"/>
      <c r="E22" s="150"/>
      <c r="F22" s="156"/>
      <c r="G22" s="189">
        <v>135.30402000000001</v>
      </c>
      <c r="H22" s="150"/>
      <c r="I22" s="188">
        <f>SUM(G22*1.5)</f>
        <v>202.95603</v>
      </c>
      <c r="J22" s="150"/>
      <c r="K22" s="188">
        <f>SUM(G22*1.5)</f>
        <v>202.95603</v>
      </c>
      <c r="L22" s="150"/>
      <c r="M22" s="188">
        <f>SUM(G22*1.5)</f>
        <v>202.95603</v>
      </c>
      <c r="N22" s="150"/>
      <c r="O22" s="237">
        <f>SUM(G22*2)</f>
        <v>270.60804000000002</v>
      </c>
    </row>
    <row r="23" spans="1:17">
      <c r="A23" s="158" t="s">
        <v>39</v>
      </c>
      <c r="B23" s="172"/>
      <c r="C23" s="157"/>
      <c r="D23" s="150"/>
      <c r="E23" s="150"/>
      <c r="F23" s="156"/>
      <c r="G23" s="150"/>
      <c r="H23" s="150"/>
      <c r="I23" s="150"/>
      <c r="J23" s="150"/>
      <c r="K23" s="150"/>
      <c r="L23" s="150"/>
      <c r="M23" s="150"/>
      <c r="N23" s="150"/>
      <c r="O23" s="236"/>
    </row>
    <row r="24" spans="1:17" ht="15.75" thickBot="1">
      <c r="A24" s="158" t="s">
        <v>38</v>
      </c>
      <c r="B24" s="170"/>
      <c r="C24" s="157"/>
      <c r="D24" s="150"/>
      <c r="E24" s="150"/>
      <c r="F24" s="156"/>
      <c r="G24" s="150"/>
      <c r="H24" s="150"/>
      <c r="I24" s="150"/>
      <c r="J24" s="150"/>
      <c r="K24" s="150"/>
      <c r="L24" s="150"/>
      <c r="M24" s="150"/>
      <c r="N24" s="150"/>
      <c r="O24" s="236"/>
    </row>
    <row r="25" spans="1:17" ht="39">
      <c r="A25" s="158" t="s">
        <v>64</v>
      </c>
      <c r="B25" s="164" t="s">
        <v>182</v>
      </c>
      <c r="C25" s="157"/>
      <c r="D25" s="150"/>
      <c r="E25" s="150"/>
      <c r="F25" s="156"/>
      <c r="G25" s="189">
        <v>162.36482400000003</v>
      </c>
      <c r="H25" s="150"/>
      <c r="I25" s="188">
        <f>SUM(G25*1.5)</f>
        <v>243.54723600000005</v>
      </c>
      <c r="J25" s="150"/>
      <c r="K25" s="188">
        <f>SUM(G25*1.5)</f>
        <v>243.54723600000005</v>
      </c>
      <c r="L25" s="150"/>
      <c r="M25" s="188">
        <f>SUM(G25*1.5)</f>
        <v>243.54723600000005</v>
      </c>
      <c r="N25" s="150"/>
      <c r="O25" s="237">
        <f>SUM(G25*2)</f>
        <v>324.72964800000005</v>
      </c>
    </row>
    <row r="26" spans="1:17">
      <c r="A26" s="158" t="s">
        <v>39</v>
      </c>
      <c r="B26" s="229"/>
      <c r="C26" s="157"/>
      <c r="D26" s="150"/>
      <c r="E26" s="150"/>
      <c r="F26" s="156"/>
      <c r="G26" s="150"/>
      <c r="H26" s="150"/>
      <c r="I26" s="150"/>
      <c r="J26" s="150"/>
      <c r="K26" s="150"/>
      <c r="L26" s="150"/>
      <c r="M26" s="150"/>
      <c r="N26" s="150"/>
      <c r="O26" s="236"/>
    </row>
    <row r="27" spans="1:17">
      <c r="A27" s="158" t="s">
        <v>38</v>
      </c>
      <c r="B27" s="229"/>
      <c r="C27" s="157"/>
      <c r="D27" s="150"/>
      <c r="E27" s="150"/>
      <c r="F27" s="156"/>
      <c r="G27" s="150"/>
      <c r="H27" s="150"/>
      <c r="I27" s="150"/>
      <c r="J27" s="150"/>
      <c r="K27" s="150"/>
      <c r="L27" s="150"/>
      <c r="M27" s="150"/>
      <c r="N27" s="150"/>
      <c r="O27" s="236"/>
    </row>
  </sheetData>
  <sheetProtection algorithmName="SHA-512" hashValue="wEpRVkOYxhHXNoY5MMwPeIMzTuE7g9F4BfqCb+cfOljibxNzk+mufL+blFQGXF69/cKSxCbyIpmQRjd1cssZdw==" saltValue="iRWPNDMcNpjXYK0E8YSZGg==" spinCount="100000" sheet="1" sort="0" autoFilter="0"/>
  <autoFilter ref="A5:O27" xr:uid="{B2318DA8-DDBB-4EE5-9EA1-1A81D4FF1A77}"/>
  <mergeCells count="1">
    <mergeCell ref="A3:E3"/>
  </mergeCells>
  <printOptions horizontalCentered="1"/>
  <pageMargins left="0.75" right="0.75" top="1" bottom="1" header="0.5" footer="0.5"/>
  <pageSetup paperSize="3" scale="45" fitToHeight="0" orientation="landscape" r:id="rId1"/>
  <headerFooter alignWithMargins="0">
    <oddHeader>&amp;LGROUP 77201, AWARD 23150
INTELLIGENT FACILITY AND SECURITY SYSTEMS &amp;&amp; SOLUTIONS&amp;RRONCO SPECIALIZED SYSTEMS INC
CONTRACT NO.: PT68850 
January 2025</oddHeader>
    <oddFooter>&amp;L&amp;F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C891-E61F-422A-9098-A3322A064FFF}">
  <sheetPr>
    <pageSetUpPr fitToPage="1"/>
  </sheetPr>
  <dimension ref="A3:S21"/>
  <sheetViews>
    <sheetView zoomScaleNormal="100" workbookViewId="0">
      <selection activeCell="A7" sqref="A7"/>
    </sheetView>
  </sheetViews>
  <sheetFormatPr defaultColWidth="9.140625" defaultRowHeight="15"/>
  <cols>
    <col min="1" max="1" width="65.7109375" style="147" customWidth="1"/>
    <col min="2" max="2" width="124" style="147" bestFit="1" customWidth="1"/>
    <col min="3" max="3" width="56.5703125" style="147" bestFit="1" customWidth="1"/>
    <col min="4" max="4" width="18.42578125" style="148" customWidth="1"/>
    <col min="5" max="5" width="18.7109375" style="148" customWidth="1"/>
    <col min="6" max="6" width="14.28515625" style="149" customWidth="1"/>
    <col min="7" max="8" width="15.28515625" style="148" bestFit="1" customWidth="1"/>
    <col min="9" max="9" width="22.5703125" style="148" bestFit="1" customWidth="1"/>
    <col min="10" max="10" width="15.28515625" style="148" bestFit="1" customWidth="1"/>
    <col min="11" max="11" width="22.5703125" style="148" bestFit="1" customWidth="1"/>
    <col min="12" max="12" width="18.28515625" style="148" bestFit="1" customWidth="1"/>
    <col min="13" max="14" width="18.28515625" style="148" customWidth="1"/>
    <col min="15" max="15" width="19.7109375" style="148" customWidth="1"/>
    <col min="16" max="16" width="19.7109375" style="148" hidden="1" customWidth="1"/>
    <col min="17" max="18" width="12.42578125" style="147" hidden="1" customWidth="1"/>
    <col min="19" max="19" width="9.140625" style="147" customWidth="1"/>
    <col min="20" max="16384" width="9.140625" style="40"/>
  </cols>
  <sheetData>
    <row r="3" spans="1:18" ht="18.75">
      <c r="A3" s="259" t="s">
        <v>57</v>
      </c>
      <c r="B3" s="259"/>
    </row>
    <row r="4" spans="1:18" ht="18.75">
      <c r="A4" s="233"/>
      <c r="B4" s="39" t="s">
        <v>568</v>
      </c>
      <c r="C4" s="42" t="s">
        <v>518</v>
      </c>
    </row>
    <row r="5" spans="1:18" ht="45">
      <c r="A5" s="201" t="s">
        <v>26</v>
      </c>
      <c r="B5" s="201" t="s">
        <v>27</v>
      </c>
      <c r="C5" s="201" t="s">
        <v>71</v>
      </c>
      <c r="D5" s="198" t="s">
        <v>28</v>
      </c>
      <c r="E5" s="198" t="s">
        <v>29</v>
      </c>
      <c r="F5" s="232" t="s">
        <v>30</v>
      </c>
      <c r="G5" s="198" t="s">
        <v>44</v>
      </c>
      <c r="H5" s="198" t="s">
        <v>43</v>
      </c>
      <c r="I5" s="198" t="s">
        <v>42</v>
      </c>
      <c r="J5" s="198" t="s">
        <v>31</v>
      </c>
      <c r="K5" s="198" t="s">
        <v>32</v>
      </c>
      <c r="L5" s="198" t="s">
        <v>33</v>
      </c>
      <c r="M5" s="198" t="s">
        <v>34</v>
      </c>
      <c r="N5" s="198" t="s">
        <v>41</v>
      </c>
      <c r="O5" s="198" t="s">
        <v>35</v>
      </c>
      <c r="P5" s="158"/>
      <c r="Q5" s="158"/>
      <c r="R5" s="230"/>
    </row>
    <row r="6" spans="1:18" ht="135">
      <c r="A6" s="158" t="s">
        <v>84</v>
      </c>
      <c r="B6" s="158" t="s">
        <v>190</v>
      </c>
      <c r="C6" s="158" t="s">
        <v>85</v>
      </c>
      <c r="D6" s="188">
        <v>48.74</v>
      </c>
      <c r="E6" s="188">
        <f>SUM(P6+(D6*Q6))</f>
        <v>31.372199999999999</v>
      </c>
      <c r="F6" s="231">
        <v>1.2875000000000001</v>
      </c>
      <c r="G6" s="243">
        <f>SUM(D6:E6)*(1+F6)</f>
        <v>183.25665750000002</v>
      </c>
      <c r="H6" s="188">
        <f>SUM(D6*1.5)</f>
        <v>73.11</v>
      </c>
      <c r="I6" s="188">
        <f>SUM((H6+E6)*(1+F6))</f>
        <v>239.00303250000002</v>
      </c>
      <c r="J6" s="188">
        <f>SUM(D6*1.5)</f>
        <v>73.11</v>
      </c>
      <c r="K6" s="188">
        <f>SUM((J6+E6)*(1+F6))</f>
        <v>239.00303250000002</v>
      </c>
      <c r="L6" s="188">
        <f>SUM(D6*1.5)</f>
        <v>73.11</v>
      </c>
      <c r="M6" s="188">
        <f>SUM(E6+L6)*(1+F6)</f>
        <v>239.00303250000002</v>
      </c>
      <c r="N6" s="188">
        <f>SUM(D6*2)</f>
        <v>97.48</v>
      </c>
      <c r="O6" s="188">
        <f>SUM((N6+E6)*(1+F6))</f>
        <v>294.74940750000002</v>
      </c>
      <c r="P6" s="188">
        <v>29.91</v>
      </c>
      <c r="Q6" s="230">
        <v>0.03</v>
      </c>
      <c r="R6" s="230"/>
    </row>
    <row r="7" spans="1:18" ht="135">
      <c r="A7" s="158" t="s">
        <v>86</v>
      </c>
      <c r="B7" s="158" t="s">
        <v>190</v>
      </c>
      <c r="C7" s="158" t="s">
        <v>87</v>
      </c>
      <c r="D7" s="240">
        <v>42</v>
      </c>
      <c r="E7" s="240">
        <f>SUM((D7*Q7)+P7)</f>
        <v>27.044999999999998</v>
      </c>
      <c r="F7" s="231">
        <v>1.5973999999999999</v>
      </c>
      <c r="G7" s="188">
        <f>SUM(D7:E7)*(1+F7)</f>
        <v>179.33748299999999</v>
      </c>
      <c r="H7" s="188">
        <f>SUM(D7*1.5)</f>
        <v>63</v>
      </c>
      <c r="I7" s="188">
        <f>SUM((H7+(H7*Q7+P7))*(1+F7))</f>
        <v>237.01924349999999</v>
      </c>
      <c r="J7" s="188">
        <f>SUM(D7*1.5)</f>
        <v>63</v>
      </c>
      <c r="K7" s="188">
        <f>SUM((J7+(J7*Q7+P7))*(1+F7))</f>
        <v>237.01924349999999</v>
      </c>
      <c r="L7" s="188">
        <f>SUM(D7*1.5)</f>
        <v>63</v>
      </c>
      <c r="M7" s="188">
        <f>SUM((L7+(L7*Q7+P7))*(1+F7))</f>
        <v>237.01924349999999</v>
      </c>
      <c r="N7" s="188">
        <f>SUM(D7*2)</f>
        <v>84</v>
      </c>
      <c r="O7" s="188">
        <f>SUM((N7+(N7*Q7+P7))*(1+F7))</f>
        <v>294.70100400000001</v>
      </c>
      <c r="P7" s="188">
        <v>24.63</v>
      </c>
      <c r="Q7" s="230">
        <v>5.7500000000000002E-2</v>
      </c>
      <c r="R7" s="230"/>
    </row>
    <row r="8" spans="1:18" ht="120">
      <c r="A8" s="158" t="s">
        <v>541</v>
      </c>
      <c r="B8" s="158" t="s">
        <v>542</v>
      </c>
      <c r="C8" s="158" t="s">
        <v>88</v>
      </c>
      <c r="D8" s="188">
        <v>48.74</v>
      </c>
      <c r="E8" s="188">
        <f>SUM(P8+(D8*Q8))</f>
        <v>31.372199999999999</v>
      </c>
      <c r="F8" s="231">
        <v>1.2875000000000001</v>
      </c>
      <c r="G8" s="188">
        <f>SUM(D8:E8)*(1+F8)</f>
        <v>183.25665750000002</v>
      </c>
      <c r="H8" s="188">
        <f>SUM(D8*1.5)</f>
        <v>73.11</v>
      </c>
      <c r="I8" s="188">
        <f>SUM((H8+E8)*(1+F8))</f>
        <v>239.00303250000002</v>
      </c>
      <c r="J8" s="188">
        <f>SUM(D8*1.5)</f>
        <v>73.11</v>
      </c>
      <c r="K8" s="188">
        <f>SUM((J8+E8)*(1+F8))</f>
        <v>239.00303250000002</v>
      </c>
      <c r="L8" s="188">
        <f>SUM(D8*1.5)</f>
        <v>73.11</v>
      </c>
      <c r="M8" s="188">
        <f>SUM(E8+L8)*(1+F8)</f>
        <v>239.00303250000002</v>
      </c>
      <c r="N8" s="188">
        <f>SUM(D8*2)</f>
        <v>97.48</v>
      </c>
      <c r="O8" s="188">
        <f>SUM((N8+E8)*(1+F8))</f>
        <v>294.74940750000002</v>
      </c>
      <c r="P8" s="188">
        <v>29.91</v>
      </c>
      <c r="Q8" s="230">
        <v>0.03</v>
      </c>
      <c r="R8" s="230"/>
    </row>
    <row r="9" spans="1:18" ht="60">
      <c r="A9" s="158" t="s">
        <v>543</v>
      </c>
      <c r="B9" s="158" t="s">
        <v>542</v>
      </c>
      <c r="C9" s="158" t="s">
        <v>89</v>
      </c>
      <c r="D9" s="240">
        <v>42</v>
      </c>
      <c r="E9" s="240">
        <f>SUM((D9*Q9)+P9)</f>
        <v>27.044999999999998</v>
      </c>
      <c r="F9" s="231">
        <v>1.5973999999999999</v>
      </c>
      <c r="G9" s="188">
        <f>SUM(D9:E9)*(1+F9)</f>
        <v>179.33748299999999</v>
      </c>
      <c r="H9" s="188">
        <f>SUM(D9*1.5)</f>
        <v>63</v>
      </c>
      <c r="I9" s="188">
        <f>SUM((H9+(H9*Q9+P9))*(1+F9))</f>
        <v>237.01924349999999</v>
      </c>
      <c r="J9" s="188">
        <f>SUM(D9*1.5)</f>
        <v>63</v>
      </c>
      <c r="K9" s="188">
        <f>SUM((J9+(J9*Q9+P9))*(1+F9))</f>
        <v>237.01924349999999</v>
      </c>
      <c r="L9" s="188">
        <f>SUM(D9*1.5)</f>
        <v>63</v>
      </c>
      <c r="M9" s="188">
        <f>SUM(L9+(L9*Q9+P9))*(1+F9)</f>
        <v>237.01924349999999</v>
      </c>
      <c r="N9" s="188">
        <f>SUM(D9*2)</f>
        <v>84</v>
      </c>
      <c r="O9" s="188">
        <f>SUM((N9+(N9*Q9+P9))*(1+F9))</f>
        <v>294.70100400000001</v>
      </c>
      <c r="P9" s="188">
        <v>24.63</v>
      </c>
      <c r="Q9" s="230">
        <v>5.7500000000000002E-2</v>
      </c>
      <c r="R9" s="230"/>
    </row>
    <row r="10" spans="1:18" ht="120">
      <c r="A10" s="158" t="s">
        <v>2659</v>
      </c>
      <c r="B10" s="158" t="s">
        <v>525</v>
      </c>
      <c r="C10" s="158" t="s">
        <v>88</v>
      </c>
      <c r="D10" s="188">
        <v>48.74</v>
      </c>
      <c r="E10" s="188">
        <f>SUM(P10+(D10*Q10))</f>
        <v>31.372199999999999</v>
      </c>
      <c r="F10" s="231">
        <v>1.2875000000000001</v>
      </c>
      <c r="G10" s="188">
        <f>SUM(D10:E10)*(1+F10)</f>
        <v>183.25665750000002</v>
      </c>
      <c r="H10" s="188">
        <f>SUM(D10*1.5)</f>
        <v>73.11</v>
      </c>
      <c r="I10" s="188">
        <f>SUM((H10+E10)*(1+F10))</f>
        <v>239.00303250000002</v>
      </c>
      <c r="J10" s="188">
        <f>SUM(D10*1.5)</f>
        <v>73.11</v>
      </c>
      <c r="K10" s="188">
        <f>SUM((J10+E10)*(1+F10))</f>
        <v>239.00303250000002</v>
      </c>
      <c r="L10" s="188">
        <f>SUM(D10*1.5)</f>
        <v>73.11</v>
      </c>
      <c r="M10" s="188">
        <f>SUM(E10+L10)*(1+F10)</f>
        <v>239.00303250000002</v>
      </c>
      <c r="N10" s="188">
        <f>SUM(D10*2)</f>
        <v>97.48</v>
      </c>
      <c r="O10" s="188">
        <f>SUM((N10+E10)*(1+F10))</f>
        <v>294.74940750000002</v>
      </c>
      <c r="P10" s="188">
        <v>29.91</v>
      </c>
      <c r="Q10" s="230">
        <v>0.03</v>
      </c>
      <c r="R10" s="230"/>
    </row>
    <row r="11" spans="1:18" ht="60">
      <c r="A11" s="158" t="s">
        <v>2658</v>
      </c>
      <c r="B11" s="158" t="s">
        <v>525</v>
      </c>
      <c r="C11" s="158" t="s">
        <v>89</v>
      </c>
      <c r="D11" s="240">
        <v>42</v>
      </c>
      <c r="E11" s="240">
        <f>SUM((D11*Q11)+P11)</f>
        <v>27.044999999999998</v>
      </c>
      <c r="F11" s="231">
        <v>1.5973999999999999</v>
      </c>
      <c r="G11" s="188">
        <f>SUM(D11:E11)*(1+F11)</f>
        <v>179.33748299999999</v>
      </c>
      <c r="H11" s="188">
        <f>SUM(D11*1.5)</f>
        <v>63</v>
      </c>
      <c r="I11" s="188">
        <f>SUM((H11+(H11*Q11+P11))*(1+F11))</f>
        <v>237.01924349999999</v>
      </c>
      <c r="J11" s="188">
        <f>SUM(D11*1.5)</f>
        <v>63</v>
      </c>
      <c r="K11" s="188">
        <f>SUM((J11+(J11*Q11+P11))*(1+F11))</f>
        <v>237.01924349999999</v>
      </c>
      <c r="L11" s="188">
        <f>SUM(D11*1.5)</f>
        <v>63</v>
      </c>
      <c r="M11" s="188">
        <f>SUM(L11+(L11*Q11+P11))*(1+F11)</f>
        <v>237.01924349999999</v>
      </c>
      <c r="N11" s="188">
        <f>SUM(D11*2)</f>
        <v>84</v>
      </c>
      <c r="O11" s="188">
        <f>SUM((N11+(N11*Q11+P11))*(1+F11))</f>
        <v>294.70100400000001</v>
      </c>
      <c r="P11" s="188">
        <v>24.63</v>
      </c>
      <c r="Q11" s="230">
        <v>5.7500000000000002E-2</v>
      </c>
      <c r="R11" s="230"/>
    </row>
    <row r="12" spans="1:18" ht="26.25">
      <c r="A12" s="158" t="s">
        <v>40</v>
      </c>
      <c r="B12" s="190" t="s">
        <v>187</v>
      </c>
      <c r="C12" s="238"/>
      <c r="D12" s="150"/>
      <c r="E12" s="150"/>
      <c r="F12" s="156"/>
      <c r="G12" s="189">
        <v>162.36482400000003</v>
      </c>
      <c r="H12" s="150"/>
      <c r="I12" s="188">
        <f>SUM(G12*1.5)</f>
        <v>243.54723600000005</v>
      </c>
      <c r="J12" s="150"/>
      <c r="K12" s="188">
        <f>SUM(G12*1.5)</f>
        <v>243.54723600000005</v>
      </c>
      <c r="L12" s="150"/>
      <c r="M12" s="188">
        <f>SUM(G12*1.5)</f>
        <v>243.54723600000005</v>
      </c>
      <c r="N12" s="150"/>
      <c r="O12" s="188">
        <f>SUM(G12*2)</f>
        <v>324.72964800000005</v>
      </c>
      <c r="P12" s="147"/>
    </row>
    <row r="13" spans="1:18" ht="26.25">
      <c r="A13" s="158" t="s">
        <v>37</v>
      </c>
      <c r="B13" s="190" t="s">
        <v>186</v>
      </c>
      <c r="C13" s="238"/>
      <c r="D13" s="150"/>
      <c r="E13" s="150"/>
      <c r="F13" s="156"/>
      <c r="G13" s="189">
        <v>189.42562799999999</v>
      </c>
      <c r="H13" s="150"/>
      <c r="I13" s="188">
        <f>SUM(G13*1.5)</f>
        <v>284.138442</v>
      </c>
      <c r="J13" s="150"/>
      <c r="K13" s="188">
        <f>SUM(G13*1.5)</f>
        <v>284.138442</v>
      </c>
      <c r="L13" s="150"/>
      <c r="M13" s="188">
        <f>SUM(G13*1.5)</f>
        <v>284.138442</v>
      </c>
      <c r="N13" s="150"/>
      <c r="O13" s="188">
        <f>SUM(G13*2)</f>
        <v>378.85125599999998</v>
      </c>
    </row>
    <row r="14" spans="1:18" ht="39">
      <c r="A14" s="158" t="s">
        <v>62</v>
      </c>
      <c r="B14" s="186" t="s">
        <v>185</v>
      </c>
      <c r="C14" s="238"/>
      <c r="D14" s="150"/>
      <c r="E14" s="150"/>
      <c r="F14" s="156"/>
      <c r="G14" s="189">
        <v>189.42562799999999</v>
      </c>
      <c r="H14" s="150"/>
      <c r="I14" s="188">
        <f>SUM(G14*1.5)</f>
        <v>284.138442</v>
      </c>
      <c r="J14" s="150"/>
      <c r="K14" s="188">
        <f>SUM(G14*1.5)</f>
        <v>284.138442</v>
      </c>
      <c r="L14" s="150"/>
      <c r="M14" s="188">
        <f>SUM(G14*1.5)</f>
        <v>284.138442</v>
      </c>
      <c r="N14" s="150"/>
      <c r="O14" s="188">
        <f>SUM(G14*2)</f>
        <v>378.85125599999998</v>
      </c>
    </row>
    <row r="15" spans="1:18" ht="52.5" thickBot="1">
      <c r="A15" s="158" t="s">
        <v>160</v>
      </c>
      <c r="B15" s="179" t="s">
        <v>184</v>
      </c>
      <c r="C15" s="238"/>
      <c r="D15" s="150"/>
      <c r="E15" s="150"/>
      <c r="F15" s="156"/>
      <c r="G15" s="189">
        <v>162.36482400000003</v>
      </c>
      <c r="H15" s="150"/>
      <c r="I15" s="188">
        <f>SUM(G15*1.5)</f>
        <v>243.54723600000005</v>
      </c>
      <c r="J15" s="150"/>
      <c r="K15" s="188">
        <f>SUM(G15*1.5)</f>
        <v>243.54723600000005</v>
      </c>
      <c r="L15" s="150"/>
      <c r="M15" s="188">
        <f>SUM(G15*1.5)</f>
        <v>243.54723600000005</v>
      </c>
      <c r="N15" s="150"/>
      <c r="O15" s="188">
        <f>SUM(G15*2)</f>
        <v>324.72964800000005</v>
      </c>
    </row>
    <row r="16" spans="1:18" ht="39.75" thickTop="1">
      <c r="A16" s="158" t="s">
        <v>63</v>
      </c>
      <c r="B16" s="164" t="s">
        <v>183</v>
      </c>
      <c r="C16" s="238"/>
      <c r="D16" s="150"/>
      <c r="E16" s="150"/>
      <c r="F16" s="156"/>
      <c r="G16" s="189">
        <v>135.30402000000001</v>
      </c>
      <c r="H16" s="150"/>
      <c r="I16" s="188">
        <f>SUM(G16*1.5)</f>
        <v>202.95603</v>
      </c>
      <c r="J16" s="150"/>
      <c r="K16" s="188">
        <f>SUM(G16*1.5)</f>
        <v>202.95603</v>
      </c>
      <c r="L16" s="150"/>
      <c r="M16" s="188">
        <f>SUM(G16*1.5)</f>
        <v>202.95603</v>
      </c>
      <c r="N16" s="150"/>
      <c r="O16" s="188">
        <f>SUM(G16*2)</f>
        <v>270.60804000000002</v>
      </c>
    </row>
    <row r="17" spans="1:15">
      <c r="A17" s="158" t="s">
        <v>39</v>
      </c>
      <c r="B17" s="172"/>
      <c r="C17" s="238"/>
      <c r="D17" s="150"/>
      <c r="E17" s="150"/>
      <c r="F17" s="156"/>
      <c r="G17" s="150"/>
      <c r="H17" s="150"/>
      <c r="I17" s="150"/>
      <c r="J17" s="150"/>
      <c r="K17" s="150"/>
      <c r="L17" s="150"/>
      <c r="M17" s="150"/>
      <c r="N17" s="150"/>
      <c r="O17" s="150"/>
    </row>
    <row r="18" spans="1:15" ht="15.75" thickBot="1">
      <c r="A18" s="158" t="s">
        <v>38</v>
      </c>
      <c r="B18" s="170"/>
      <c r="C18" s="238"/>
      <c r="D18" s="150"/>
      <c r="E18" s="150"/>
      <c r="F18" s="156"/>
      <c r="G18" s="150"/>
      <c r="H18" s="150"/>
      <c r="I18" s="150"/>
      <c r="J18" s="150"/>
      <c r="K18" s="150"/>
      <c r="L18" s="150"/>
      <c r="M18" s="150"/>
      <c r="N18" s="150"/>
      <c r="O18" s="150"/>
    </row>
    <row r="19" spans="1:15" ht="39">
      <c r="A19" s="158" t="s">
        <v>64</v>
      </c>
      <c r="B19" s="164" t="s">
        <v>182</v>
      </c>
      <c r="C19" s="238"/>
      <c r="D19" s="150"/>
      <c r="E19" s="150"/>
      <c r="F19" s="156"/>
      <c r="G19" s="189">
        <v>189.42562799999999</v>
      </c>
      <c r="H19" s="150"/>
      <c r="I19" s="188">
        <f>SUM(G19*1.5)</f>
        <v>284.138442</v>
      </c>
      <c r="J19" s="150"/>
      <c r="K19" s="188">
        <f>SUM(G19*1.5)</f>
        <v>284.138442</v>
      </c>
      <c r="L19" s="150"/>
      <c r="M19" s="188">
        <f>SUM(G19*1.5)</f>
        <v>284.138442</v>
      </c>
      <c r="N19" s="150"/>
      <c r="O19" s="188">
        <f>SUM(G19*2)</f>
        <v>378.85125599999998</v>
      </c>
    </row>
    <row r="20" spans="1:15">
      <c r="A20" s="158" t="s">
        <v>39</v>
      </c>
      <c r="B20" s="229"/>
      <c r="C20" s="157"/>
      <c r="D20" s="150"/>
      <c r="E20" s="150"/>
      <c r="F20" s="156"/>
      <c r="G20" s="150"/>
      <c r="H20" s="150"/>
      <c r="I20" s="150"/>
      <c r="J20" s="150"/>
      <c r="K20" s="150"/>
      <c r="L20" s="150"/>
      <c r="M20" s="150"/>
      <c r="N20" s="150"/>
      <c r="O20" s="150"/>
    </row>
    <row r="21" spans="1:15">
      <c r="A21" s="158" t="s">
        <v>38</v>
      </c>
      <c r="B21" s="229"/>
      <c r="C21" s="157"/>
      <c r="D21" s="150"/>
      <c r="E21" s="150"/>
      <c r="F21" s="156"/>
      <c r="G21" s="150"/>
      <c r="H21" s="150"/>
      <c r="I21" s="150"/>
      <c r="J21" s="150"/>
      <c r="K21" s="150"/>
      <c r="L21" s="150"/>
      <c r="M21" s="150"/>
      <c r="N21" s="150"/>
      <c r="O21" s="150"/>
    </row>
  </sheetData>
  <sheetProtection algorithmName="SHA-512" hashValue="Kjycl51I26jhIcoFfXPE6NU8gLAG93V6jzj9SSToqH01wWfRlZaclZFUIDaR7Qv/joqWcjo3S0nkN/vp6uzgaA==" saltValue="QwaJJklXNBBQghXoTgoexw==" spinCount="100000" sheet="1" sort="0" autoFilter="0"/>
  <autoFilter ref="A5:O5" xr:uid="{044D5A06-29F7-41BD-B6AF-F0BA74ADFEEC}"/>
  <mergeCells count="1">
    <mergeCell ref="A3:B3"/>
  </mergeCells>
  <printOptions horizontalCentered="1"/>
  <pageMargins left="0.75" right="0.75" top="1" bottom="1" header="0.5" footer="0.5"/>
  <pageSetup paperSize="3" scale="43" fitToHeight="0" orientation="landscape" r:id="rId1"/>
  <headerFooter alignWithMargins="0">
    <oddHeader>&amp;LGROUP 77201, AWARD 23150
INTELLIGENT FACILITY AND SECURITY SYSTEMS &amp;&amp; SOLUTIONS&amp;RRONCO SPECIALIZED SYSTEMS INC
CONTRACT NO.: PT68850 
January 2025</oddHeader>
    <oddFooter>&amp;L&amp;F
&amp;A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i = " h t t p : / / w w w . w 3 . o r g / 2 0 0 1 / X M L S c h e m a - i n s t a n c e "   x m l n s : x s d = " h t t p : / / w w w . w 3 . o r g / 2 0 0 1 / X M L S c h e m a " > < T o k e n s / > < / S w i f t T o k e n s > 
</file>

<file path=customXml/itemProps1.xml><?xml version="1.0" encoding="utf-8"?>
<ds:datastoreItem xmlns:ds="http://schemas.openxmlformats.org/officeDocument/2006/customXml" ds:itemID="{1764E06E-DCE5-414A-A647-8F95905D24EF}">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Instructions</vt:lpstr>
      <vt:lpstr>Cover Page</vt:lpstr>
      <vt:lpstr>Equipment Pricing</vt:lpstr>
      <vt:lpstr>Region 1 Labor Rates</vt:lpstr>
      <vt:lpstr>Region 2 Labor Rates</vt:lpstr>
      <vt:lpstr>Region 3 Labor Rates</vt:lpstr>
      <vt:lpstr>Region 4 Labor Rates</vt:lpstr>
      <vt:lpstr>Region 5 Labor Rates</vt:lpstr>
      <vt:lpstr>Region 6 Labor Rates</vt:lpstr>
      <vt:lpstr>Region 7 Labor Rates</vt:lpstr>
      <vt:lpstr>Region 8 Labor Rates</vt:lpstr>
      <vt:lpstr>Region 9 Labor Rates</vt:lpstr>
      <vt:lpstr>Subcontractor Utilization</vt:lpstr>
      <vt:lpstr>'Equipment Pricing'!Print_Titles</vt:lpstr>
      <vt:lpstr>'Region 1 Labor Rates'!Print_Titles</vt:lpstr>
      <vt:lpstr>'Region 2 Labor Rates'!Print_Titles</vt:lpstr>
      <vt:lpstr>'Region 3 Labor Rates'!Print_Titles</vt:lpstr>
      <vt:lpstr>'Region 4 Labor Rates'!Print_Titles</vt:lpstr>
      <vt:lpstr>'Region 5 Labor Rates'!Print_Titles</vt:lpstr>
      <vt:lpstr>'Region 6 Labor Rates'!Print_Titles</vt:lpstr>
      <vt:lpstr>'Region 7 Labor Rates'!Print_Titles</vt:lpstr>
      <vt:lpstr>'Region 8 Labor Rates'!Print_Titles</vt:lpstr>
      <vt:lpstr>'Region 9 Labor Rates'!Print_Titles</vt:lpstr>
    </vt:vector>
  </TitlesOfParts>
  <Company>New York State - Office of General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betterj</dc:creator>
  <cp:lastModifiedBy>Stafford, Jennifer J (OGS)</cp:lastModifiedBy>
  <cp:lastPrinted>2025-01-13T18:36:20Z</cp:lastPrinted>
  <dcterms:created xsi:type="dcterms:W3CDTF">2008-04-30T14:04:58Z</dcterms:created>
  <dcterms:modified xsi:type="dcterms:W3CDTF">2025-01-13T18:39:45Z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{1764E06E-DCE5-414A-A647-8F95905D24EF}</vt:lpwstr>
  </property>
</Properties>
</file>