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ProcurementServices\PSTm04(Normile)\Elevator\71004-23271 ElevatorMaint\ContractUpdates(PMs)\z_TO BE PUBLISHED\"/>
    </mc:Choice>
  </mc:AlternateContent>
  <xr:revisionPtr revIDLastSave="0" documentId="13_ncr:1_{926E1D72-E78A-49F3-875D-DD4B00281251}" xr6:coauthVersionLast="47" xr6:coauthVersionMax="47" xr10:uidLastSave="{00000000-0000-0000-0000-000000000000}"/>
  <bookViews>
    <workbookView xWindow="-120" yWindow="-120" windowWidth="24240" windowHeight="13140" xr2:uid="{7441B11F-6DF2-4B11-B7A5-E542D376F082}"/>
  </bookViews>
  <sheets>
    <sheet name="Authorized User Instructions" sheetId="1" r:id="rId1"/>
    <sheet name="Mini-Bid Overview" sheetId="2" r:id="rId2"/>
    <sheet name="Project Overview" sheetId="3" r:id="rId3"/>
    <sheet name="Geared &amp; Gearless Traction Elev" sheetId="7" r:id="rId4"/>
    <sheet name="Hydraulic Elevator Equip " sheetId="8" r:id="rId5"/>
    <sheet name="Escalator Equip" sheetId="9" r:id="rId6"/>
    <sheet name="Dumbwaiter Equip" sheetId="10" r:id="rId7"/>
    <sheet name="Wheelchair Lift Equip" sheetId="11" r:id="rId8"/>
    <sheet name="Stage Lift Equip" sheetId="12" r:id="rId9"/>
    <sheet name="Contractor Response" sheetId="4" r:id="rId10"/>
    <sheet name="Hidden" sheetId="5" state="hidden" r:id="rId11"/>
  </sheets>
  <definedNames>
    <definedName name="_xlnm.Print_Area" localSheetId="2">'Project Overview'!$A$1:$G$58</definedName>
    <definedName name="Regions">'Mini-Bid Overview'!$AA$12:$AA$20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 i="4" l="1"/>
  <c r="F45" i="5"/>
  <c r="F43" i="5"/>
  <c r="E69" i="4" s="1"/>
  <c r="F41" i="5"/>
  <c r="E68" i="4" s="1"/>
  <c r="F39" i="5"/>
  <c r="E67" i="4" s="1"/>
  <c r="F37" i="5"/>
  <c r="E66" i="4" s="1"/>
  <c r="F35" i="5"/>
  <c r="E65" i="4" s="1"/>
  <c r="E79" i="4"/>
  <c r="D51" i="4"/>
  <c r="D50" i="4"/>
  <c r="D49" i="4"/>
  <c r="D48" i="4"/>
  <c r="D47" i="4"/>
  <c r="F26" i="5"/>
  <c r="H31" i="3" s="1"/>
  <c r="A41" i="4" s="1"/>
  <c r="F28" i="5" s="1"/>
  <c r="D42" i="4" s="1"/>
  <c r="E73" i="4"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5" i="12"/>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5" i="11"/>
  <c r="H60" i="4"/>
  <c r="H59" i="4"/>
  <c r="H58" i="4"/>
  <c r="H57" i="4"/>
  <c r="H56" i="4"/>
  <c r="F25" i="5"/>
  <c r="G11" i="3" s="1"/>
  <c r="F20" i="5"/>
  <c r="E6" i="3" s="1"/>
  <c r="F24" i="5"/>
  <c r="E10" i="3" s="1"/>
  <c r="F23" i="5"/>
  <c r="E9" i="3" s="1"/>
  <c r="F22" i="5"/>
  <c r="B10" i="3" s="1"/>
  <c r="F21" i="5"/>
  <c r="B9" i="3" s="1"/>
  <c r="F19" i="5"/>
  <c r="C6" i="3" s="1"/>
  <c r="F18" i="5"/>
  <c r="C4" i="3" s="1"/>
  <c r="F17" i="5"/>
  <c r="C3" i="3" s="1"/>
  <c r="F16" i="5"/>
  <c r="C2" i="3" s="1"/>
  <c r="F15" i="5"/>
  <c r="A65" i="2" s="1"/>
  <c r="F14" i="5"/>
  <c r="E64" i="2" s="1"/>
  <c r="F13" i="5"/>
  <c r="C64" i="2" s="1"/>
  <c r="F12" i="5"/>
  <c r="F57" i="2" s="1"/>
  <c r="F11" i="5"/>
  <c r="B57" i="2" s="1"/>
  <c r="F10" i="5"/>
  <c r="F52" i="2" s="1"/>
  <c r="F9" i="5"/>
  <c r="D52" i="2" s="1"/>
  <c r="F8" i="5"/>
  <c r="F44" i="2" s="1"/>
  <c r="F7" i="5"/>
  <c r="B44" i="2" s="1"/>
  <c r="F6" i="5"/>
  <c r="F5" i="5"/>
  <c r="D40" i="2" s="1"/>
  <c r="F4" i="5"/>
  <c r="B39" i="2" s="1"/>
  <c r="F40" i="2"/>
  <c r="F2" i="5"/>
  <c r="F3" i="5" s="1"/>
  <c r="C28" i="2" s="1"/>
  <c r="H61" i="4" l="1"/>
  <c r="C26" i="2"/>
  <c r="F27" i="5" s="1"/>
  <c r="C18" i="4" s="1"/>
  <c r="F73" i="4" l="1"/>
  <c r="F66" i="4"/>
  <c r="F38" i="5" s="1"/>
  <c r="G66" i="4" s="1"/>
  <c r="F70" i="4"/>
  <c r="F46" i="5" s="1"/>
  <c r="G70" i="4" s="1"/>
  <c r="G48" i="4"/>
  <c r="F30" i="5" s="1"/>
  <c r="G50" i="4"/>
  <c r="F32" i="5" s="1"/>
  <c r="F68" i="4"/>
  <c r="F42" i="5" s="1"/>
  <c r="G68" i="4" s="1"/>
  <c r="F65" i="4"/>
  <c r="F36" i="5" s="1"/>
  <c r="G47" i="4"/>
  <c r="F29" i="5" s="1"/>
  <c r="G51" i="4"/>
  <c r="F33" i="5" s="1"/>
  <c r="F67" i="4"/>
  <c r="F40" i="5" s="1"/>
  <c r="G67" i="4" s="1"/>
  <c r="G49" i="4"/>
  <c r="F31" i="5" s="1"/>
  <c r="F69" i="4"/>
  <c r="F44" i="5" s="1"/>
  <c r="G69" i="4" s="1"/>
  <c r="F47" i="5" l="1"/>
  <c r="F48" i="5"/>
  <c r="G73" i="4" s="1"/>
  <c r="G74" i="4" s="1"/>
  <c r="H49" i="4"/>
  <c r="H48" i="4"/>
  <c r="H51" i="4"/>
  <c r="H50" i="4"/>
  <c r="G65" i="4"/>
  <c r="H47" i="4"/>
  <c r="F34" i="5"/>
  <c r="H52" i="4" l="1"/>
  <c r="G75" i="4" s="1"/>
  <c r="F49" i="5"/>
  <c r="F50" i="5" s="1"/>
  <c r="G71" i="4"/>
  <c r="G79" i="4" l="1"/>
  <c r="G76" i="4"/>
  <c r="F51" i="5" l="1"/>
  <c r="G80" i="4" s="1"/>
</calcChain>
</file>

<file path=xl/sharedStrings.xml><?xml version="1.0" encoding="utf-8"?>
<sst xmlns="http://schemas.openxmlformats.org/spreadsheetml/2006/main" count="492" uniqueCount="404">
  <si>
    <t>GROUP 71004 – Elevator, Escalator &amp; Misc. Lift Equipment Maintenance Services (Statewide)</t>
  </si>
  <si>
    <t>Authorized User Instructions</t>
  </si>
  <si>
    <t>DESIGNATED CONTACTS</t>
  </si>
  <si>
    <t>Primary Contact:</t>
  </si>
  <si>
    <t>Email Address:</t>
  </si>
  <si>
    <t>Secondary Contact:</t>
  </si>
  <si>
    <t xml:space="preserve">Email Address: </t>
  </si>
  <si>
    <t>New York State Governmental Entities must indicate if Procurement Lobbying Law/Restricted Period is in effect:</t>
  </si>
  <si>
    <t>SECTION 1: MINI-BID OVERVIEW</t>
  </si>
  <si>
    <t>1. Long Island Region</t>
  </si>
  <si>
    <t>2. New York City Region</t>
  </si>
  <si>
    <t>3. Lower Hudson Valley Region</t>
  </si>
  <si>
    <t>4. Hudson Valley Region</t>
  </si>
  <si>
    <t>5. Capital Region</t>
  </si>
  <si>
    <t>6. North Country Region</t>
  </si>
  <si>
    <t>7. Mohawk Valley/North Country Region</t>
  </si>
  <si>
    <t>8. Central New York Region</t>
  </si>
  <si>
    <t>9. Southern Tier Region</t>
  </si>
  <si>
    <t>10. Finger Lakes Region</t>
  </si>
  <si>
    <t>11. Western New York</t>
  </si>
  <si>
    <t>1.1 INTRODUCTION</t>
  </si>
  <si>
    <t>REGION:</t>
  </si>
  <si>
    <t xml:space="preserve">1.2  CONTRACT TERM AND CONDITIONS </t>
  </si>
  <si>
    <t xml:space="preserve">1.3 KEY EVENTS AND DATES  </t>
  </si>
  <si>
    <t>Event</t>
  </si>
  <si>
    <t>Date</t>
  </si>
  <si>
    <t>Time</t>
  </si>
  <si>
    <t>Mini-Bid Release</t>
  </si>
  <si>
    <t>Mandatory Site Visit</t>
  </si>
  <si>
    <t>Deadline for Submission of Bidder Questions</t>
  </si>
  <si>
    <t>Authorized User Issues Responses to Written Questions (estimated)</t>
  </si>
  <si>
    <t>Bid Opening/Mini-Bid Response Due Date</t>
  </si>
  <si>
    <t xml:space="preserve">1.4  MANDATORY SITE VISIT  </t>
  </si>
  <si>
    <t>1.5  QUESTIONS AND CLARIFICATIONS</t>
  </si>
  <si>
    <t>Authorized User Name:</t>
  </si>
  <si>
    <t>Authorized User Street Address:</t>
  </si>
  <si>
    <t>Authorized User City, State, and Zip Code:</t>
  </si>
  <si>
    <t>MINI-BID PROJECT NUMBER:</t>
  </si>
  <si>
    <t>PROJECT NAME:</t>
  </si>
  <si>
    <t>1.6  INTENT TO BID</t>
  </si>
  <si>
    <t xml:space="preserve">1.7  BID SUBMISSION  </t>
  </si>
  <si>
    <t xml:space="preserve">1.8  METHOD OF AWARD  </t>
  </si>
  <si>
    <t xml:space="preserve">The OGS Centralized Contract requires that a Mini-Bid Project Definition be completed and an award be made on basis of lowest cost.  </t>
  </si>
  <si>
    <t xml:space="preserve">1.9  MINI-BID PROPOSAL VALIDITY </t>
  </si>
  <si>
    <t xml:space="preserve">1.10  MINI-BID PROTEST </t>
  </si>
  <si>
    <t>SECTION 2: PROJECT OVERVIEW</t>
  </si>
  <si>
    <t>2.1  PROJECT SITE DESCRIPTION</t>
  </si>
  <si>
    <t>Facility Name:</t>
  </si>
  <si>
    <t>Street Address:</t>
  </si>
  <si>
    <t>Contact Name at the Facility:</t>
  </si>
  <si>
    <t>Contact Number at the Facility:</t>
  </si>
  <si>
    <t>Contact Email Address:</t>
  </si>
  <si>
    <t>Authorized User City, State, and Zip:</t>
  </si>
  <si>
    <t>City, State, and Zip Code:</t>
  </si>
  <si>
    <t>2.2   EQUIPMENT TO BE SERVICED</t>
  </si>
  <si>
    <t>Building Number/Name</t>
  </si>
  <si>
    <t>Elevator Number</t>
  </si>
  <si>
    <t>Passenger or Freight</t>
  </si>
  <si>
    <t>Floors Served</t>
  </si>
  <si>
    <t>Speed (Fpm)</t>
  </si>
  <si>
    <t>Capacity (Pounds)</t>
  </si>
  <si>
    <t>Escalator Number</t>
  </si>
  <si>
    <t>Width (inches)</t>
  </si>
  <si>
    <t>Maintenance Plan</t>
  </si>
  <si>
    <t>Dumbwaiter Number</t>
  </si>
  <si>
    <t>Drive Train</t>
  </si>
  <si>
    <t xml:space="preserve">Wheelchair Lift No. </t>
  </si>
  <si>
    <t xml:space="preserve">Stage Lift No. </t>
  </si>
  <si>
    <t>2.3   SPECIFIC SERVICE NEEDS</t>
  </si>
  <si>
    <t>Item No.</t>
  </si>
  <si>
    <t>Total</t>
  </si>
  <si>
    <t>To be completed by Contractor</t>
  </si>
  <si>
    <t>Monthly Maintenance Rate
($ per month)</t>
  </si>
  <si>
    <t xml:space="preserve">GRAND MONTHLY TOTAL </t>
  </si>
  <si>
    <t>Elevator Mechanic Straight Time Hourly Rate</t>
  </si>
  <si>
    <t>Elevator Mechanic Overtime Hourly Rate</t>
  </si>
  <si>
    <t xml:space="preserve">Item </t>
  </si>
  <si>
    <t xml:space="preserve">Bid Unit </t>
  </si>
  <si>
    <t xml:space="preserve"># of Months in Contract Term </t>
  </si>
  <si>
    <t>Rise (feet)</t>
  </si>
  <si>
    <t>On-Site Mechanic Required:</t>
  </si>
  <si>
    <t>Preparation of Schematic Wiring Diagrams Required:</t>
  </si>
  <si>
    <t>Material Allowance Markup</t>
  </si>
  <si>
    <t>Percentage  based on allowance</t>
  </si>
  <si>
    <t>TIME AND MATERIAL SUB-TOTAL:</t>
  </si>
  <si>
    <t>EXAMPLE</t>
  </si>
  <si>
    <t>Section</t>
  </si>
  <si>
    <t>Grand Monthly Total</t>
  </si>
  <si>
    <t>Description</t>
  </si>
  <si>
    <t>Fireman's Recall Test Fee</t>
  </si>
  <si>
    <t>GRAND TOTAL BID</t>
  </si>
  <si>
    <t>SECTION 3.2  MAINTENANCE SERVICES</t>
  </si>
  <si>
    <t>SECTION 3.3  FIREMAN'S RECALL TESTING FEE</t>
  </si>
  <si>
    <t>SECTION 3.4 TIME AND MATERIAL RATES</t>
  </si>
  <si>
    <t>3.2 MAINTENANCE SERVICES SUB-TOTAL</t>
  </si>
  <si>
    <t>3.3 FIREMAN'S RECALL TEST SUB-TOTAL</t>
  </si>
  <si>
    <t>3.4 TIME AND MATERIAL SUB-TOTAL</t>
  </si>
  <si>
    <t>SECTION 3 CONTRACTOR RESPONSE</t>
  </si>
  <si>
    <t>Elevator Mechanic Name</t>
  </si>
  <si>
    <t>NYS DOL License Number</t>
  </si>
  <si>
    <t>License Issued Date</t>
  </si>
  <si>
    <t>License Expiration Date</t>
  </si>
  <si>
    <t>Will be automatically completed</t>
  </si>
  <si>
    <t>If yes, provide details:</t>
  </si>
  <si>
    <t>OSHA 10 Completed?</t>
  </si>
  <si>
    <t>SECTION 3.1 LICENSING AND OSHA 10 TRAINING REQUIREMENTS</t>
  </si>
  <si>
    <t>SECTION 3.5  SUB-TOTALS (to be completed automatically)</t>
  </si>
  <si>
    <t>SECTION 3.6 GRAND TOTAL (to be calculated automatically)</t>
  </si>
  <si>
    <t xml:space="preserve">TOTAL </t>
  </si>
  <si>
    <t>Elevator Apprentice Straight Time Rate</t>
  </si>
  <si>
    <t>Elevator Apprentice Overtime Rate</t>
  </si>
  <si>
    <t>Nassau</t>
  </si>
  <si>
    <t>Bronx</t>
  </si>
  <si>
    <t>Orange</t>
  </si>
  <si>
    <t>Columbia</t>
  </si>
  <si>
    <t>Albany</t>
  </si>
  <si>
    <t>Clinton</t>
  </si>
  <si>
    <t>Franklin</t>
  </si>
  <si>
    <t>Cayuga</t>
  </si>
  <si>
    <t>Broome</t>
  </si>
  <si>
    <t>Chemung</t>
  </si>
  <si>
    <t>Allegany</t>
  </si>
  <si>
    <t>Suffolk</t>
  </si>
  <si>
    <t>Kings</t>
  </si>
  <si>
    <t>Putnam</t>
  </si>
  <si>
    <t>Delaware</t>
  </si>
  <si>
    <t>Rensselaer</t>
  </si>
  <si>
    <t>Essex</t>
  </si>
  <si>
    <t>Fulton</t>
  </si>
  <si>
    <t>Cortland</t>
  </si>
  <si>
    <t>Chenago</t>
  </si>
  <si>
    <t>Livingston</t>
  </si>
  <si>
    <t>Cattaraugus</t>
  </si>
  <si>
    <t>New York</t>
  </si>
  <si>
    <t>Rockland</t>
  </si>
  <si>
    <t>Dutchess</t>
  </si>
  <si>
    <t>Saratoga</t>
  </si>
  <si>
    <t>Warren</t>
  </si>
  <si>
    <t>Hamilton</t>
  </si>
  <si>
    <t>Jefferson</t>
  </si>
  <si>
    <t>Otsego</t>
  </si>
  <si>
    <t>Monroe</t>
  </si>
  <si>
    <t>Chautauqua</t>
  </si>
  <si>
    <t>Queens</t>
  </si>
  <si>
    <t>Westchester</t>
  </si>
  <si>
    <t>Greene</t>
  </si>
  <si>
    <t>Schenectady</t>
  </si>
  <si>
    <t>Washington</t>
  </si>
  <si>
    <t>Herkimer</t>
  </si>
  <si>
    <t>Madison</t>
  </si>
  <si>
    <t>Tioga</t>
  </si>
  <si>
    <t>Ontario</t>
  </si>
  <si>
    <t>Erie</t>
  </si>
  <si>
    <t>Richmond</t>
  </si>
  <si>
    <t>Sullivan</t>
  </si>
  <si>
    <t>Schoharie</t>
  </si>
  <si>
    <t>Lewis</t>
  </si>
  <si>
    <t>Onondaga</t>
  </si>
  <si>
    <t>Tompkins</t>
  </si>
  <si>
    <t>Schuyler</t>
  </si>
  <si>
    <t>Genesee</t>
  </si>
  <si>
    <t>Ulster</t>
  </si>
  <si>
    <t>Montgomery</t>
  </si>
  <si>
    <t>Oswego</t>
  </si>
  <si>
    <t>Seneca</t>
  </si>
  <si>
    <t>Niagara</t>
  </si>
  <si>
    <t>Oneida</t>
  </si>
  <si>
    <t>Steuben</t>
  </si>
  <si>
    <t>Orleans</t>
  </si>
  <si>
    <t>St. Lawrence</t>
  </si>
  <si>
    <t>Wayne</t>
  </si>
  <si>
    <t>Wyoming</t>
  </si>
  <si>
    <t>Yates</t>
  </si>
  <si>
    <t xml:space="preserve">All Contractor responses to Authorized User Mini-Bid Project Definitions must remain open and valid for at least 60 days from the Mini-Bid opening date, unless the time for awarding the Mini-Bid is extended by mutual consent of the Authorized User and the Contractor.  A Contractor’s Mini-Bid response shall continue to remain an effective offer, firm and irrevocable, subsequent to such 60 day period until either tentative award of the Mini-Bid by the Authorized User is made or withdrawal of the Contractor Submission in writing by the Contractor.  Tentative award of the Mini-Bid shall consist of written notice to that effect by an Authorized User to a successful Contractor.  </t>
  </si>
  <si>
    <t xml:space="preserve"> Region Designation </t>
  </si>
  <si>
    <t>1.11  EXTRANEOUS TERMS</t>
  </si>
  <si>
    <t>Extraneous terms submitted on standard, pre-printed forms (including but not limited to product literature, order forms, license agreements, contracts, or other documents) that are attached or referenced with submissions shall not be considered part of the Mini-Bid or resulting Mini-Bid Agreement but shall be deemed included for informational or promotional purposes only.</t>
  </si>
  <si>
    <t>Contractor Name:</t>
  </si>
  <si>
    <t>Contractor Street Address:</t>
  </si>
  <si>
    <t>Contractor City, State, and Zip Code:</t>
  </si>
  <si>
    <t>Contractor declines to respond to the Mini-Bid for the following reasons</t>
  </si>
  <si>
    <t>Prior to Filling in this Document</t>
  </si>
  <si>
    <t>General Instructions</t>
  </si>
  <si>
    <t>Project Name is determined by the Authorized User and should include reference to the applicable facility or campus</t>
  </si>
  <si>
    <t>The introduction should be kept brief and contain the information in the box below.  An Authorized User may also use this section to introduce their organization to the Contractor pool.</t>
  </si>
  <si>
    <t>Total No. of Possible Extensions:</t>
  </si>
  <si>
    <t>Length of Possible Extensions (Months)</t>
  </si>
  <si>
    <t>Tentative Start Date (Month, Day, Year):</t>
  </si>
  <si>
    <t>Total No. Years in Initial Contract Term:</t>
  </si>
  <si>
    <t>Tentative End Date (Month, Day, Year):</t>
  </si>
  <si>
    <t xml:space="preserve">Intent to Bid Deadline </t>
  </si>
  <si>
    <t xml:space="preserve">Please note: </t>
  </si>
  <si>
    <t>will not accept any Mini-Bid Responses received after:</t>
  </si>
  <si>
    <t>Date of Site Visit:</t>
  </si>
  <si>
    <t>Start Time of Site Visit:</t>
  </si>
  <si>
    <t>Questions and requests for clarification are only accepted via:</t>
  </si>
  <si>
    <t>Official answers to questions will be provided via addendum. Bid addenda will be provided via email to all Bidders who attend the mandatory site visit.</t>
  </si>
  <si>
    <t xml:space="preserve">Deadline for submission of questions is scheduled for: </t>
  </si>
  <si>
    <t>at:</t>
  </si>
  <si>
    <t>Any questions received after the due date stated in Key Events and Dates table may not be addressed.</t>
  </si>
  <si>
    <t xml:space="preserve">Questions and requests for clarification regarding this Mini-Bid shall only be directed to those listed above as Designated Contacts.     </t>
  </si>
  <si>
    <t>Time Intent to Bid due:</t>
  </si>
  <si>
    <t>Intent to Bid Due Date:</t>
  </si>
  <si>
    <t>Please be aware that submission of an intent to Bid is:</t>
  </si>
  <si>
    <t>Intent to Bid</t>
  </si>
  <si>
    <t>Mandatory</t>
  </si>
  <si>
    <t>Optional</t>
  </si>
  <si>
    <t>Optional but Encouraged</t>
  </si>
  <si>
    <t>Bidders shall complete a Mini-bid Project Definition (Contractor's Response) Excel file and submit via:</t>
  </si>
  <si>
    <t>Bid Submission</t>
  </si>
  <si>
    <t>Email to the address below</t>
  </si>
  <si>
    <t>Bids shall be received on or before:</t>
  </si>
  <si>
    <t>on:</t>
  </si>
  <si>
    <t>The basis for any determination to accept a Late Bid shall be documented in the procurement record.</t>
  </si>
  <si>
    <t>Calculations:</t>
  </si>
  <si>
    <t>BIDS SHALL BE ADDRESSED TO:</t>
  </si>
  <si>
    <t>Any Bid received at the designated location after the established time will be considered a Late Bid. A Late Bid may be rejected and disqualified from award. Notwithstanding the foregoing, a Late Bid may be accepted in the Commissioner’s sole discretion where (i) no timely Bids meeting the requirements of the Solicitation are received, or (ii) the Bidder has demonstrated to the satisfaction of the Commissioner that the Late Bid was caused solely by factors outside the control of the Bidder. However, in no event will the Commissioner be under any obligation to accept a Late Bid.</t>
  </si>
  <si>
    <t>In order to evaluate Bids fairly and completely, Bidders should follow the format set forth herein and must provide all of the information requested.  All items identified in the following list must be addressed as concisely as possible and directed to the attention of the primary contact above in order for a Bid to be considered complete. Failure to conform to the stated requirements may necessitate rejection of the Bid.</t>
  </si>
  <si>
    <t>Authorized User should utilize the dropdown provided below to select the desired method of receipt of the Bid Responses (email or certified mail).  Additonally, the Authorized User needs to provide the applicable address for submission (email address or mailing address as applicable)</t>
  </si>
  <si>
    <t xml:space="preserve">List any other requirements (if any): </t>
  </si>
  <si>
    <t>Authorized User's PRC # is:</t>
  </si>
  <si>
    <t>At the discretion of the Authorized User, a limit may be placed on the total value of all subcontracting work during the term of each Mini-Bid. If such a limit is imposed, it shall be specified in the Mini-Bid Project Definition and expressed as a not-to-exceed percentage of the total Mini-Bid value. If no limit is being imposed, then either the below percentage should indicate as such or this Section removed in entirety.</t>
  </si>
  <si>
    <t>Unless approved by the Authorized User, the total percentage of Mini-Bid value utilized for subcontracted services shall not exceed the percentage:</t>
  </si>
  <si>
    <t>The Authorized User has the discretion to tailor the Preventive Maintenance requirements in the Centralized Contract to meet its needs.  Those requirements should be specified in this section. If no changes are required, we recommend the use of the following language:
The Contractor has to comply with the Preventive Maintenance requirements in the Centralized Contract.</t>
  </si>
  <si>
    <t>Number of Elevators Requiring Monthly Testing</t>
  </si>
  <si>
    <t>To be completed by Contractor
$ per month per each elevator</t>
  </si>
  <si>
    <t>Testing Fee per Elevator each month</t>
  </si>
  <si>
    <t>Paper copy by certified mail to the address below</t>
  </si>
  <si>
    <t>Flashdrive by certified mail to the address below</t>
  </si>
  <si>
    <t xml:space="preserve"> (Traction and Hydraulic Elevators Only)</t>
  </si>
  <si>
    <t>C26</t>
  </si>
  <si>
    <t>Cell</t>
  </si>
  <si>
    <t>1.2a</t>
  </si>
  <si>
    <t>1.2b</t>
  </si>
  <si>
    <t>C28</t>
  </si>
  <si>
    <t>1.3a</t>
  </si>
  <si>
    <t>1.3b</t>
  </si>
  <si>
    <t>1.3c</t>
  </si>
  <si>
    <t>B39</t>
  </si>
  <si>
    <t>D40</t>
  </si>
  <si>
    <t>F40</t>
  </si>
  <si>
    <t>1.4a</t>
  </si>
  <si>
    <t>1.4b</t>
  </si>
  <si>
    <t>B44</t>
  </si>
  <si>
    <t>F44</t>
  </si>
  <si>
    <t>1.5a</t>
  </si>
  <si>
    <t>1.5b</t>
  </si>
  <si>
    <t>D52</t>
  </si>
  <si>
    <t>F52</t>
  </si>
  <si>
    <t>B57</t>
  </si>
  <si>
    <t>1.6a</t>
  </si>
  <si>
    <t>1.6b</t>
  </si>
  <si>
    <t>F57</t>
  </si>
  <si>
    <t>1.7a</t>
  </si>
  <si>
    <t>1.7b</t>
  </si>
  <si>
    <t>1.7c</t>
  </si>
  <si>
    <t>C64</t>
  </si>
  <si>
    <t>E64</t>
  </si>
  <si>
    <t>A65</t>
  </si>
  <si>
    <t>Sheet</t>
  </si>
  <si>
    <t>Mini-Bid Overview</t>
  </si>
  <si>
    <t>C2</t>
  </si>
  <si>
    <t>C3</t>
  </si>
  <si>
    <t>C4</t>
  </si>
  <si>
    <t>C6</t>
  </si>
  <si>
    <t>E6</t>
  </si>
  <si>
    <t>B9</t>
  </si>
  <si>
    <t>B10</t>
  </si>
  <si>
    <t>E9</t>
  </si>
  <si>
    <t>E10</t>
  </si>
  <si>
    <t>G11</t>
  </si>
  <si>
    <t>Header</t>
  </si>
  <si>
    <t>New York State Vendor ID Number:</t>
  </si>
  <si>
    <t>OGS Central Contract Number:</t>
  </si>
  <si>
    <t>Contractor: Choose "Bid" or "No Bid" below.  If your business selects to not Bid, please utilize the space below to describe reasoning.</t>
  </si>
  <si>
    <t>Project Overview</t>
  </si>
  <si>
    <t>C18</t>
  </si>
  <si>
    <t>Total Number of Months in Initial Contract Term as entered in the Mini-Bid Overview:</t>
  </si>
  <si>
    <t>3.4a</t>
  </si>
  <si>
    <t>3.4b</t>
  </si>
  <si>
    <t>3.4c</t>
  </si>
  <si>
    <t>3.4d</t>
  </si>
  <si>
    <t>3.4e</t>
  </si>
  <si>
    <t>3.5a</t>
  </si>
  <si>
    <t>3.4f</t>
  </si>
  <si>
    <t>3.5b</t>
  </si>
  <si>
    <t>3.5c</t>
  </si>
  <si>
    <t>3.5d</t>
  </si>
  <si>
    <t>3.5e</t>
  </si>
  <si>
    <t>3.5f</t>
  </si>
  <si>
    <t>3.5g</t>
  </si>
  <si>
    <t>3.5h</t>
  </si>
  <si>
    <t>3.5i</t>
  </si>
  <si>
    <t>3.6b</t>
  </si>
  <si>
    <t>3.6a</t>
  </si>
  <si>
    <t>Contractor response</t>
  </si>
  <si>
    <t>Intended units for Bidder clarification</t>
  </si>
  <si>
    <t xml:space="preserve">When creating Mini-Bid Project Definitions, Authorized Users should NOT be altering the Tables to include items that are not described in the Centralized Contract. If Authorized Users have a need for Lift Equipment Maintenance Services which are outside the scope of the Centralized Contract, then Authorized Users are instructed to perform their own procurement following their agency's procurement guidelines.
</t>
  </si>
  <si>
    <t>Total No. of Years Allowed by Contract:</t>
  </si>
  <si>
    <t>Fireman’s Recall Testing:</t>
  </si>
  <si>
    <t>Describe any specific service needs such as any requirements for an On-site Mechanic and the dates/hours that the mechanic will be required to be on site. Other examples of service needs that would be listed here include any unique administrative or reporting requirements. 
An Authorized User should utilize the provided dropdowns below to indicate whether they do (Yes) or do not (No) require an On-Site Mechanic, Preparation of Schematic Wiring Diagrams, or Fireman’s Recall Testing under this Mini-Bid Agreement. If services such as an On-Site Mechanic or the Preparation of Schematic Wiring Diagrams, which are included in the cost of the Monthly Maintenance Fee, are not required in the Mini-Bid, then the costs for such services should be removed from the price bid for the Monthly Maintenance Fee in order to provide the most competitive bid.  
Should no other specifc service needs be required under this Mini-Bid Agreement, the Authorized User should indicate "None" below in the space provided.</t>
  </si>
  <si>
    <t>No</t>
  </si>
  <si>
    <t>Yes</t>
  </si>
  <si>
    <t>dollars per hour</t>
  </si>
  <si>
    <t xml:space="preserve">Cells filled in grey are intended for structural purpose and should not be edited in content.
Cells filled in light grey are required or recommended text for that section or perform calculations based on Authorized User input and it is recommended to not alter these cells unless determined necessary.
Cells filled in red indicate errors or missing input which needs to be provided by the Authorized User.  Cells will revert to light grey once issue resolved.
Cells filled in yellow are intended for instructional purposes.  The rows for these cells should be deleted prior to submission of the Mini-Bid Project Definition Template to Contractors.
Cells filled in light blue must be updated with information relevant to the Authorized User's project. 
Cells filled in light green are intended for Contractor to respond.
Cells with no fill are intentially left blank and should not be utilized by the Authorized User or Contractor.
</t>
  </si>
  <si>
    <t>If Fireman's Recall Testing Included,
Number of Lift Equipment for Testing</t>
  </si>
  <si>
    <t>Mini-Bid Project Number here is determined by the Authorized User and intended for reference.</t>
  </si>
  <si>
    <t>Mini-Bid Agreements awarded during the term of the Centralized Contract may have a total term of one month up to five years, including any extensions. Furthermore, the end date of the Mini-Bid Agreement with a start date prior to the end date of the Centralized Contract may be up to three (3) years past the end date of the Centralized Contract provided that the total term of the Mini-Bid Agreement does not exceed five years, including any extensions. This term duration allows an Authorized User the ability to maximize the service offered by the Centralized Contract.
Enter contract term below and any contract extension terms.  Months must be entered in numerical format (January -&gt; 1, December - &gt; 12) for automatic calculations to properly calculate.  "Total No. Years in Initial Contract Term" and "Total No. of Years Allowed by Contract" are automatically calculated based on inputs.  These cells will display as red if terms are inconsistent with Central Contract.</t>
  </si>
  <si>
    <t xml:space="preserve">An Authorized User should use this section to identify all dates and times associated with this Mini-Bid.  There may be additional key events the Authorized User may wish to add.  Including an Intent to Bid or Question and Answer Period is optional, should the Authorized User determine either unnecessary, please delete the applicable row(s) from the template.
Dates and times reported here are automatically filled in to other applicable sections of the Mini-Bid Project Definition Template.  </t>
  </si>
  <si>
    <t>A Pre-bid site visit is mandatory for a Mini-Bid Project Definition. Authorized User must enter the details for the Mandatory Site Visit in the Mini-Bid Project Definition.  Please include details such as: Location of the conference and any additional timeframe requirements; statement that participation is mandatory for Contractors and failure to attend the mandatory site visit will result in rejection of the Bid; how to register; any requirements for advanced submission of questions in writing; and any building access requirements.  Date and time of Site Visit are automatically filled in from the Key Events and Dates Section.</t>
  </si>
  <si>
    <t>It is up to the Authorized User to decide if a Question and Answer period will be held.  This Section should be removed if Authorized User decides against a Question and Answer period.
If applicable, the Authorized User needs to provide information on the method of submission for Bidder Questions in the provided space.  Date and time Bidder questions are due are automatically filled in from the Key Events and Dates Section.</t>
  </si>
  <si>
    <t xml:space="preserve">With the release of the Mini-bid Project Definition to all Contractors in the appropriate Region and Lot(s), an Authorized User may request that Contractors submit a notice of their Intent to Bid. If requested, a deadline date for the Intent to Bid submission must be included in the Key Events and Dates section.  Submission of the Intent to Bid may be mandatory or optional at the Authorized User’s discretion.  Contractors that submit an Intent to Bid are not required to submit a response to a Mini-Bid.
Should an Authorized User opt for requesting an Intent to Bid, please utilize the provided dropdown to select whether it is Mandatory or Optional.  Date and time Intent to Bid is due are automatically filled in from the Key Events and Dates Section.
This Section should be removed if the Authorized User decides against requesting an Intent to Bid (Mandatory or Optional).  </t>
  </si>
  <si>
    <t>Describe the facility(s) where the Contractor will maintain the Lift Equipment. Should more than one location be included under the Mini-Bid, copy, paste and complete the below rows for each site.  Remember that all sites included in a Mini-Bid Solicitation must fall within the same Region.
Please be aware that the site contact listed here is the intended contact following award and so may differ from the designated contact.  Bidders should only reach out to the designated contacts listed on the "Mini-Bid Overview" worksheet prior to award.</t>
  </si>
  <si>
    <t xml:space="preserve">Geared and Gearless Traction Elevator Equipment </t>
  </si>
  <si>
    <t xml:space="preserve">Hydraulic Elevator Equipment </t>
  </si>
  <si>
    <t xml:space="preserve">Escalator Equipment </t>
  </si>
  <si>
    <t xml:space="preserve">Dumbwaiter Equipment </t>
  </si>
  <si>
    <t xml:space="preserve">Wheelchair Lift Equipment </t>
  </si>
  <si>
    <t xml:space="preserve">Stage Lift Equipment </t>
  </si>
  <si>
    <t>Fireman's Recall Test</t>
  </si>
  <si>
    <t xml:space="preserve">Describe any Geared and Gearless Traction Elevator Equipment that will be maintained by the Contractor and the required Maintenance Plan as described in the Maintenance Plans section of the Contract. Authorized Users may add additional rows or columns to the tables to meet the specific requirements of for their procurement.  Should this worksheet be irrelevant to an Authorized User's desired procurement it should be removed in entirety.  </t>
  </si>
  <si>
    <t xml:space="preserve">Describe any Hydraulic Elevator Equipment that will be maintained by the Contractor and the required Maintenance Plan as described in the Maintenance Plans section of the Contract. Authorized Users may add additional rows or columns to the tables to meet the specific requirements of for their procurement.  Should this worksheet be irrelevant to an Authorized User's desired procurement it should be removed in entirety.  </t>
  </si>
  <si>
    <t xml:space="preserve">Describe any Escalator Equipment that will be maintained by the Contractor and the required Maintenance Plan as described in the Maintenance Plans section of the Contract. Authorized Users may add additional rows or columns to the tables to meet the specific requirements of for their procurement.  Should this worksheet be irrelevant to an Authorized User's desired procurement it should be removed in entirety.  </t>
  </si>
  <si>
    <t xml:space="preserve">Describe any Dumbwaiter Equipment that will be maintained by the Contractor and the required Maintenance Plan as described in the Maintenance Plans section of the Contract. Authorized Users may add additional rows or columns to the tables to meet the specific requirements of for their procurement.  Should this worksheet be irrelevant to an Authorized User's desired procurement it should be removed in entirety.  </t>
  </si>
  <si>
    <t xml:space="preserve">Describe any Wheelchair Lift Equipment that will be maintained by the Contractor and the required Maintenance Plan as described in the Maintenance Plans section of the Contract. Authorized Users may add additional rows or columns to the tables to meet the specific requirements of for their procurement.  Should this worksheet be irrelevant to an Authorized User's desired procurement it should be removed in entirety.  </t>
  </si>
  <si>
    <t xml:space="preserve">Describe any Stage Lift Equipment that will be maintained by the Contractor and the required Maintenance Plan as described in the Maintenance Plans section of the Contract. Authorized Users may add additional rows or columns to the tables to meet the specific requirements of for their procurement.  Should this worksheet be irrelevant to an Authorized User's desired procurement it should be removed in entirety.  </t>
  </si>
  <si>
    <t xml:space="preserve">Describe the Lift Equipment that will be maintained by the Contractor and the required Maintenance Plan as described in the Maintenance Plans section of the Contract. in the attached Lift Equipment specific worksheets .  Authorized Users may add additional rows or columns to the worksheets to meet the specific requirements of for their procurement.  Any worksheets irrelevant to an Authorized User's desired procurement should be removed in entirety.  </t>
  </si>
  <si>
    <t>Details regarding the Equipment to be serviced can be found in the included Lift Equipment specific worksheets.</t>
  </si>
  <si>
    <t>H31</t>
  </si>
  <si>
    <t>INSTRUCTIONS TO CONTRACTORS</t>
  </si>
  <si>
    <t>Please utilize the provided column on the Lift Equipment specific worksheets to state your business' Bid for Monthly Maintenance Rate for each piece of Lift Equipment.  Please remember that the value Bid cannot exceed your business' applicable Centralized Contract Rates.  Any Bids including a value in excess of the Contractor's Centralized Contract Rates must be rejected by the Authorized User.</t>
  </si>
  <si>
    <t>Number of Elevators is automatically determined based upon Lift Equipment specific worksheet response by Authorized User.</t>
  </si>
  <si>
    <t>Elevator Mechanic Straight Time (estimated hours)</t>
  </si>
  <si>
    <t>Elevator Mechanic Overtime (estimated hours)</t>
  </si>
  <si>
    <t>Elevator Apprentice Straight Time (estimated hours)</t>
  </si>
  <si>
    <t>Elevator Apprentice Overtime (estimated hours)</t>
  </si>
  <si>
    <t>Material Allowance (Dollar Allowance)</t>
  </si>
  <si>
    <t>2.5   PREVAILING WAGE RATE AND SUPPLEMENTAL BENEFIT INFORMATION</t>
  </si>
  <si>
    <t>2.6   LIMIT ON SUBCONTRACTING</t>
  </si>
  <si>
    <t>2.7   PREVENTIVE MAINTENANCE REQUIREMENTS</t>
  </si>
  <si>
    <t xml:space="preserve">2.8  LICENSING AND OSHA 10 TRAINING REQUIREMENTS </t>
  </si>
  <si>
    <t>The Contractor will enter the Material Markup percentage in Cell F47 and hourly rates for straight time and overtime for each title in Cells F48 through F51.  The totals will be calculated automatically.</t>
  </si>
  <si>
    <t>Completed by Authorized User in Section 2.4 of the "Project Overview" worksheet.</t>
  </si>
  <si>
    <r>
      <t xml:space="preserve">The Authorized User must request a PRC # (Prevailing Rate Case) from the NYS Department of Labor Bureau of Public Work as the work being bid is subject to the prevailing wage rate provisions of New York State Labor Law Article 8.  The Authorized User </t>
    </r>
    <r>
      <rPr>
        <b/>
        <i/>
        <sz val="10"/>
        <color theme="1"/>
        <rFont val="Arial"/>
        <family val="2"/>
      </rPr>
      <t xml:space="preserve">CANNOT </t>
    </r>
    <r>
      <rPr>
        <i/>
        <sz val="10"/>
        <color theme="1"/>
        <rFont val="Arial"/>
        <family val="2"/>
      </rPr>
      <t>utilize the PRC # assigned to the the Central Contract for this section.</t>
    </r>
  </si>
  <si>
    <r>
      <rPr>
        <i/>
        <sz val="10"/>
        <color theme="1"/>
        <rFont val="Arial"/>
        <family val="2"/>
      </rPr>
      <t xml:space="preserve">If applicable, Authorized Users may enter their dispute resolution language. Otherwise, we recommend the use of the following language: 
</t>
    </r>
    <r>
      <rPr>
        <sz val="10"/>
        <color theme="1"/>
        <rFont val="Arial"/>
        <family val="2"/>
      </rPr>
      <t xml:space="preserve">All Mini-Bid protests shall be decided by the Authorized User.  Should a Bidder wish to file a protest regarding a Mini-Bid, the protest shall be submitted to the Designated Contact(s) above for consideration no later than 15 calendar days of notification by the Authorized Use that the Mini-Bid submitted by the Bidder was not selected for award. </t>
    </r>
  </si>
  <si>
    <t>2.4   MONTHLY MATERIAL ALLOWANCE, ESTIMATED HOURS AND CONTINGENCY</t>
  </si>
  <si>
    <t>E65</t>
  </si>
  <si>
    <t>G65</t>
  </si>
  <si>
    <t>E66</t>
  </si>
  <si>
    <t>G66</t>
  </si>
  <si>
    <t>E67</t>
  </si>
  <si>
    <t>G67</t>
  </si>
  <si>
    <t>E68</t>
  </si>
  <si>
    <t>G68</t>
  </si>
  <si>
    <t>E69</t>
  </si>
  <si>
    <t>G69</t>
  </si>
  <si>
    <t>E70</t>
  </si>
  <si>
    <t>G70</t>
  </si>
  <si>
    <t>G71</t>
  </si>
  <si>
    <t>G73</t>
  </si>
  <si>
    <t>G76</t>
  </si>
  <si>
    <t>H52</t>
  </si>
  <si>
    <t>G79</t>
  </si>
  <si>
    <t>G80</t>
  </si>
  <si>
    <t>H51</t>
  </si>
  <si>
    <t>H50</t>
  </si>
  <si>
    <t>H49</t>
  </si>
  <si>
    <t>H48</t>
  </si>
  <si>
    <t>H47</t>
  </si>
  <si>
    <t>D42</t>
  </si>
  <si>
    <t>3.5j</t>
  </si>
  <si>
    <t>3.5k</t>
  </si>
  <si>
    <t>3.5l</t>
  </si>
  <si>
    <t>3.5m</t>
  </si>
  <si>
    <t>3.5n</t>
  </si>
  <si>
    <t>3.5o</t>
  </si>
  <si>
    <t>Authorized Users are advised to review the terms and conditions of the Centralized Contract to determine if it will fit the form, function and utility of their desired Procurement.
Authorized Users are advised to review the "How to Use" document available on the Contract website prior to and during the drafting of the Mini-Bid Project Defintion. 
Authorized Users are advised to ensure they are utilizing the most recent version of this document prior to drafting their Mini-Bid Project Definition.  The most recent version is available on the Contract website.</t>
  </si>
  <si>
    <t xml:space="preserve">The Authorized User is required to complete the "Mini-Bid Overview" worksheet, the "Project Overview" worksheet, the Lift Equipment specifc worksheets and prepare the "Contractor Response" worksheet before issuing the Mini-Bid Project Definition.
Please also be sure to delete the worksheet "Authorized User Instructions" prior to issuing the Mini-Bid Project Definition.
The Contractors are required to complete the "Contractor Response" worksheet and submit the Mini-Bid Project Definition to the Authorized User.
</t>
  </si>
  <si>
    <t xml:space="preserve">Should the Authorized User opt to Protect worksheets prior to issuing the Mini-Bid Project Definition to Contractors, please be sure to confirm that all cells intended for Contractor response are available for their response prior to release.
</t>
  </si>
  <si>
    <t xml:space="preserve">Below is a list of the 11 Regions and corresponding counties as defined in the Central Contract.  All Contractors Awarded the applicable Region must be Solicited for Bid.  Please refer to the Region &amp; Pricing Summary document to determine the Contractors which have been awarded the applicable Region for this Mini-Bid Project Definition.  </t>
  </si>
  <si>
    <t xml:space="preserve">Mini-Bid Project Definition Template </t>
  </si>
  <si>
    <t>MINI-BID PROJECT DEFINITION
GROUP:  71004  AWARD NUMBER:  23271
ELEVATOR, ESCALATOR AND MISCELLANEOUS LIFT EQUIPMENT MAINTENANCE SERVICES (STATEWIDE)</t>
  </si>
  <si>
    <t>Contingency (percentage)</t>
  </si>
  <si>
    <t xml:space="preserve">This template can be tailored to meet an agency's or facility's needs.  The inclusion of agency-specific clauses is permissible as long as they do not conflict with the Centralized Contract terms and conditions.  Please keep in mind that the Centralized Contract terms and conditions supersede those of a Mini-bid Agreement as per the Centralized Contract's Conflict of Terms clause.
Some optional sections of this template may not be relevant to all Authorized Users.  Those sections may be revised or removed in entirety (including applicable grey cells).  Should it be decided to remove a section, we recommend that the procurement record include a comment explaining why this section was omitted for reference in future Contract usage.
</t>
  </si>
  <si>
    <t>MINI-BID PROJECT DEFINITION 
GROUP:  71004  AWARD NUMBER:  23271
ELEVATOR, ESCALATOR AND MISCELLANEOUS LIFT EQUIPMENT MAINTENANCE SERVICES (STATEWIDE)</t>
  </si>
  <si>
    <t>Cells filled in grey are intended for structural purpose and should not be altered.
Cells filled in light grey are required or recommended text for that section or perform calculations based on Authorized User or Contractor input and should not be altered.
Cells filled in light blue have been updated with information relevant to this project by the Authorized User and should not be altered.
Cells filled in light green are intended for Contractor to respond.
Cells with no fill are intentially left blank and should not be utilized by the Authorized User or Contractor.
Please complete all the applicable light green cells provided in this worksheet and the provided Lift Equipment specific worksheets.  Submit these worksheets along with any other required documentation as directed in Section 1.7, Bid Submission, before the Mini-Bid deadline as stated in the Key Events and Dates section on the "Mini-Bid Overview" worksheet.
Contractor's Name, Central Contract Number and New York State Vendor ID Number must reflect the information on their business' Central Contract.</t>
  </si>
  <si>
    <t>An Authorized User should  provide a monthly material allowance (dollar amount) and estimated number of monthly straight time and overtime hours needed for each title.  These values should be based upon the Agency's or facility's planned budget (Material Allowance) and past maintenance records (estimated hours).
If desired, an Authorized User can include a Contingency (percentage) be added to determination of the Grand Total of the Bid for budget considerations</t>
  </si>
  <si>
    <t>Dollar Allowance/
Service Hours Per Month</t>
  </si>
  <si>
    <t xml:space="preserve">Material Markup/
Hourly Rates </t>
  </si>
  <si>
    <t>Dollar Allowance/
Service Hours Per Month/
Contingency %</t>
  </si>
  <si>
    <t xml:space="preserve">To be completed by Contractor
Material Markup Rate
hourly rates </t>
  </si>
  <si>
    <t xml:space="preserve">Material Markup
Hourly Rates </t>
  </si>
  <si>
    <t>CONTINGENCY PERCENTAGE</t>
  </si>
  <si>
    <t>7100423271 MiniBid Project Definition Template</t>
  </si>
  <si>
    <t xml:space="preserve">Maintenance for Traction Elevator Equipment </t>
  </si>
  <si>
    <t xml:space="preserve">Maintenance for Hydraulic Elevator Equipment </t>
  </si>
  <si>
    <t xml:space="preserve">Maintenance for Escalator Equipment </t>
  </si>
  <si>
    <t xml:space="preserve">Maintenance for Dumbwaiter Equipment </t>
  </si>
  <si>
    <t xml:space="preserve">Maintenance for Wheelchair Lift Equipment </t>
  </si>
  <si>
    <t xml:space="preserve">Maintenance for Stage Lift Equipment </t>
  </si>
  <si>
    <t>Bidders shall list in Section 3.1 of the "Contractor Response" worksheet all of the Elevator Mechanics that may work on the Mini-Bid Project by including the Elevator Mechanic's name, New York State Department of Labor License Number, License Issued Date, and License Expiration Date. Bidder shall also indicate whether the Elevator Mechanic has completed the OSHA 10 safety training course.
https://dol.ny.gov/elevator-licensing-information</t>
  </si>
  <si>
    <t>This Mini-Bid is being distributed to the Contractors awarded under the Region listed below to acquire Lift Equipment Maintenance Services under the OGS Centralized Contract Award 23271.
The purpose of this Mini-bid is to obtain proposals for the work as detailed in this document and any attachments(s) that may be included.
Responses will only be accepted from Contractors listed under Award #23271 for the Region indicated below.
Prior to award, the Authorized User must ensure that licensing requirements are met by the Contractor. (https://dol.ny.gov/elevator-licensing-information)
Prior to the award, the  Authorized User must ensure licensing requirements are met by Contractor staff/representatives. (https://dol.ny.gov/elevator-licensing-information)
Responses which include pricing in excess of the “maximum Not-To-Exceed price” awarded to the Contractor for the Region indicated above must be rejected by the Authorized User.</t>
  </si>
  <si>
    <t>Bidders shall list below in response to Section 2.7 Licensing Requirements of the "Project Overview" worksheet all of the Elevator Mechanics that may work on the Mini-Bid Project by including the Elevator Mechanic's name, New York State Department of Labor License Number, License Issued Date, and License Expiration Date. 
https://dol.ny.gov/elevator-licensing-information</t>
  </si>
  <si>
    <t>Version: May 23,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</si>
</sst>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mm/dd/yy;@"/>
    <numFmt numFmtId="166" formatCode="[$-F400]h:mm:ss\ AM/PM"/>
  </numFmts>
  <fonts count="23" x14ac:knownFonts="1">
    <font>
      <sz val="11"/>
      <color theme="1"/>
      <name val="Arial"/>
      <family val="2"/>
    </font>
    <font>
      <b/>
      <sz val="11"/>
      <color theme="1"/>
      <name val="Arial"/>
      <family val="2"/>
    </font>
    <font>
      <sz val="10"/>
      <color theme="1"/>
      <name val="Arial"/>
      <family val="2"/>
    </font>
    <font>
      <sz val="11"/>
      <name val="Arial"/>
      <family val="2"/>
    </font>
    <font>
      <b/>
      <sz val="14"/>
      <color theme="1"/>
      <name val="Arial"/>
      <family val="2"/>
    </font>
    <font>
      <i/>
      <sz val="11"/>
      <color theme="1"/>
      <name val="Arial"/>
      <family val="2"/>
    </font>
    <font>
      <b/>
      <sz val="12"/>
      <color theme="1"/>
      <name val="Arial"/>
      <family val="2"/>
    </font>
    <font>
      <u/>
      <sz val="11"/>
      <color theme="10"/>
      <name val="Arial"/>
      <family val="2"/>
    </font>
    <font>
      <b/>
      <sz val="10"/>
      <color theme="1"/>
      <name val="Arial"/>
      <family val="2"/>
    </font>
    <font>
      <b/>
      <sz val="11"/>
      <name val="Arial"/>
      <family val="2"/>
    </font>
    <font>
      <b/>
      <sz val="11"/>
      <color rgb="FFFF0000"/>
      <name val="Arial"/>
      <family val="2"/>
    </font>
    <font>
      <b/>
      <sz val="10"/>
      <name val="Arial"/>
      <family val="2"/>
    </font>
    <font>
      <sz val="10"/>
      <color rgb="FF000000"/>
      <name val="Arial"/>
      <family val="2"/>
    </font>
    <font>
      <sz val="8"/>
      <color theme="1"/>
      <name val="Arial"/>
      <family val="2"/>
    </font>
    <font>
      <sz val="14"/>
      <color theme="1"/>
      <name val="Arial"/>
      <family val="2"/>
    </font>
    <font>
      <i/>
      <sz val="9"/>
      <name val="Arial"/>
      <family val="2"/>
    </font>
    <font>
      <sz val="10"/>
      <name val="Arial"/>
      <family val="2"/>
    </font>
    <font>
      <b/>
      <sz val="20"/>
      <name val="Arial"/>
      <family val="2"/>
    </font>
    <font>
      <i/>
      <sz val="10"/>
      <name val="Arial"/>
      <family val="2"/>
    </font>
    <font>
      <b/>
      <sz val="14"/>
      <name val="Arial"/>
      <family val="2"/>
    </font>
    <font>
      <i/>
      <sz val="10"/>
      <color theme="1"/>
      <name val="Arial"/>
      <family val="2"/>
    </font>
    <font>
      <b/>
      <i/>
      <sz val="10"/>
      <color theme="1"/>
      <name val="Arial"/>
      <family val="2"/>
    </font>
    <font>
      <b/>
      <i/>
      <sz val="11"/>
      <color theme="1"/>
      <name val="Arial"/>
      <family val="2"/>
    </font>
  </fonts>
  <fills count="12">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BFBFBF"/>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D0CECE"/>
        <bgColor indexed="64"/>
      </patternFill>
    </fill>
    <fill>
      <patternFill patternType="solid">
        <fgColor rgb="FFB4C6E7"/>
        <bgColor indexed="64"/>
      </patternFill>
    </fill>
    <fill>
      <patternFill patternType="solid">
        <fgColor theme="6" tint="0.79998168889431442"/>
        <bgColor indexed="64"/>
      </patternFill>
    </fill>
    <fill>
      <patternFill patternType="solid">
        <fgColor rgb="FFEDEDED"/>
        <bgColor indexed="64"/>
      </patternFill>
    </fill>
    <fill>
      <patternFill patternType="solid">
        <fgColor theme="6" tint="0.39997558519241921"/>
        <bgColor indexed="64"/>
      </patternFill>
    </fill>
  </fills>
  <borders count="6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406">
    <xf numFmtId="0" fontId="0" fillId="0" borderId="0" xfId="0"/>
    <xf numFmtId="44" fontId="2" fillId="0" borderId="0" xfId="0" applyNumberFormat="1" applyFont="1" applyAlignment="1">
      <alignment vertical="top"/>
    </xf>
    <xf numFmtId="0" fontId="8" fillId="0" borderId="0" xfId="0" applyFont="1" applyAlignment="1">
      <alignment horizontal="right" vertical="top"/>
    </xf>
    <xf numFmtId="0" fontId="0" fillId="0" borderId="0" xfId="0" applyAlignment="1">
      <alignment vertical="top"/>
    </xf>
    <xf numFmtId="0" fontId="0" fillId="0" borderId="17" xfId="0" applyBorder="1" applyAlignment="1">
      <alignment vertical="top"/>
    </xf>
    <xf numFmtId="0" fontId="0" fillId="0" borderId="26" xfId="0" applyBorder="1" applyAlignment="1">
      <alignment vertical="top"/>
    </xf>
    <xf numFmtId="0" fontId="2" fillId="0" borderId="0" xfId="0" applyFont="1" applyAlignment="1">
      <alignment vertical="top"/>
    </xf>
    <xf numFmtId="0" fontId="4" fillId="0" borderId="0" xfId="0" applyFont="1" applyAlignment="1">
      <alignment vertical="top"/>
    </xf>
    <xf numFmtId="0" fontId="1" fillId="0" borderId="0" xfId="0" applyFont="1" applyAlignment="1">
      <alignment horizontal="right" vertical="top"/>
    </xf>
    <xf numFmtId="44" fontId="1" fillId="0" borderId="0" xfId="0" applyNumberFormat="1" applyFont="1" applyAlignment="1">
      <alignment vertical="top"/>
    </xf>
    <xf numFmtId="0" fontId="0" fillId="0" borderId="0" xfId="0" applyAlignment="1">
      <alignment horizontal="center" vertical="top"/>
    </xf>
    <xf numFmtId="44" fontId="0" fillId="0" borderId="0" xfId="0" applyNumberFormat="1" applyAlignment="1">
      <alignment vertical="top"/>
    </xf>
    <xf numFmtId="0" fontId="2" fillId="0" borderId="0" xfId="0" applyFont="1" applyAlignment="1">
      <alignment vertical="top" wrapText="1"/>
    </xf>
    <xf numFmtId="0" fontId="10" fillId="0" borderId="0" xfId="0" applyFont="1" applyAlignment="1">
      <alignment vertical="top" wrapText="1"/>
    </xf>
    <xf numFmtId="0" fontId="0" fillId="0" borderId="1" xfId="0" applyBorder="1" applyAlignment="1">
      <alignment vertical="top"/>
    </xf>
    <xf numFmtId="0" fontId="0" fillId="0" borderId="31" xfId="0" applyBorder="1" applyAlignment="1">
      <alignment vertical="top"/>
    </xf>
    <xf numFmtId="0" fontId="10" fillId="0" borderId="31" xfId="0" applyFont="1" applyBorder="1" applyAlignment="1">
      <alignment vertical="top" wrapText="1"/>
    </xf>
    <xf numFmtId="0" fontId="11" fillId="4" borderId="3" xfId="0" applyFon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11" fillId="4" borderId="20" xfId="0" applyFont="1" applyFill="1" applyBorder="1" applyAlignment="1">
      <alignment horizontal="center" vertical="center"/>
    </xf>
    <xf numFmtId="0" fontId="11" fillId="4" borderId="40" xfId="0" applyFont="1" applyFill="1" applyBorder="1" applyAlignment="1">
      <alignment horizontal="center" vertical="center"/>
    </xf>
    <xf numFmtId="0" fontId="13" fillId="0" borderId="0" xfId="0" applyFont="1"/>
    <xf numFmtId="0" fontId="11" fillId="4" borderId="4" xfId="0" applyFont="1" applyFill="1" applyBorder="1" applyAlignment="1">
      <alignment horizontal="center" vertical="center"/>
    </xf>
    <xf numFmtId="0" fontId="8" fillId="0" borderId="0" xfId="0" applyFont="1" applyAlignment="1">
      <alignment horizontal="center" vertical="center"/>
    </xf>
    <xf numFmtId="0" fontId="0" fillId="0" borderId="10" xfId="0" applyBorder="1" applyAlignment="1">
      <alignment vertical="center" wrapText="1"/>
    </xf>
    <xf numFmtId="0" fontId="2" fillId="10" borderId="3" xfId="0" applyFont="1" applyFill="1" applyBorder="1" applyAlignment="1">
      <alignment horizontal="center" vertical="top"/>
    </xf>
    <xf numFmtId="165" fontId="2" fillId="3" borderId="3" xfId="0" applyNumberFormat="1" applyFont="1" applyFill="1" applyBorder="1" applyAlignment="1" applyProtection="1">
      <alignment vertical="top"/>
      <protection locked="0"/>
    </xf>
    <xf numFmtId="0" fontId="16" fillId="10" borderId="3" xfId="0" applyFont="1" applyFill="1" applyBorder="1" applyAlignment="1">
      <alignment vertical="top" wrapText="1"/>
    </xf>
    <xf numFmtId="44" fontId="2" fillId="3" borderId="32" xfId="0" applyNumberFormat="1" applyFont="1" applyFill="1" applyBorder="1" applyAlignment="1" applyProtection="1">
      <alignment vertical="top"/>
      <protection locked="0"/>
    </xf>
    <xf numFmtId="0" fontId="0" fillId="10" borderId="3" xfId="0" applyFill="1" applyBorder="1" applyAlignment="1">
      <alignment horizontal="center" vertical="top"/>
    </xf>
    <xf numFmtId="10" fontId="0" fillId="3" borderId="21" xfId="0" applyNumberFormat="1" applyFill="1" applyBorder="1" applyAlignment="1" applyProtection="1">
      <alignment vertical="top"/>
      <protection locked="0"/>
    </xf>
    <xf numFmtId="44" fontId="0" fillId="3" borderId="21" xfId="0" applyNumberFormat="1" applyFill="1" applyBorder="1" applyAlignment="1" applyProtection="1">
      <alignment vertical="top"/>
      <protection locked="0"/>
    </xf>
    <xf numFmtId="44" fontId="0" fillId="3" borderId="42" xfId="0" applyNumberFormat="1" applyFill="1" applyBorder="1" applyAlignment="1" applyProtection="1">
      <alignment vertical="top"/>
      <protection locked="0"/>
    </xf>
    <xf numFmtId="0" fontId="1" fillId="10" borderId="40" xfId="0" applyFont="1" applyFill="1" applyBorder="1" applyAlignment="1">
      <alignment horizontal="center" vertical="top" wrapText="1"/>
    </xf>
    <xf numFmtId="0" fontId="1" fillId="10" borderId="6" xfId="0" applyFont="1" applyFill="1" applyBorder="1" applyAlignment="1">
      <alignment horizontal="center" vertical="top" wrapText="1"/>
    </xf>
    <xf numFmtId="0" fontId="1" fillId="10" borderId="40" xfId="0" applyFont="1" applyFill="1" applyBorder="1" applyAlignment="1">
      <alignment horizontal="center" vertical="top"/>
    </xf>
    <xf numFmtId="0" fontId="9" fillId="11" borderId="40" xfId="0" applyFont="1" applyFill="1" applyBorder="1" applyAlignment="1">
      <alignment horizontal="center" vertical="top" wrapText="1"/>
    </xf>
    <xf numFmtId="0" fontId="9" fillId="11" borderId="26" xfId="0" applyFont="1" applyFill="1" applyBorder="1" applyAlignment="1">
      <alignment horizontal="center" vertical="top" wrapText="1"/>
    </xf>
    <xf numFmtId="0" fontId="9" fillId="11" borderId="43" xfId="0" applyFont="1" applyFill="1" applyBorder="1" applyAlignment="1">
      <alignment horizontal="center" vertical="top"/>
    </xf>
    <xf numFmtId="44" fontId="3" fillId="11" borderId="40" xfId="0" applyNumberFormat="1" applyFont="1" applyFill="1" applyBorder="1" applyAlignment="1">
      <alignment horizontal="center" vertical="top"/>
    </xf>
    <xf numFmtId="10" fontId="3" fillId="11" borderId="21" xfId="0" applyNumberFormat="1" applyFont="1" applyFill="1" applyBorder="1" applyAlignment="1">
      <alignment vertical="top"/>
    </xf>
    <xf numFmtId="2" fontId="3" fillId="11" borderId="6" xfId="0" applyNumberFormat="1" applyFont="1" applyFill="1" applyBorder="1" applyAlignment="1">
      <alignment horizontal="center" vertical="top"/>
    </xf>
    <xf numFmtId="44" fontId="3" fillId="11" borderId="40" xfId="0" applyNumberFormat="1" applyFont="1" applyFill="1" applyBorder="1" applyAlignment="1">
      <alignment vertical="top"/>
    </xf>
    <xf numFmtId="0" fontId="3" fillId="11" borderId="40" xfId="0" applyFont="1" applyFill="1" applyBorder="1" applyAlignment="1">
      <alignment horizontal="center" vertical="top"/>
    </xf>
    <xf numFmtId="44" fontId="3" fillId="11" borderId="21" xfId="0" applyNumberFormat="1" applyFont="1" applyFill="1" applyBorder="1" applyAlignment="1">
      <alignment vertical="top"/>
    </xf>
    <xf numFmtId="0" fontId="3" fillId="11" borderId="41" xfId="0" applyFont="1" applyFill="1" applyBorder="1" applyAlignment="1">
      <alignment horizontal="center" vertical="top"/>
    </xf>
    <xf numFmtId="44" fontId="3" fillId="11" borderId="42" xfId="0" applyNumberFormat="1" applyFont="1" applyFill="1" applyBorder="1" applyAlignment="1">
      <alignment vertical="top"/>
    </xf>
    <xf numFmtId="2" fontId="3" fillId="11" borderId="9" xfId="0" applyNumberFormat="1" applyFont="1" applyFill="1" applyBorder="1" applyAlignment="1">
      <alignment horizontal="center" vertical="top"/>
    </xf>
    <xf numFmtId="44" fontId="3" fillId="11" borderId="41" xfId="0" applyNumberFormat="1" applyFont="1" applyFill="1" applyBorder="1" applyAlignment="1">
      <alignment vertical="top"/>
    </xf>
    <xf numFmtId="0" fontId="3" fillId="11" borderId="20" xfId="0" applyFont="1" applyFill="1" applyBorder="1" applyAlignment="1">
      <alignment horizontal="center" vertical="top"/>
    </xf>
    <xf numFmtId="0" fontId="3" fillId="11" borderId="50" xfId="0" applyFont="1" applyFill="1" applyBorder="1" applyAlignment="1">
      <alignment vertical="top"/>
    </xf>
    <xf numFmtId="0" fontId="3" fillId="11" borderId="31" xfId="0" applyFont="1" applyFill="1" applyBorder="1" applyAlignment="1">
      <alignment vertical="top"/>
    </xf>
    <xf numFmtId="0" fontId="3" fillId="11" borderId="36" xfId="0" applyFont="1" applyFill="1" applyBorder="1" applyAlignment="1">
      <alignment vertical="top"/>
    </xf>
    <xf numFmtId="44" fontId="9" fillId="11" borderId="35" xfId="0" applyNumberFormat="1" applyFont="1" applyFill="1" applyBorder="1" applyAlignment="1">
      <alignment vertical="top"/>
    </xf>
    <xf numFmtId="0" fontId="1" fillId="10" borderId="28" xfId="0" applyFont="1" applyFill="1" applyBorder="1" applyAlignment="1">
      <alignment horizontal="center" vertical="top"/>
    </xf>
    <xf numFmtId="0" fontId="1" fillId="10" borderId="29" xfId="0" applyFont="1" applyFill="1" applyBorder="1" applyAlignment="1">
      <alignment horizontal="center" vertical="top"/>
    </xf>
    <xf numFmtId="0" fontId="1" fillId="10" borderId="29" xfId="0" applyFont="1" applyFill="1" applyBorder="1" applyAlignment="1">
      <alignment horizontal="center" vertical="top" wrapText="1"/>
    </xf>
    <xf numFmtId="0" fontId="1" fillId="10" borderId="30" xfId="0" applyFont="1" applyFill="1" applyBorder="1" applyAlignment="1">
      <alignment horizontal="center" vertical="top"/>
    </xf>
    <xf numFmtId="0" fontId="0" fillId="10" borderId="20" xfId="0" applyFill="1" applyBorder="1" applyAlignment="1">
      <alignment horizontal="center" vertical="top"/>
    </xf>
    <xf numFmtId="0" fontId="1" fillId="10" borderId="3" xfId="0" applyFont="1" applyFill="1" applyBorder="1" applyAlignment="1">
      <alignment horizontal="center" vertical="top"/>
    </xf>
    <xf numFmtId="0" fontId="1" fillId="10" borderId="7" xfId="0" applyFont="1" applyFill="1" applyBorder="1" applyAlignment="1">
      <alignment horizontal="center" vertical="top" wrapText="1"/>
    </xf>
    <xf numFmtId="0" fontId="1" fillId="10" borderId="24" xfId="0" applyFont="1" applyFill="1" applyBorder="1" applyAlignment="1">
      <alignment horizontal="center" vertical="top"/>
    </xf>
    <xf numFmtId="0" fontId="4" fillId="0" borderId="0" xfId="0" applyFont="1"/>
    <xf numFmtId="0" fontId="12" fillId="10" borderId="20" xfId="0" applyFont="1" applyFill="1" applyBorder="1" applyAlignment="1">
      <alignment horizontal="center" vertical="center"/>
    </xf>
    <xf numFmtId="0" fontId="12" fillId="10" borderId="3" xfId="0" applyFont="1" applyFill="1" applyBorder="1" applyAlignment="1">
      <alignment horizontal="center" vertical="center"/>
    </xf>
    <xf numFmtId="0" fontId="12" fillId="10" borderId="40" xfId="0" applyFont="1" applyFill="1" applyBorder="1" applyAlignment="1">
      <alignment horizontal="center" vertical="center"/>
    </xf>
    <xf numFmtId="0" fontId="2" fillId="10" borderId="3" xfId="0" applyFont="1" applyFill="1" applyBorder="1" applyAlignment="1">
      <alignment horizontal="center" vertical="center"/>
    </xf>
    <xf numFmtId="0" fontId="12" fillId="10" borderId="46" xfId="0" applyFont="1" applyFill="1" applyBorder="1" applyAlignment="1">
      <alignment horizontal="center" vertical="center"/>
    </xf>
    <xf numFmtId="0" fontId="12" fillId="10" borderId="37" xfId="0" applyFont="1" applyFill="1" applyBorder="1" applyAlignment="1">
      <alignment horizontal="center" vertical="center"/>
    </xf>
    <xf numFmtId="0" fontId="12" fillId="10" borderId="45" xfId="0" applyFont="1" applyFill="1" applyBorder="1" applyAlignment="1">
      <alignment horizontal="center" vertical="center"/>
    </xf>
    <xf numFmtId="0" fontId="2" fillId="0" borderId="0" xfId="0" applyFont="1"/>
    <xf numFmtId="0" fontId="8" fillId="10" borderId="8" xfId="0" applyFont="1" applyFill="1" applyBorder="1" applyAlignment="1">
      <alignment vertical="top"/>
    </xf>
    <xf numFmtId="0" fontId="2" fillId="3" borderId="3" xfId="0" applyFont="1" applyFill="1" applyBorder="1" applyAlignment="1" applyProtection="1">
      <alignment vertical="top"/>
      <protection locked="0"/>
    </xf>
    <xf numFmtId="0" fontId="0" fillId="7" borderId="3" xfId="0" applyFill="1" applyBorder="1" applyProtection="1">
      <protection hidden="1"/>
    </xf>
    <xf numFmtId="0" fontId="0" fillId="0" borderId="0" xfId="0" applyProtection="1">
      <protection hidden="1"/>
    </xf>
    <xf numFmtId="0" fontId="0" fillId="7" borderId="0" xfId="0" applyFill="1" applyProtection="1">
      <protection hidden="1"/>
    </xf>
    <xf numFmtId="0" fontId="0" fillId="7" borderId="11" xfId="0" applyFill="1" applyBorder="1" applyAlignment="1" applyProtection="1">
      <alignment horizontal="center" vertical="center"/>
      <protection hidden="1"/>
    </xf>
    <xf numFmtId="0" fontId="0" fillId="7" borderId="11" xfId="0" applyFill="1" applyBorder="1" applyProtection="1">
      <protection hidden="1"/>
    </xf>
    <xf numFmtId="0" fontId="0" fillId="0" borderId="3" xfId="0" applyBorder="1" applyProtection="1">
      <protection hidden="1"/>
    </xf>
    <xf numFmtId="0" fontId="0" fillId="0" borderId="3" xfId="0" applyBorder="1" applyAlignment="1" applyProtection="1">
      <alignment horizontal="center" vertical="center"/>
      <protection hidden="1"/>
    </xf>
    <xf numFmtId="14" fontId="0" fillId="0" borderId="3" xfId="0" applyNumberFormat="1" applyBorder="1" applyProtection="1">
      <protection hidden="1"/>
    </xf>
    <xf numFmtId="166" fontId="0" fillId="0" borderId="3" xfId="0" applyNumberFormat="1" applyBorder="1" applyProtection="1">
      <protection hidden="1"/>
    </xf>
    <xf numFmtId="44" fontId="0" fillId="0" borderId="3" xfId="0" applyNumberFormat="1" applyBorder="1" applyProtection="1">
      <protection hidden="1"/>
    </xf>
    <xf numFmtId="0" fontId="0" fillId="0" borderId="0" xfId="0" applyAlignment="1" applyProtection="1">
      <alignment horizontal="center" vertical="center"/>
      <protection hidden="1"/>
    </xf>
    <xf numFmtId="44" fontId="0" fillId="0" borderId="0" xfId="0" applyNumberFormat="1" applyProtection="1">
      <protection hidden="1"/>
    </xf>
    <xf numFmtId="0" fontId="1" fillId="0" borderId="0" xfId="0" applyFont="1" applyAlignment="1">
      <alignment vertical="center"/>
    </xf>
    <xf numFmtId="0" fontId="7" fillId="0" borderId="0" xfId="1" applyFill="1" applyBorder="1" applyAlignment="1" applyProtection="1">
      <alignment horizontal="left" vertical="center" wrapText="1"/>
    </xf>
    <xf numFmtId="2" fontId="0" fillId="10" borderId="33" xfId="0" applyNumberFormat="1" applyFill="1" applyBorder="1" applyAlignment="1" applyProtection="1">
      <alignment horizontal="center" vertical="center"/>
      <protection hidden="1"/>
    </xf>
    <xf numFmtId="44" fontId="2" fillId="10" borderId="18" xfId="0" applyNumberFormat="1" applyFont="1" applyFill="1" applyBorder="1" applyAlignment="1" applyProtection="1">
      <alignment vertical="top"/>
      <protection hidden="1"/>
    </xf>
    <xf numFmtId="2" fontId="0" fillId="10" borderId="6" xfId="0" applyNumberFormat="1" applyFill="1" applyBorder="1" applyAlignment="1" applyProtection="1">
      <alignment horizontal="center" vertical="top"/>
      <protection hidden="1"/>
    </xf>
    <xf numFmtId="44" fontId="0" fillId="10" borderId="40" xfId="0" applyNumberFormat="1" applyFill="1" applyBorder="1" applyAlignment="1" applyProtection="1">
      <alignment vertical="top"/>
      <protection hidden="1"/>
    </xf>
    <xf numFmtId="44" fontId="1" fillId="10" borderId="18" xfId="0" applyNumberFormat="1" applyFont="1" applyFill="1" applyBorder="1" applyAlignment="1" applyProtection="1">
      <alignment vertical="top"/>
      <protection hidden="1"/>
    </xf>
    <xf numFmtId="44" fontId="0" fillId="10" borderId="0" xfId="0" applyNumberFormat="1" applyFill="1" applyAlignment="1" applyProtection="1">
      <alignment vertical="top"/>
      <protection hidden="1"/>
    </xf>
    <xf numFmtId="2" fontId="0" fillId="10" borderId="8" xfId="0" applyNumberFormat="1" applyFill="1" applyBorder="1" applyAlignment="1" applyProtection="1">
      <alignment horizontal="center" vertical="top"/>
      <protection hidden="1"/>
    </xf>
    <xf numFmtId="44" fontId="0" fillId="10" borderId="8" xfId="0" applyNumberFormat="1" applyFill="1" applyBorder="1" applyAlignment="1" applyProtection="1">
      <alignment vertical="top"/>
      <protection hidden="1"/>
    </xf>
    <xf numFmtId="44" fontId="0" fillId="10" borderId="6" xfId="0" applyNumberFormat="1" applyFill="1" applyBorder="1" applyAlignment="1" applyProtection="1">
      <alignment vertical="top"/>
      <protection hidden="1"/>
    </xf>
    <xf numFmtId="44" fontId="0" fillId="10" borderId="3" xfId="0" applyNumberFormat="1" applyFill="1" applyBorder="1" applyAlignment="1" applyProtection="1">
      <alignment vertical="top"/>
      <protection hidden="1"/>
    </xf>
    <xf numFmtId="2" fontId="0" fillId="10" borderId="3" xfId="0" applyNumberFormat="1" applyFill="1" applyBorder="1" applyAlignment="1" applyProtection="1">
      <alignment horizontal="center" vertical="top"/>
      <protection hidden="1"/>
    </xf>
    <xf numFmtId="44" fontId="0" fillId="10" borderId="56" xfId="0" applyNumberFormat="1" applyFill="1" applyBorder="1" applyAlignment="1" applyProtection="1">
      <alignment vertical="top"/>
      <protection hidden="1"/>
    </xf>
    <xf numFmtId="44" fontId="0" fillId="10" borderId="18" xfId="0" applyNumberFormat="1" applyFill="1" applyBorder="1" applyAlignment="1" applyProtection="1">
      <alignment vertical="top"/>
      <protection hidden="1"/>
    </xf>
    <xf numFmtId="0" fontId="1" fillId="3" borderId="3" xfId="0" applyFont="1" applyFill="1" applyBorder="1" applyAlignment="1" applyProtection="1">
      <alignment vertical="top"/>
      <protection locked="0"/>
    </xf>
    <xf numFmtId="0" fontId="8" fillId="3" borderId="3" xfId="0" applyFont="1" applyFill="1" applyBorder="1" applyAlignment="1" applyProtection="1">
      <alignment horizontal="center" vertical="top"/>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7" borderId="3" xfId="0" applyFont="1" applyFill="1" applyBorder="1" applyAlignment="1">
      <alignment vertical="center"/>
    </xf>
    <xf numFmtId="0" fontId="1" fillId="0" borderId="14" xfId="0" applyFont="1" applyBorder="1" applyAlignment="1">
      <alignment horizontal="right" vertical="center" wrapText="1"/>
    </xf>
    <xf numFmtId="0" fontId="1" fillId="0" borderId="49" xfId="0" applyFont="1" applyBorder="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vertical="top"/>
    </xf>
    <xf numFmtId="0" fontId="0" fillId="0" borderId="7" xfId="0" applyBorder="1" applyAlignment="1">
      <alignment vertical="center"/>
    </xf>
    <xf numFmtId="0" fontId="0" fillId="0" borderId="17" xfId="0" applyBorder="1"/>
    <xf numFmtId="0" fontId="8" fillId="10" borderId="3" xfId="0" applyFont="1" applyFill="1" applyBorder="1" applyAlignment="1">
      <alignment horizontal="center" vertical="top"/>
    </xf>
    <xf numFmtId="0" fontId="2" fillId="8" borderId="3" xfId="0" applyFont="1" applyFill="1" applyBorder="1" applyAlignment="1">
      <alignment horizontal="center" vertical="top"/>
    </xf>
    <xf numFmtId="0" fontId="2" fillId="8" borderId="3" xfId="0" applyFont="1" applyFill="1" applyBorder="1" applyAlignment="1">
      <alignment vertical="top"/>
    </xf>
    <xf numFmtId="0" fontId="8" fillId="10" borderId="8" xfId="0" applyFont="1" applyFill="1" applyBorder="1" applyAlignment="1">
      <alignment horizontal="center" vertical="top"/>
    </xf>
    <xf numFmtId="0" fontId="1" fillId="10" borderId="3" xfId="0" applyFont="1" applyFill="1" applyBorder="1" applyAlignment="1">
      <alignment vertical="center"/>
    </xf>
    <xf numFmtId="0" fontId="0" fillId="0" borderId="10" xfId="0" applyBorder="1"/>
    <xf numFmtId="10" fontId="0" fillId="8" borderId="3" xfId="0" applyNumberFormat="1" applyFill="1" applyBorder="1" applyAlignment="1">
      <alignment vertical="center"/>
    </xf>
    <xf numFmtId="0" fontId="1" fillId="0" borderId="5" xfId="0" applyFont="1" applyBorder="1" applyAlignment="1">
      <alignment horizontal="center" vertical="center"/>
    </xf>
    <xf numFmtId="0" fontId="1" fillId="6" borderId="3" xfId="0" applyFont="1" applyFill="1" applyBorder="1" applyAlignment="1">
      <alignment horizontal="center" vertical="center"/>
    </xf>
    <xf numFmtId="0" fontId="1" fillId="7" borderId="3" xfId="0" applyFont="1" applyFill="1" applyBorder="1" applyAlignment="1">
      <alignment vertical="top"/>
    </xf>
    <xf numFmtId="0" fontId="1" fillId="0" borderId="0" xfId="0" applyFont="1" applyAlignment="1">
      <alignment horizontal="right" vertical="center" wrapText="1"/>
    </xf>
    <xf numFmtId="0" fontId="0" fillId="0" borderId="7" xfId="0" applyBorder="1"/>
    <xf numFmtId="0" fontId="0" fillId="6" borderId="3" xfId="0" applyFill="1" applyBorder="1"/>
    <xf numFmtId="0" fontId="5" fillId="0" borderId="0" xfId="0" applyFont="1"/>
    <xf numFmtId="0" fontId="4" fillId="0" borderId="4" xfId="0" applyFont="1" applyBorder="1"/>
    <xf numFmtId="0" fontId="4" fillId="0" borderId="5" xfId="0" applyFont="1" applyBorder="1"/>
    <xf numFmtId="0" fontId="2" fillId="0" borderId="0" xfId="0" applyFont="1" applyAlignment="1">
      <alignment vertical="center" wrapText="1"/>
    </xf>
    <xf numFmtId="0" fontId="1" fillId="10" borderId="8" xfId="0" applyFont="1" applyFill="1" applyBorder="1" applyAlignment="1">
      <alignment vertical="center"/>
    </xf>
    <xf numFmtId="0" fontId="0" fillId="6" borderId="3" xfId="0" applyFill="1" applyBorder="1" applyAlignment="1">
      <alignment horizontal="center" vertical="center"/>
    </xf>
    <xf numFmtId="0" fontId="0" fillId="6" borderId="11" xfId="0" applyFill="1" applyBorder="1" applyAlignment="1">
      <alignment horizontal="center" vertical="center"/>
    </xf>
    <xf numFmtId="0" fontId="0" fillId="8" borderId="3" xfId="0" applyFill="1" applyBorder="1"/>
    <xf numFmtId="0" fontId="1" fillId="10" borderId="3" xfId="0" applyFont="1" applyFill="1" applyBorder="1" applyAlignment="1">
      <alignment horizontal="center"/>
    </xf>
    <xf numFmtId="164" fontId="0" fillId="6" borderId="3" xfId="0" applyNumberFormat="1" applyFill="1" applyBorder="1" applyAlignment="1">
      <alignment horizontal="center" vertical="center"/>
    </xf>
    <xf numFmtId="0" fontId="1" fillId="10" borderId="3" xfId="0" applyFont="1" applyFill="1" applyBorder="1" applyAlignment="1">
      <alignment vertical="center" wrapText="1"/>
    </xf>
    <xf numFmtId="0" fontId="0" fillId="10" borderId="0" xfId="0" applyFill="1" applyAlignment="1">
      <alignment horizontal="center"/>
    </xf>
    <xf numFmtId="0" fontId="0" fillId="10" borderId="12" xfId="0" applyFill="1" applyBorder="1"/>
    <xf numFmtId="0" fontId="1" fillId="10" borderId="0" xfId="0" applyFont="1" applyFill="1" applyAlignment="1">
      <alignment horizontal="center" vertical="center"/>
    </xf>
    <xf numFmtId="0" fontId="0" fillId="10" borderId="12" xfId="0" applyFill="1" applyBorder="1" applyAlignment="1">
      <alignment vertical="center" wrapText="1"/>
    </xf>
    <xf numFmtId="0" fontId="1" fillId="10" borderId="3" xfId="0" applyFont="1" applyFill="1" applyBorder="1" applyAlignment="1" applyProtection="1">
      <alignment horizontal="center" vertical="center" wrapText="1"/>
      <protection hidden="1"/>
    </xf>
    <xf numFmtId="0" fontId="0" fillId="10" borderId="8" xfId="0" applyFill="1" applyBorder="1" applyProtection="1">
      <protection hidden="1"/>
    </xf>
    <xf numFmtId="14" fontId="0" fillId="10" borderId="0" xfId="0" applyNumberFormat="1" applyFill="1" applyProtection="1">
      <protection hidden="1"/>
    </xf>
    <xf numFmtId="164" fontId="0" fillId="10" borderId="0" xfId="0" applyNumberFormat="1" applyFill="1" applyProtection="1">
      <protection hidden="1"/>
    </xf>
    <xf numFmtId="164" fontId="1" fillId="10" borderId="0" xfId="0" applyNumberFormat="1" applyFont="1" applyFill="1" applyAlignment="1" applyProtection="1">
      <alignment horizontal="center" vertical="center"/>
      <protection hidden="1"/>
    </xf>
    <xf numFmtId="0" fontId="0" fillId="10" borderId="3" xfId="0" applyFill="1" applyBorder="1" applyAlignment="1">
      <alignment horizontal="center" vertical="top" wrapText="1"/>
    </xf>
    <xf numFmtId="0" fontId="8" fillId="10" borderId="6" xfId="0" applyFont="1" applyFill="1" applyBorder="1" applyAlignment="1">
      <alignment vertical="top"/>
    </xf>
    <xf numFmtId="0" fontId="2" fillId="8" borderId="6" xfId="0" applyFont="1" applyFill="1" applyBorder="1" applyAlignment="1">
      <alignment vertical="top" wrapText="1"/>
    </xf>
    <xf numFmtId="0" fontId="8" fillId="10" borderId="26" xfId="0" applyFont="1" applyFill="1" applyBorder="1" applyAlignment="1">
      <alignment vertical="top"/>
    </xf>
    <xf numFmtId="0" fontId="1" fillId="10" borderId="21" xfId="0" applyFont="1" applyFill="1" applyBorder="1" applyAlignment="1">
      <alignment horizontal="center" vertical="top" wrapText="1"/>
    </xf>
    <xf numFmtId="0" fontId="9" fillId="11" borderId="44" xfId="0" applyFont="1" applyFill="1" applyBorder="1" applyAlignment="1">
      <alignment horizontal="center" vertical="top" wrapText="1"/>
    </xf>
    <xf numFmtId="44" fontId="3" fillId="11" borderId="4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5" fillId="0" borderId="0" xfId="0" applyFont="1" applyAlignment="1">
      <alignment vertical="center" wrapText="1"/>
    </xf>
    <xf numFmtId="0" fontId="8" fillId="10" borderId="3" xfId="0" applyFont="1" applyFill="1" applyBorder="1" applyAlignment="1">
      <alignment vertical="top"/>
    </xf>
    <xf numFmtId="0" fontId="2" fillId="8" borderId="3" xfId="0" applyFont="1" applyFill="1" applyBorder="1" applyAlignment="1">
      <alignment horizontal="left" vertical="top"/>
    </xf>
    <xf numFmtId="0" fontId="11" fillId="10" borderId="11" xfId="0" applyFont="1" applyFill="1" applyBorder="1" applyAlignment="1">
      <alignment horizontal="center" vertical="top"/>
    </xf>
    <xf numFmtId="0" fontId="16" fillId="10" borderId="3" xfId="0" applyFont="1" applyFill="1" applyBorder="1" applyAlignment="1" applyProtection="1">
      <alignment horizontal="center" vertical="top"/>
      <protection hidden="1"/>
    </xf>
    <xf numFmtId="0" fontId="11" fillId="10" borderId="24" xfId="0" applyFont="1" applyFill="1" applyBorder="1" applyAlignment="1">
      <alignment horizontal="center" vertical="top"/>
    </xf>
    <xf numFmtId="44" fontId="2" fillId="3" borderId="3" xfId="0" applyNumberFormat="1" applyFont="1" applyFill="1" applyBorder="1" applyAlignment="1" applyProtection="1">
      <alignment vertical="top"/>
      <protection locked="0"/>
    </xf>
    <xf numFmtId="0" fontId="8" fillId="10" borderId="3" xfId="0" applyFont="1" applyFill="1" applyBorder="1" applyAlignment="1">
      <alignment horizontal="center" vertical="top" wrapText="1"/>
    </xf>
    <xf numFmtId="0" fontId="1" fillId="8" borderId="11" xfId="0" applyFont="1" applyFill="1" applyBorder="1" applyAlignment="1">
      <alignment horizontal="center" vertical="center" wrapText="1"/>
    </xf>
    <xf numFmtId="0" fontId="15" fillId="2" borderId="3" xfId="0" applyFont="1" applyFill="1" applyBorder="1" applyAlignment="1">
      <alignment vertical="top" wrapText="1"/>
    </xf>
    <xf numFmtId="44" fontId="0" fillId="10" borderId="40" xfId="0" applyNumberFormat="1" applyFill="1" applyBorder="1" applyAlignment="1">
      <alignment horizontal="center" vertical="top"/>
    </xf>
    <xf numFmtId="0" fontId="0" fillId="10" borderId="40" xfId="0" applyFill="1" applyBorder="1" applyAlignment="1">
      <alignment horizontal="center" vertical="top"/>
    </xf>
    <xf numFmtId="0" fontId="1" fillId="10" borderId="3" xfId="0" applyFont="1" applyFill="1" applyBorder="1" applyAlignment="1">
      <alignment horizontal="center" vertical="top" wrapText="1"/>
    </xf>
    <xf numFmtId="44" fontId="0" fillId="8" borderId="3" xfId="0" applyNumberFormat="1" applyFill="1" applyBorder="1" applyAlignment="1">
      <alignment horizontal="center" vertical="top"/>
    </xf>
    <xf numFmtId="0" fontId="0" fillId="8" borderId="3" xfId="0" applyFill="1" applyBorder="1" applyAlignment="1">
      <alignment horizontal="center" vertical="top"/>
    </xf>
    <xf numFmtId="0" fontId="20" fillId="2" borderId="3" xfId="0" applyFont="1" applyFill="1" applyBorder="1" applyAlignment="1">
      <alignment horizontal="center" vertical="top" wrapText="1"/>
    </xf>
    <xf numFmtId="0" fontId="18" fillId="2" borderId="23" xfId="0" applyFont="1" applyFill="1" applyBorder="1" applyAlignment="1">
      <alignment horizontal="center" vertical="top" wrapText="1"/>
    </xf>
    <xf numFmtId="0" fontId="18" fillId="2" borderId="38" xfId="0" applyFont="1" applyFill="1" applyBorder="1" applyAlignment="1">
      <alignment horizontal="center" vertical="top" wrapText="1"/>
    </xf>
    <xf numFmtId="0" fontId="18" fillId="2" borderId="11" xfId="0" applyFont="1" applyFill="1" applyBorder="1" applyAlignment="1">
      <alignment vertical="top" wrapText="1"/>
    </xf>
    <xf numFmtId="10" fontId="0" fillId="8" borderId="3" xfId="0" applyNumberFormat="1" applyFill="1" applyBorder="1" applyAlignment="1">
      <alignment horizontal="center" vertical="top"/>
    </xf>
    <xf numFmtId="0" fontId="8" fillId="10" borderId="8" xfId="0" applyFont="1" applyFill="1" applyBorder="1" applyAlignment="1">
      <alignment vertical="top" wrapText="1"/>
    </xf>
    <xf numFmtId="0" fontId="1" fillId="10" borderId="18" xfId="0" applyFont="1" applyFill="1" applyBorder="1" applyAlignment="1">
      <alignment vertical="top"/>
    </xf>
    <xf numFmtId="0" fontId="1" fillId="8" borderId="24" xfId="0" applyFont="1" applyFill="1" applyBorder="1" applyAlignment="1">
      <alignment vertical="center" wrapText="1"/>
    </xf>
    <xf numFmtId="0" fontId="1" fillId="10" borderId="7" xfId="0" applyFont="1" applyFill="1" applyBorder="1" applyAlignment="1">
      <alignment vertical="center" wrapText="1"/>
    </xf>
    <xf numFmtId="0" fontId="22" fillId="10" borderId="6" xfId="0" applyFont="1" applyFill="1" applyBorder="1" applyAlignment="1">
      <alignment vertical="center" wrapText="1"/>
    </xf>
    <xf numFmtId="0" fontId="0" fillId="10" borderId="10" xfId="0" applyFill="1" applyBorder="1"/>
    <xf numFmtId="0" fontId="0" fillId="10" borderId="26" xfId="0" applyFill="1" applyBorder="1"/>
    <xf numFmtId="0" fontId="8" fillId="4" borderId="5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53" xfId="0" applyFont="1" applyFill="1" applyBorder="1" applyAlignment="1">
      <alignment horizontal="center" vertical="center"/>
    </xf>
    <xf numFmtId="0" fontId="0" fillId="10" borderId="3" xfId="0" applyFill="1" applyBorder="1" applyAlignment="1">
      <alignment vertical="top" wrapText="1"/>
    </xf>
    <xf numFmtId="0" fontId="0" fillId="10" borderId="14" xfId="0" applyFill="1" applyBorder="1" applyAlignment="1">
      <alignment vertical="center" wrapText="1"/>
    </xf>
    <xf numFmtId="0" fontId="14" fillId="10" borderId="49" xfId="0" applyFont="1" applyFill="1" applyBorder="1" applyAlignment="1">
      <alignment vertical="center" wrapText="1"/>
    </xf>
    <xf numFmtId="0" fontId="14" fillId="10" borderId="9" xfId="0" applyFont="1" applyFill="1" applyBorder="1" applyAlignment="1">
      <alignment vertical="center" wrapText="1"/>
    </xf>
    <xf numFmtId="0" fontId="2" fillId="0" borderId="0" xfId="0" applyFont="1"/>
    <xf numFmtId="0" fontId="4" fillId="5" borderId="54" xfId="0" applyFont="1" applyFill="1" applyBorder="1" applyAlignment="1">
      <alignment horizontal="center"/>
    </xf>
    <xf numFmtId="0" fontId="4" fillId="5" borderId="22" xfId="0" applyFont="1" applyFill="1" applyBorder="1" applyAlignment="1">
      <alignment horizontal="center"/>
    </xf>
    <xf numFmtId="0" fontId="4" fillId="5" borderId="55" xfId="0" applyFont="1" applyFill="1" applyBorder="1" applyAlignment="1">
      <alignment horizontal="center"/>
    </xf>
    <xf numFmtId="0" fontId="4" fillId="7" borderId="50" xfId="0" applyFont="1" applyFill="1" applyBorder="1" applyAlignment="1">
      <alignment horizontal="center"/>
    </xf>
    <xf numFmtId="0" fontId="4" fillId="7" borderId="31" xfId="0" applyFont="1" applyFill="1" applyBorder="1" applyAlignment="1">
      <alignment horizontal="center"/>
    </xf>
    <xf numFmtId="0" fontId="4" fillId="7" borderId="51" xfId="0" applyFont="1" applyFill="1" applyBorder="1" applyAlignment="1">
      <alignment horizontal="center"/>
    </xf>
    <xf numFmtId="0" fontId="4" fillId="5" borderId="3" xfId="0" applyFont="1" applyFill="1" applyBorder="1" applyAlignment="1">
      <alignment horizontal="center"/>
    </xf>
    <xf numFmtId="0" fontId="0" fillId="10" borderId="3" xfId="0" applyFill="1" applyBorder="1" applyAlignment="1">
      <alignment vertical="center" wrapText="1"/>
    </xf>
    <xf numFmtId="0" fontId="4" fillId="5" borderId="3" xfId="0" applyFont="1" applyFill="1" applyBorder="1" applyAlignment="1">
      <alignment horizontal="center" vertical="center" wrapText="1"/>
    </xf>
    <xf numFmtId="0" fontId="3" fillId="10" borderId="7" xfId="0" applyFont="1" applyFill="1" applyBorder="1" applyAlignment="1">
      <alignment vertical="center" wrapText="1"/>
    </xf>
    <xf numFmtId="0" fontId="3" fillId="10" borderId="0" xfId="0" applyFont="1" applyFill="1" applyAlignment="1">
      <alignment vertical="center" wrapText="1"/>
    </xf>
    <xf numFmtId="0" fontId="3" fillId="10" borderId="12" xfId="0" applyFont="1" applyFill="1" applyBorder="1" applyAlignment="1">
      <alignment vertical="center" wrapText="1"/>
    </xf>
    <xf numFmtId="0" fontId="0" fillId="10" borderId="7" xfId="0" applyFill="1" applyBorder="1" applyAlignment="1">
      <alignment vertical="center" wrapText="1"/>
    </xf>
    <xf numFmtId="0" fontId="0" fillId="10" borderId="0" xfId="0" applyFill="1" applyAlignment="1">
      <alignment vertical="center" wrapText="1"/>
    </xf>
    <xf numFmtId="0" fontId="0" fillId="10" borderId="12" xfId="0" applyFill="1" applyBorder="1" applyAlignment="1">
      <alignment vertical="center" wrapText="1"/>
    </xf>
    <xf numFmtId="0" fontId="3" fillId="10" borderId="13" xfId="0" applyFont="1" applyFill="1" applyBorder="1" applyAlignment="1">
      <alignment vertical="center" wrapText="1"/>
    </xf>
    <xf numFmtId="0" fontId="3" fillId="10" borderId="10" xfId="0" applyFont="1" applyFill="1" applyBorder="1" applyAlignment="1">
      <alignment vertical="center" wrapText="1"/>
    </xf>
    <xf numFmtId="0" fontId="3" fillId="10" borderId="26" xfId="0" applyFont="1" applyFill="1" applyBorder="1" applyAlignment="1">
      <alignment vertical="center" wrapText="1"/>
    </xf>
    <xf numFmtId="0" fontId="0" fillId="8" borderId="4" xfId="0" applyFill="1" applyBorder="1"/>
    <xf numFmtId="0" fontId="0" fillId="8" borderId="5" xfId="0" applyFill="1" applyBorder="1"/>
    <xf numFmtId="0" fontId="0" fillId="8" borderId="6" xfId="0" applyFill="1" applyBorder="1"/>
    <xf numFmtId="0" fontId="1" fillId="10" borderId="7" xfId="0" applyFont="1" applyFill="1" applyBorder="1" applyAlignment="1">
      <alignment vertical="center"/>
    </xf>
    <xf numFmtId="0" fontId="1" fillId="10" borderId="0" xfId="0" applyFont="1" applyFill="1" applyAlignment="1">
      <alignment vertical="center"/>
    </xf>
    <xf numFmtId="0" fontId="0" fillId="8" borderId="4" xfId="0" applyFill="1" applyBorder="1" applyAlignment="1">
      <alignment vertical="center" wrapText="1"/>
    </xf>
    <xf numFmtId="0" fontId="0" fillId="8" borderId="6" xfId="0" applyFill="1" applyBorder="1" applyAlignment="1">
      <alignment vertical="center" wrapText="1"/>
    </xf>
    <xf numFmtId="14" fontId="1" fillId="10" borderId="0" xfId="0" applyNumberFormat="1" applyFont="1" applyFill="1" applyAlignment="1" applyProtection="1">
      <alignment vertical="center"/>
      <protection hidden="1"/>
    </xf>
    <xf numFmtId="0" fontId="1" fillId="10" borderId="0" xfId="0" applyFont="1" applyFill="1" applyAlignment="1" applyProtection="1">
      <alignment vertical="center"/>
      <protection hidden="1"/>
    </xf>
    <xf numFmtId="0" fontId="0" fillId="6" borderId="3" xfId="0" applyFill="1" applyBorder="1" applyAlignment="1">
      <alignment horizontal="left" vertical="center" wrapText="1"/>
    </xf>
    <xf numFmtId="14" fontId="1" fillId="10" borderId="3" xfId="0" applyNumberFormat="1" applyFont="1" applyFill="1" applyBorder="1" applyAlignment="1" applyProtection="1">
      <alignment vertical="center"/>
      <protection hidden="1"/>
    </xf>
    <xf numFmtId="0" fontId="1" fillId="10" borderId="3" xfId="0" applyFont="1" applyFill="1" applyBorder="1" applyAlignment="1" applyProtection="1">
      <alignment vertical="center"/>
      <protection hidden="1"/>
    </xf>
    <xf numFmtId="0" fontId="1" fillId="10" borderId="3" xfId="0" applyFont="1" applyFill="1" applyBorder="1" applyAlignment="1">
      <alignment vertical="center"/>
    </xf>
    <xf numFmtId="0" fontId="0" fillId="10" borderId="3" xfId="0" applyFill="1" applyBorder="1" applyAlignment="1">
      <alignment vertical="center"/>
    </xf>
    <xf numFmtId="166" fontId="1" fillId="10" borderId="3" xfId="0" applyNumberFormat="1" applyFont="1" applyFill="1" applyBorder="1" applyAlignment="1" applyProtection="1">
      <alignment vertical="center"/>
      <protection hidden="1"/>
    </xf>
    <xf numFmtId="0" fontId="0" fillId="8" borderId="3" xfId="0" applyFill="1" applyBorder="1" applyAlignment="1">
      <alignment vertical="center"/>
    </xf>
    <xf numFmtId="0" fontId="1" fillId="10" borderId="21" xfId="0" applyFont="1" applyFill="1" applyBorder="1" applyAlignment="1">
      <alignment vertical="center"/>
    </xf>
    <xf numFmtId="0" fontId="1" fillId="10" borderId="20" xfId="0" applyFont="1" applyFill="1" applyBorder="1" applyAlignment="1">
      <alignment vertical="center"/>
    </xf>
    <xf numFmtId="0" fontId="0" fillId="10" borderId="19" xfId="0" applyFill="1" applyBorder="1" applyAlignment="1" applyProtection="1">
      <alignment horizontal="center" vertical="center"/>
      <protection hidden="1"/>
    </xf>
    <xf numFmtId="0" fontId="0" fillId="10" borderId="16" xfId="0" applyFill="1" applyBorder="1" applyAlignment="1" applyProtection="1">
      <alignment horizontal="center" vertical="center"/>
      <protection hidden="1"/>
    </xf>
    <xf numFmtId="14" fontId="0" fillId="6" borderId="3" xfId="0" applyNumberFormat="1" applyFill="1" applyBorder="1" applyAlignment="1">
      <alignment horizontal="center" vertical="center"/>
    </xf>
    <xf numFmtId="0" fontId="4" fillId="7" borderId="4" xfId="0" applyFont="1" applyFill="1" applyBorder="1"/>
    <xf numFmtId="0" fontId="4" fillId="7" borderId="5" xfId="0" applyFont="1" applyFill="1" applyBorder="1"/>
    <xf numFmtId="0" fontId="4" fillId="7" borderId="6" xfId="0" applyFont="1" applyFill="1" applyBorder="1"/>
    <xf numFmtId="0" fontId="1" fillId="10" borderId="3" xfId="0" applyFont="1" applyFill="1" applyBorder="1" applyAlignment="1">
      <alignment horizontal="center"/>
    </xf>
    <xf numFmtId="0" fontId="20" fillId="2" borderId="3" xfId="0" applyFont="1" applyFill="1" applyBorder="1" applyAlignment="1">
      <alignment vertical="center" wrapText="1"/>
    </xf>
    <xf numFmtId="0" fontId="2" fillId="2" borderId="3" xfId="0" applyFont="1" applyFill="1" applyBorder="1" applyAlignment="1">
      <alignment vertical="center" wrapText="1"/>
    </xf>
    <xf numFmtId="0" fontId="18" fillId="2" borderId="3" xfId="0" applyFont="1" applyFill="1" applyBorder="1" applyAlignment="1">
      <alignment vertical="center" wrapText="1"/>
    </xf>
    <xf numFmtId="0" fontId="16" fillId="2" borderId="3" xfId="0" applyFont="1" applyFill="1" applyBorder="1" applyAlignment="1">
      <alignment vertical="center" wrapText="1"/>
    </xf>
    <xf numFmtId="0" fontId="0" fillId="10" borderId="11" xfId="0" applyFill="1" applyBorder="1" applyAlignment="1">
      <alignment vertical="center" wrapText="1"/>
    </xf>
    <xf numFmtId="0" fontId="0" fillId="10" borderId="24" xfId="0" applyFill="1" applyBorder="1" applyAlignment="1" applyProtection="1">
      <alignment vertical="center" wrapText="1"/>
      <protection hidden="1"/>
    </xf>
    <xf numFmtId="0" fontId="0" fillId="10" borderId="24" xfId="0" applyFill="1" applyBorder="1" applyAlignment="1" applyProtection="1">
      <alignment vertical="center"/>
      <protection hidden="1"/>
    </xf>
    <xf numFmtId="0" fontId="0" fillId="6" borderId="8" xfId="0" applyFill="1" applyBorder="1" applyAlignment="1">
      <alignment vertical="center" wrapText="1"/>
    </xf>
    <xf numFmtId="0" fontId="1" fillId="10" borderId="8" xfId="0" applyFont="1" applyFill="1" applyBorder="1" applyAlignment="1">
      <alignment horizontal="right" vertical="center"/>
    </xf>
    <xf numFmtId="0" fontId="0" fillId="8" borderId="3" xfId="0" applyFill="1" applyBorder="1"/>
    <xf numFmtId="0" fontId="1" fillId="10" borderId="4" xfId="0" applyFont="1" applyFill="1" applyBorder="1" applyAlignment="1">
      <alignment vertical="center"/>
    </xf>
    <xf numFmtId="0" fontId="1" fillId="10" borderId="5" xfId="0" applyFont="1" applyFill="1" applyBorder="1" applyAlignment="1">
      <alignment vertical="center"/>
    </xf>
    <xf numFmtId="0" fontId="1" fillId="10" borderId="6" xfId="0" applyFont="1" applyFill="1" applyBorder="1" applyAlignment="1">
      <alignment vertical="center"/>
    </xf>
    <xf numFmtId="14" fontId="1" fillId="10" borderId="4" xfId="0" applyNumberFormat="1" applyFont="1" applyFill="1" applyBorder="1" applyAlignment="1" applyProtection="1">
      <alignment vertical="center"/>
      <protection hidden="1"/>
    </xf>
    <xf numFmtId="14" fontId="1" fillId="10" borderId="6" xfId="0" applyNumberFormat="1" applyFont="1" applyFill="1" applyBorder="1" applyAlignment="1" applyProtection="1">
      <alignment vertical="center"/>
      <protection hidden="1"/>
    </xf>
    <xf numFmtId="166" fontId="1" fillId="10" borderId="4" xfId="0" applyNumberFormat="1" applyFont="1" applyFill="1" applyBorder="1" applyAlignment="1" applyProtection="1">
      <alignment vertical="center"/>
      <protection hidden="1"/>
    </xf>
    <xf numFmtId="166" fontId="1" fillId="10" borderId="6" xfId="0" applyNumberFormat="1" applyFont="1" applyFill="1" applyBorder="1" applyAlignment="1" applyProtection="1">
      <alignment vertical="center"/>
      <protection hidden="1"/>
    </xf>
    <xf numFmtId="0" fontId="1" fillId="10" borderId="4" xfId="0" applyFont="1" applyFill="1" applyBorder="1" applyAlignment="1" applyProtection="1">
      <alignment vertical="center" wrapText="1"/>
      <protection hidden="1"/>
    </xf>
    <xf numFmtId="0" fontId="1" fillId="10" borderId="5" xfId="0" applyFont="1" applyFill="1" applyBorder="1" applyAlignment="1" applyProtection="1">
      <alignment vertical="center" wrapText="1"/>
      <protection hidden="1"/>
    </xf>
    <xf numFmtId="0" fontId="1" fillId="10" borderId="6" xfId="0" applyFont="1" applyFill="1" applyBorder="1" applyAlignment="1" applyProtection="1">
      <alignment vertical="center" wrapText="1"/>
      <protection hidden="1"/>
    </xf>
    <xf numFmtId="0" fontId="0" fillId="10" borderId="7" xfId="0" applyFill="1" applyBorder="1" applyAlignment="1">
      <alignment wrapText="1"/>
    </xf>
    <xf numFmtId="0" fontId="0" fillId="10" borderId="0" xfId="0" applyFill="1" applyAlignment="1">
      <alignment wrapText="1"/>
    </xf>
    <xf numFmtId="0" fontId="0" fillId="10" borderId="12" xfId="0" applyFill="1" applyBorder="1" applyAlignment="1">
      <alignment wrapText="1"/>
    </xf>
    <xf numFmtId="0" fontId="0" fillId="10" borderId="7" xfId="0" applyFill="1" applyBorder="1" applyAlignment="1">
      <alignment vertical="center"/>
    </xf>
    <xf numFmtId="0" fontId="0" fillId="10" borderId="0" xfId="0" applyFill="1" applyAlignment="1">
      <alignment vertical="center"/>
    </xf>
    <xf numFmtId="0" fontId="0" fillId="10" borderId="7" xfId="0" applyFill="1" applyBorder="1"/>
    <xf numFmtId="0" fontId="0" fillId="10" borderId="0" xfId="0" applyFill="1"/>
    <xf numFmtId="0" fontId="0" fillId="10" borderId="12" xfId="0" applyFill="1" applyBorder="1"/>
    <xf numFmtId="0" fontId="0" fillId="10" borderId="13" xfId="0" applyFill="1" applyBorder="1"/>
    <xf numFmtId="0" fontId="0" fillId="10" borderId="10" xfId="0" applyFill="1" applyBorder="1"/>
    <xf numFmtId="0" fontId="0" fillId="10" borderId="26" xfId="0" applyFill="1" applyBorder="1"/>
    <xf numFmtId="0" fontId="0" fillId="8" borderId="5" xfId="0" applyFill="1" applyBorder="1" applyAlignment="1">
      <alignment vertical="center" wrapText="1"/>
    </xf>
    <xf numFmtId="0" fontId="0" fillId="10" borderId="13" xfId="0" applyFill="1" applyBorder="1" applyAlignment="1">
      <alignment vertical="center" wrapText="1"/>
    </xf>
    <xf numFmtId="0" fontId="0" fillId="10" borderId="10" xfId="0" applyFill="1" applyBorder="1" applyAlignment="1">
      <alignment vertical="center" wrapText="1"/>
    </xf>
    <xf numFmtId="0" fontId="0" fillId="10" borderId="26" xfId="0" applyFill="1" applyBorder="1" applyAlignment="1">
      <alignment vertical="center" wrapText="1"/>
    </xf>
    <xf numFmtId="0" fontId="20" fillId="2" borderId="4" xfId="0" applyFont="1" applyFill="1" applyBorder="1" applyAlignment="1">
      <alignment wrapText="1"/>
    </xf>
    <xf numFmtId="0" fontId="20" fillId="2" borderId="5" xfId="0" applyFont="1" applyFill="1" applyBorder="1" applyAlignment="1">
      <alignment wrapText="1"/>
    </xf>
    <xf numFmtId="0" fontId="20" fillId="2" borderId="6" xfId="0" applyFont="1" applyFill="1" applyBorder="1" applyAlignment="1">
      <alignment wrapText="1"/>
    </xf>
    <xf numFmtId="0" fontId="18"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6" fillId="7" borderId="3" xfId="0" applyFont="1" applyFill="1" applyBorder="1" applyAlignment="1">
      <alignment horizontal="center" vertical="center"/>
    </xf>
    <xf numFmtId="0" fontId="1" fillId="7" borderId="4"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6" xfId="0" applyFont="1" applyFill="1" applyBorder="1" applyAlignment="1">
      <alignment horizontal="left" vertical="center" wrapText="1"/>
    </xf>
    <xf numFmtId="0" fontId="20" fillId="2" borderId="14" xfId="0" applyFont="1" applyFill="1" applyBorder="1" applyAlignment="1">
      <alignment vertical="center" wrapText="1"/>
    </xf>
    <xf numFmtId="0" fontId="20" fillId="2" borderId="49" xfId="0" applyFont="1" applyFill="1" applyBorder="1" applyAlignment="1">
      <alignment vertical="center" wrapText="1"/>
    </xf>
    <xf numFmtId="0" fontId="20" fillId="2" borderId="9" xfId="0" applyFont="1" applyFill="1" applyBorder="1" applyAlignment="1">
      <alignment vertical="center" wrapText="1"/>
    </xf>
    <xf numFmtId="0" fontId="1" fillId="7" borderId="3" xfId="0" applyFont="1" applyFill="1" applyBorder="1" applyAlignment="1">
      <alignment horizontal="left" vertical="center" wrapText="1"/>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7" borderId="3" xfId="0" applyFont="1" applyFill="1" applyBorder="1" applyAlignment="1">
      <alignment horizontal="right" vertical="center" wrapText="1"/>
    </xf>
    <xf numFmtId="0" fontId="7" fillId="8" borderId="3" xfId="1" applyFill="1" applyBorder="1" applyAlignment="1" applyProtection="1">
      <alignment horizontal="left" vertical="center" wrapText="1"/>
    </xf>
    <xf numFmtId="0" fontId="0" fillId="8" borderId="3" xfId="0"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1" fillId="6" borderId="3" xfId="0" applyFont="1" applyFill="1" applyBorder="1" applyAlignment="1">
      <alignment horizontal="center" vertical="center" wrapText="1"/>
    </xf>
    <xf numFmtId="0" fontId="7" fillId="6" borderId="3" xfId="1" applyFill="1" applyBorder="1" applyAlignment="1" applyProtection="1">
      <alignment horizontal="left" vertical="center" wrapText="1"/>
    </xf>
    <xf numFmtId="0" fontId="1" fillId="10" borderId="3" xfId="0" applyFont="1" applyFill="1" applyBorder="1"/>
    <xf numFmtId="0" fontId="0" fillId="10" borderId="3" xfId="0" applyFill="1" applyBorder="1"/>
    <xf numFmtId="0" fontId="0" fillId="10" borderId="3" xfId="0" applyFill="1" applyBorder="1" applyAlignment="1" applyProtection="1">
      <alignment horizontal="center" vertical="center"/>
      <protection hidden="1"/>
    </xf>
    <xf numFmtId="0" fontId="1" fillId="10" borderId="11" xfId="0" applyFont="1" applyFill="1" applyBorder="1" applyAlignment="1">
      <alignment vertical="center"/>
    </xf>
    <xf numFmtId="0" fontId="0" fillId="9" borderId="8" xfId="0" applyFill="1" applyBorder="1" applyAlignment="1">
      <alignment horizontal="left" vertical="center" wrapText="1"/>
    </xf>
    <xf numFmtId="0" fontId="0" fillId="6" borderId="8" xfId="0" applyFill="1" applyBorder="1" applyAlignment="1">
      <alignment vertical="center"/>
    </xf>
    <xf numFmtId="0" fontId="5" fillId="8" borderId="4" xfId="0" applyFont="1" applyFill="1" applyBorder="1" applyAlignment="1">
      <alignment vertical="center" wrapText="1"/>
    </xf>
    <xf numFmtId="0" fontId="5" fillId="8" borderId="5" xfId="0" applyFont="1" applyFill="1" applyBorder="1" applyAlignment="1">
      <alignment vertical="center" wrapText="1"/>
    </xf>
    <xf numFmtId="0" fontId="5" fillId="8" borderId="6" xfId="0" applyFont="1" applyFill="1" applyBorder="1" applyAlignment="1">
      <alignment vertical="center" wrapText="1"/>
    </xf>
    <xf numFmtId="0" fontId="1" fillId="10" borderId="4" xfId="0" applyFont="1" applyFill="1" applyBorder="1"/>
    <xf numFmtId="0" fontId="0" fillId="10" borderId="6" xfId="0" applyFill="1" applyBorder="1"/>
    <xf numFmtId="0" fontId="4" fillId="7" borderId="3" xfId="0" applyFont="1" applyFill="1" applyBorder="1"/>
    <xf numFmtId="0" fontId="20" fillId="2" borderId="15" xfId="0" applyFont="1" applyFill="1" applyBorder="1" applyAlignment="1">
      <alignment vertical="center" wrapText="1"/>
    </xf>
    <xf numFmtId="0" fontId="2" fillId="2" borderId="15" xfId="0" applyFont="1" applyFill="1" applyBorder="1" applyAlignment="1">
      <alignment vertical="center" wrapText="1"/>
    </xf>
    <xf numFmtId="0" fontId="4" fillId="7" borderId="23" xfId="0" applyFont="1" applyFill="1" applyBorder="1"/>
    <xf numFmtId="0" fontId="4" fillId="7" borderId="22" xfId="0" applyFont="1" applyFill="1" applyBorder="1"/>
    <xf numFmtId="0" fontId="1" fillId="10" borderId="8" xfId="0" applyFont="1" applyFill="1" applyBorder="1" applyAlignment="1">
      <alignment vertical="center" wrapText="1"/>
    </xf>
    <xf numFmtId="0" fontId="1" fillId="10" borderId="3" xfId="0" applyFont="1" applyFill="1" applyBorder="1" applyAlignment="1">
      <alignment vertical="center" wrapText="1"/>
    </xf>
    <xf numFmtId="0" fontId="4" fillId="7" borderId="55" xfId="0" applyFont="1" applyFill="1" applyBorder="1"/>
    <xf numFmtId="0" fontId="1" fillId="10" borderId="11" xfId="0" applyFont="1" applyFill="1" applyBorder="1" applyAlignment="1">
      <alignment vertical="center" wrapText="1"/>
    </xf>
    <xf numFmtId="0" fontId="1" fillId="10" borderId="24" xfId="0" applyFont="1" applyFill="1" applyBorder="1" applyAlignment="1">
      <alignment vertical="center" wrapText="1"/>
    </xf>
    <xf numFmtId="0" fontId="5" fillId="8" borderId="3" xfId="0" applyFont="1" applyFill="1" applyBorder="1" applyAlignment="1">
      <alignment vertical="center" wrapText="1"/>
    </xf>
    <xf numFmtId="0" fontId="1" fillId="8" borderId="3" xfId="0" applyFont="1" applyFill="1" applyBorder="1" applyAlignment="1">
      <alignment horizontal="left" vertical="center" wrapText="1"/>
    </xf>
    <xf numFmtId="0" fontId="4" fillId="7" borderId="29" xfId="0" applyFont="1" applyFill="1" applyBorder="1"/>
    <xf numFmtId="0" fontId="4" fillId="7" borderId="1" xfId="0" applyFont="1" applyFill="1" applyBorder="1"/>
    <xf numFmtId="0" fontId="4" fillId="7" borderId="2" xfId="0" applyFont="1" applyFill="1" applyBorder="1"/>
    <xf numFmtId="0" fontId="0" fillId="10" borderId="15" xfId="0" applyFill="1" applyBorder="1" applyAlignment="1">
      <alignment vertical="center" wrapText="1"/>
    </xf>
    <xf numFmtId="0" fontId="1" fillId="7" borderId="8" xfId="0" applyFont="1" applyFill="1" applyBorder="1" applyAlignment="1">
      <alignment horizontal="left"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10" borderId="3" xfId="0" applyFont="1" applyFill="1" applyBorder="1" applyAlignment="1" applyProtection="1">
      <alignment horizontal="left" vertical="center"/>
      <protection hidden="1"/>
    </xf>
    <xf numFmtId="0" fontId="0" fillId="10" borderId="4" xfId="0" applyFill="1" applyBorder="1" applyAlignment="1" applyProtection="1">
      <alignment horizontal="left" vertical="center" wrapText="1"/>
      <protection hidden="1"/>
    </xf>
    <xf numFmtId="0" fontId="0" fillId="10" borderId="5" xfId="0" applyFill="1" applyBorder="1" applyAlignment="1" applyProtection="1">
      <alignment horizontal="left" vertical="center" wrapText="1"/>
      <protection hidden="1"/>
    </xf>
    <xf numFmtId="0" fontId="1" fillId="7" borderId="4" xfId="0" applyFont="1" applyFill="1" applyBorder="1" applyAlignment="1">
      <alignment horizontal="right" vertical="center" wrapText="1"/>
    </xf>
    <xf numFmtId="0" fontId="1" fillId="7" borderId="5" xfId="0" applyFont="1" applyFill="1" applyBorder="1" applyAlignment="1">
      <alignment horizontal="right" vertical="center" wrapText="1"/>
    </xf>
    <xf numFmtId="0" fontId="1" fillId="10" borderId="3" xfId="0" applyFont="1" applyFill="1" applyBorder="1" applyAlignment="1" applyProtection="1">
      <alignment horizontal="center" vertical="center" wrapText="1"/>
      <protection hidden="1"/>
    </xf>
    <xf numFmtId="0" fontId="0" fillId="10" borderId="3" xfId="0" applyFill="1" applyBorder="1" applyAlignment="1" applyProtection="1">
      <alignment horizontal="left" vertical="center" wrapText="1"/>
      <protection hidden="1"/>
    </xf>
    <xf numFmtId="0" fontId="4" fillId="7" borderId="57" xfId="0" applyFont="1" applyFill="1" applyBorder="1"/>
    <xf numFmtId="0" fontId="20" fillId="2" borderId="29" xfId="0" applyFont="1" applyFill="1" applyBorder="1" applyAlignment="1">
      <alignment vertical="center" wrapText="1"/>
    </xf>
    <xf numFmtId="0" fontId="20" fillId="2" borderId="1" xfId="0" applyFont="1" applyFill="1" applyBorder="1" applyAlignment="1">
      <alignment vertical="center" wrapText="1"/>
    </xf>
    <xf numFmtId="0" fontId="20" fillId="2" borderId="58" xfId="0" applyFont="1" applyFill="1" applyBorder="1" applyAlignment="1">
      <alignment vertical="center" wrapText="1"/>
    </xf>
    <xf numFmtId="0" fontId="1" fillId="10" borderId="3" xfId="0" applyFont="1" applyFill="1" applyBorder="1" applyAlignment="1">
      <alignment horizontal="right" vertical="center"/>
    </xf>
    <xf numFmtId="0" fontId="0" fillId="10" borderId="4" xfId="0" applyFill="1" applyBorder="1" applyAlignment="1">
      <alignment vertical="top"/>
    </xf>
    <xf numFmtId="0" fontId="0" fillId="10" borderId="5" xfId="0" applyFill="1" applyBorder="1" applyAlignment="1">
      <alignment vertical="top"/>
    </xf>
    <xf numFmtId="0" fontId="0" fillId="10" borderId="6" xfId="0" applyFill="1" applyBorder="1" applyAlignment="1">
      <alignment vertical="top"/>
    </xf>
    <xf numFmtId="0" fontId="1" fillId="10" borderId="3" xfId="0" applyFont="1" applyFill="1" applyBorder="1" applyAlignment="1">
      <alignment horizontal="center" vertical="top"/>
    </xf>
    <xf numFmtId="0" fontId="0" fillId="10" borderId="3" xfId="0" applyFill="1" applyBorder="1" applyAlignment="1">
      <alignment vertical="top"/>
    </xf>
    <xf numFmtId="0" fontId="9" fillId="7" borderId="3" xfId="0" applyFont="1" applyFill="1" applyBorder="1" applyAlignment="1">
      <alignment horizontal="center" vertical="top"/>
    </xf>
    <xf numFmtId="0" fontId="1" fillId="10" borderId="3" xfId="0" applyFont="1" applyFill="1" applyBorder="1" applyAlignment="1">
      <alignment horizontal="left" vertical="top"/>
    </xf>
    <xf numFmtId="0" fontId="1" fillId="10" borderId="3" xfId="0" applyFont="1" applyFill="1" applyBorder="1" applyAlignment="1">
      <alignment horizontal="right" vertical="top"/>
    </xf>
    <xf numFmtId="10" fontId="0" fillId="10" borderId="62" xfId="0" applyNumberFormat="1" applyFill="1" applyBorder="1" applyAlignment="1">
      <alignment vertical="top"/>
    </xf>
    <xf numFmtId="10" fontId="0" fillId="10" borderId="48" xfId="0" applyNumberFormat="1" applyFill="1" applyBorder="1" applyAlignment="1">
      <alignment vertical="top"/>
    </xf>
    <xf numFmtId="0" fontId="1" fillId="10" borderId="47" xfId="0" applyFont="1" applyFill="1" applyBorder="1" applyAlignment="1">
      <alignment horizontal="right" vertical="top"/>
    </xf>
    <xf numFmtId="0" fontId="1" fillId="10" borderId="48" xfId="0" applyFont="1" applyFill="1" applyBorder="1" applyAlignment="1">
      <alignment horizontal="right" vertical="top"/>
    </xf>
    <xf numFmtId="0" fontId="8" fillId="10" borderId="15" xfId="0" applyFont="1" applyFill="1" applyBorder="1" applyAlignment="1">
      <alignment vertical="top" wrapText="1"/>
    </xf>
    <xf numFmtId="0" fontId="4" fillId="7" borderId="25" xfId="0" applyFont="1" applyFill="1" applyBorder="1" applyAlignment="1">
      <alignment vertical="top"/>
    </xf>
    <xf numFmtId="0" fontId="4" fillId="7" borderId="23" xfId="0" applyFont="1" applyFill="1" applyBorder="1" applyAlignment="1">
      <alignment vertical="top"/>
    </xf>
    <xf numFmtId="0" fontId="1" fillId="10" borderId="18" xfId="0" applyFont="1" applyFill="1" applyBorder="1" applyAlignment="1">
      <alignment horizontal="center" vertical="top"/>
    </xf>
    <xf numFmtId="0" fontId="1" fillId="10" borderId="33" xfId="0" applyFont="1" applyFill="1" applyBorder="1" applyAlignment="1">
      <alignment horizontal="center" vertical="top"/>
    </xf>
    <xf numFmtId="0" fontId="4" fillId="7" borderId="18" xfId="0" applyFont="1" applyFill="1" applyBorder="1" applyAlignment="1">
      <alignment vertical="top"/>
    </xf>
    <xf numFmtId="0" fontId="8" fillId="10" borderId="18" xfId="0" applyFont="1" applyFill="1" applyBorder="1" applyAlignment="1">
      <alignment horizontal="right" vertical="top"/>
    </xf>
    <xf numFmtId="1" fontId="2" fillId="10" borderId="32" xfId="0" applyNumberFormat="1" applyFont="1" applyFill="1" applyBorder="1" applyAlignment="1">
      <alignment horizontal="center" vertical="top"/>
    </xf>
    <xf numFmtId="0" fontId="9" fillId="11" borderId="20" xfId="0" applyFont="1" applyFill="1" applyBorder="1" applyAlignment="1">
      <alignment horizontal="center" vertical="top"/>
    </xf>
    <xf numFmtId="0" fontId="9" fillId="11" borderId="3" xfId="0" applyFont="1" applyFill="1" applyBorder="1" applyAlignment="1">
      <alignment horizontal="center" vertical="top"/>
    </xf>
    <xf numFmtId="0" fontId="3" fillId="11" borderId="3" xfId="0" applyFont="1" applyFill="1" applyBorder="1" applyAlignment="1">
      <alignment vertical="top"/>
    </xf>
    <xf numFmtId="0" fontId="1" fillId="10" borderId="34" xfId="0" applyFont="1" applyFill="1" applyBorder="1" applyAlignment="1">
      <alignment horizontal="right" vertical="top"/>
    </xf>
    <xf numFmtId="0" fontId="1" fillId="10" borderId="30" xfId="0" applyFont="1" applyFill="1" applyBorder="1" applyAlignment="1">
      <alignment horizontal="right" vertical="top"/>
    </xf>
    <xf numFmtId="0" fontId="1" fillId="10" borderId="35" xfId="0" applyFont="1" applyFill="1" applyBorder="1" applyAlignment="1">
      <alignment horizontal="right" vertical="top"/>
    </xf>
    <xf numFmtId="0" fontId="17" fillId="11" borderId="34" xfId="0" applyFont="1" applyFill="1" applyBorder="1" applyAlignment="1">
      <alignment horizontal="center" vertical="top"/>
    </xf>
    <xf numFmtId="0" fontId="17" fillId="11" borderId="30" xfId="0" applyFont="1" applyFill="1" applyBorder="1" applyAlignment="1">
      <alignment horizontal="center" vertical="top"/>
    </xf>
    <xf numFmtId="0" fontId="17" fillId="11" borderId="35" xfId="0" applyFont="1" applyFill="1" applyBorder="1" applyAlignment="1">
      <alignment horizontal="center" vertical="top"/>
    </xf>
    <xf numFmtId="0" fontId="4" fillId="7" borderId="57" xfId="0" applyFont="1" applyFill="1" applyBorder="1" applyAlignment="1">
      <alignment vertical="top"/>
    </xf>
    <xf numFmtId="0" fontId="4" fillId="7" borderId="1" xfId="0" applyFont="1" applyFill="1" applyBorder="1" applyAlignment="1">
      <alignment vertical="top"/>
    </xf>
    <xf numFmtId="0" fontId="4" fillId="7" borderId="22" xfId="0" applyFont="1" applyFill="1" applyBorder="1" applyAlignment="1">
      <alignment vertical="top"/>
    </xf>
    <xf numFmtId="0" fontId="4" fillId="7" borderId="2" xfId="0" applyFont="1" applyFill="1" applyBorder="1" applyAlignment="1">
      <alignment vertical="top"/>
    </xf>
    <xf numFmtId="0" fontId="0" fillId="3" borderId="3" xfId="0" applyFill="1" applyBorder="1" applyAlignment="1" applyProtection="1">
      <alignment horizontal="left" vertical="center" wrapText="1"/>
      <protection locked="0"/>
    </xf>
    <xf numFmtId="0" fontId="7" fillId="3" borderId="3" xfId="1" applyFill="1" applyBorder="1" applyAlignment="1" applyProtection="1">
      <alignment horizontal="left" vertical="center" wrapText="1"/>
      <protection locked="0"/>
    </xf>
    <xf numFmtId="0" fontId="1" fillId="10" borderId="3" xfId="0" applyFont="1" applyFill="1" applyBorder="1" applyAlignment="1">
      <alignment horizontal="right" vertical="center" wrapText="1"/>
    </xf>
    <xf numFmtId="0" fontId="3" fillId="3" borderId="3" xfId="1" applyFont="1" applyFill="1" applyBorder="1" applyAlignment="1" applyProtection="1">
      <alignment horizontal="left" vertical="top" wrapText="1"/>
      <protection locked="0"/>
    </xf>
    <xf numFmtId="0" fontId="16" fillId="10" borderId="3" xfId="0" applyFont="1" applyFill="1" applyBorder="1" applyAlignment="1">
      <alignment horizontal="center" vertical="top" wrapText="1"/>
    </xf>
    <xf numFmtId="0" fontId="4" fillId="7" borderId="27" xfId="0" applyFont="1" applyFill="1" applyBorder="1" applyAlignment="1">
      <alignment vertical="top"/>
    </xf>
    <xf numFmtId="0" fontId="18" fillId="2" borderId="39" xfId="0" applyFont="1" applyFill="1" applyBorder="1" applyAlignment="1">
      <alignment horizontal="center" vertical="center"/>
    </xf>
    <xf numFmtId="0" fontId="18" fillId="2" borderId="59" xfId="0" applyFont="1" applyFill="1" applyBorder="1" applyAlignment="1">
      <alignment horizontal="center" vertical="center"/>
    </xf>
    <xf numFmtId="0" fontId="9" fillId="10" borderId="30" xfId="0" applyFont="1" applyFill="1" applyBorder="1" applyAlignment="1">
      <alignment vertical="top" wrapText="1"/>
    </xf>
    <xf numFmtId="0" fontId="9" fillId="10" borderId="35" xfId="0" applyFont="1" applyFill="1" applyBorder="1" applyAlignment="1">
      <alignment vertical="top" wrapText="1"/>
    </xf>
    <xf numFmtId="0" fontId="2" fillId="3" borderId="3" xfId="0" applyFont="1" applyFill="1" applyBorder="1" applyAlignment="1" applyProtection="1">
      <alignment vertical="top"/>
      <protection locked="0"/>
    </xf>
    <xf numFmtId="0" fontId="4" fillId="7" borderId="29" xfId="0" applyFont="1" applyFill="1" applyBorder="1" applyAlignment="1">
      <alignment vertical="top"/>
    </xf>
    <xf numFmtId="0" fontId="1" fillId="10" borderId="8" xfId="0" applyFont="1" applyFill="1" applyBorder="1" applyAlignment="1">
      <alignment vertical="top"/>
    </xf>
    <xf numFmtId="0" fontId="9" fillId="11" borderId="34" xfId="0" applyFont="1" applyFill="1" applyBorder="1" applyAlignment="1">
      <alignment horizontal="right" vertical="top"/>
    </xf>
    <xf numFmtId="0" fontId="9" fillId="11" borderId="30" xfId="0" applyFont="1" applyFill="1" applyBorder="1" applyAlignment="1">
      <alignment horizontal="right" vertical="top"/>
    </xf>
    <xf numFmtId="0" fontId="8" fillId="10" borderId="8" xfId="0" applyFont="1" applyFill="1" applyBorder="1" applyAlignment="1">
      <alignment vertical="top"/>
    </xf>
    <xf numFmtId="0" fontId="4" fillId="7" borderId="3" xfId="0" applyFont="1" applyFill="1" applyBorder="1" applyAlignment="1">
      <alignment vertical="top"/>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18" fillId="2" borderId="54" xfId="0" applyFont="1" applyFill="1" applyBorder="1" applyAlignment="1">
      <alignment horizontal="center" vertical="top" wrapText="1"/>
    </xf>
    <xf numFmtId="0" fontId="18" fillId="2" borderId="22" xfId="0" applyFont="1" applyFill="1" applyBorder="1" applyAlignment="1">
      <alignment horizontal="center" vertical="top" wrapText="1"/>
    </xf>
    <xf numFmtId="0" fontId="20" fillId="2" borderId="60" xfId="0" applyFont="1" applyFill="1" applyBorder="1" applyAlignment="1">
      <alignment horizontal="left" vertical="top" wrapText="1"/>
    </xf>
    <xf numFmtId="0" fontId="20" fillId="2" borderId="61" xfId="0" applyFont="1" applyFill="1" applyBorder="1" applyAlignment="1">
      <alignment horizontal="left" vertical="top" wrapText="1"/>
    </xf>
    <xf numFmtId="0" fontId="1" fillId="7" borderId="3" xfId="0" applyFont="1" applyFill="1" applyBorder="1" applyAlignment="1">
      <alignment horizontal="center" vertical="center" wrapText="1"/>
    </xf>
    <xf numFmtId="0" fontId="9" fillId="10" borderId="15" xfId="0" applyFont="1" applyFill="1" applyBorder="1" applyAlignment="1">
      <alignment vertical="center" wrapText="1"/>
    </xf>
    <xf numFmtId="0" fontId="1" fillId="10" borderId="3" xfId="0" applyFont="1" applyFill="1" applyBorder="1" applyAlignment="1">
      <alignment horizontal="left"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9" fillId="7" borderId="3" xfId="0" applyFont="1" applyFill="1" applyBorder="1"/>
    <xf numFmtId="0" fontId="9" fillId="10" borderId="4" xfId="0" applyFont="1" applyFill="1" applyBorder="1" applyAlignment="1">
      <alignment vertical="center"/>
    </xf>
    <xf numFmtId="0" fontId="9" fillId="10" borderId="5" xfId="0" applyFont="1" applyFill="1" applyBorder="1" applyAlignment="1">
      <alignment vertical="center"/>
    </xf>
    <xf numFmtId="0" fontId="9" fillId="10" borderId="6" xfId="0" applyFont="1" applyFill="1" applyBorder="1" applyAlignment="1">
      <alignment vertical="center"/>
    </xf>
    <xf numFmtId="0" fontId="0" fillId="0" borderId="11" xfId="0"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cellXfs>
  <cellStyles count="2">
    <cellStyle name="Hyperlink" xfId="1" builtinId="8"/>
    <cellStyle name="Normal" xfId="0" builtinId="0"/>
  </cellStyles>
  <dxfs count="18">
    <dxf>
      <font>
        <color rgb="FF9C0006"/>
      </font>
      <fill>
        <patternFill>
          <bgColor rgb="FFFFC7CE"/>
        </patternFill>
      </fill>
    </dxf>
    <dxf>
      <font>
        <strike val="0"/>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66FF"/>
        </patternFill>
      </fill>
    </dxf>
    <dxf>
      <font>
        <color rgb="FF9C0006"/>
      </font>
      <fill>
        <patternFill>
          <bgColor rgb="FFFFC7CE"/>
        </patternFill>
      </fill>
    </dxf>
    <dxf>
      <font>
        <strike val="0"/>
        <color rgb="FFC00000"/>
      </font>
      <fill>
        <patternFill>
          <bgColor rgb="FFFFC7CE"/>
        </patternFill>
      </fill>
    </dxf>
    <dxf>
      <font>
        <color rgb="FF9C0006"/>
      </font>
      <fill>
        <patternFill>
          <bgColor rgb="FFFFC7CE"/>
        </patternFill>
      </fill>
    </dxf>
    <dxf>
      <font>
        <strike val="0"/>
        <color rgb="FFC00000"/>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EDED"/>
      <color rgb="FFB4C6E7"/>
      <color rgb="FFFFC7CE"/>
      <color rgb="FFFF5050"/>
      <color rgb="FFFF66FF"/>
      <color rgb="FF9C0006"/>
      <color rgb="FFD0CE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0C3C-1FE0-4DB9-9814-17E155999AA9}">
  <sheetPr>
    <pageSetUpPr fitToPage="1"/>
  </sheetPr>
  <dimension ref="A1:M29"/>
  <sheetViews>
    <sheetView showGridLines="0" tabSelected="1" zoomScale="86" zoomScaleNormal="86" workbookViewId="0">
      <pane ySplit="6" topLeftCell="A7" activePane="bottomLeft" state="frozen"/>
      <selection pane="bottomLeft" activeCell="A12" sqref="A12:K12"/>
    </sheetView>
  </sheetViews>
  <sheetFormatPr defaultColWidth="9" defaultRowHeight="14.25" x14ac:dyDescent="0.2"/>
  <cols>
    <col min="1" max="1" width="17.375" customWidth="1"/>
    <col min="2" max="11" width="15.625" customWidth="1"/>
  </cols>
  <sheetData>
    <row r="1" spans="1:11" x14ac:dyDescent="0.2">
      <c r="A1" s="189" t="s">
        <v>0</v>
      </c>
      <c r="B1" s="189"/>
      <c r="C1" s="189"/>
      <c r="D1" s="189"/>
      <c r="E1" s="189"/>
    </row>
    <row r="2" spans="1:11" ht="15" thickBot="1" x14ac:dyDescent="0.25"/>
    <row r="3" spans="1:11" ht="18" x14ac:dyDescent="0.25">
      <c r="A3" s="190" t="s">
        <v>380</v>
      </c>
      <c r="B3" s="191"/>
      <c r="C3" s="191"/>
      <c r="D3" s="191"/>
      <c r="E3" s="191"/>
      <c r="F3" s="191"/>
      <c r="G3" s="191"/>
      <c r="H3" s="191"/>
      <c r="I3" s="191"/>
      <c r="J3" s="191"/>
      <c r="K3" s="192"/>
    </row>
    <row r="4" spans="1:11" ht="18.75" thickBot="1" x14ac:dyDescent="0.3">
      <c r="A4" s="193" t="s">
        <v>1</v>
      </c>
      <c r="B4" s="194"/>
      <c r="C4" s="194"/>
      <c r="D4" s="194"/>
      <c r="E4" s="194"/>
      <c r="F4" s="194"/>
      <c r="G4" s="194"/>
      <c r="H4" s="194"/>
      <c r="I4" s="194"/>
      <c r="J4" s="194"/>
      <c r="K4" s="195"/>
    </row>
    <row r="6" spans="1:11" x14ac:dyDescent="0.2">
      <c r="A6" s="22" t="s">
        <v>403</v>
      </c>
      <c r="B6" s="22" t="s">
        <v>393</v>
      </c>
      <c r="C6" s="22"/>
      <c r="D6" s="22"/>
    </row>
    <row r="8" spans="1:11" ht="18" x14ac:dyDescent="0.25">
      <c r="A8" s="196" t="s">
        <v>181</v>
      </c>
      <c r="B8" s="196"/>
      <c r="C8" s="196"/>
      <c r="D8" s="196"/>
      <c r="E8" s="196"/>
      <c r="F8" s="196"/>
      <c r="G8" s="196"/>
      <c r="H8" s="196"/>
      <c r="I8" s="196"/>
      <c r="J8" s="196"/>
      <c r="K8" s="196"/>
    </row>
    <row r="9" spans="1:11" ht="62.25" customHeight="1" x14ac:dyDescent="0.2">
      <c r="A9" s="197" t="s">
        <v>376</v>
      </c>
      <c r="B9" s="197"/>
      <c r="C9" s="197"/>
      <c r="D9" s="197"/>
      <c r="E9" s="197"/>
      <c r="F9" s="197"/>
      <c r="G9" s="197"/>
      <c r="H9" s="197"/>
      <c r="I9" s="197"/>
      <c r="J9" s="197"/>
      <c r="K9" s="197"/>
    </row>
    <row r="10" spans="1:11" ht="18" customHeight="1" x14ac:dyDescent="0.2">
      <c r="A10" s="18"/>
      <c r="B10" s="19"/>
      <c r="C10" s="19"/>
      <c r="D10" s="19"/>
      <c r="E10" s="19"/>
      <c r="F10" s="19"/>
      <c r="G10" s="19"/>
      <c r="H10" s="19"/>
      <c r="I10" s="19"/>
    </row>
    <row r="11" spans="1:11" ht="18" customHeight="1" x14ac:dyDescent="0.2">
      <c r="A11" s="198" t="s">
        <v>182</v>
      </c>
      <c r="B11" s="198"/>
      <c r="C11" s="198"/>
      <c r="D11" s="198"/>
      <c r="E11" s="198"/>
      <c r="F11" s="198"/>
      <c r="G11" s="198"/>
      <c r="H11" s="198"/>
      <c r="I11" s="198"/>
      <c r="J11" s="198"/>
      <c r="K11" s="198"/>
    </row>
    <row r="12" spans="1:11" ht="76.5" customHeight="1" x14ac:dyDescent="0.2">
      <c r="A12" s="186" t="s">
        <v>377</v>
      </c>
      <c r="B12" s="187"/>
      <c r="C12" s="187"/>
      <c r="D12" s="187"/>
      <c r="E12" s="187"/>
      <c r="F12" s="187"/>
      <c r="G12" s="187"/>
      <c r="H12" s="187"/>
      <c r="I12" s="187"/>
      <c r="J12" s="187"/>
      <c r="K12" s="188"/>
    </row>
    <row r="13" spans="1:11" ht="117" customHeight="1" x14ac:dyDescent="0.2">
      <c r="A13" s="199" t="s">
        <v>304</v>
      </c>
      <c r="B13" s="200"/>
      <c r="C13" s="200"/>
      <c r="D13" s="200"/>
      <c r="E13" s="200"/>
      <c r="F13" s="200"/>
      <c r="G13" s="200"/>
      <c r="H13" s="200"/>
      <c r="I13" s="200"/>
      <c r="J13" s="200"/>
      <c r="K13" s="201"/>
    </row>
    <row r="14" spans="1:11" ht="74.25" customHeight="1" x14ac:dyDescent="0.2">
      <c r="A14" s="202" t="s">
        <v>383</v>
      </c>
      <c r="B14" s="203"/>
      <c r="C14" s="203"/>
      <c r="D14" s="203"/>
      <c r="E14" s="203"/>
      <c r="F14" s="203"/>
      <c r="G14" s="203"/>
      <c r="H14" s="203"/>
      <c r="I14" s="203"/>
      <c r="J14" s="203"/>
      <c r="K14" s="204"/>
    </row>
    <row r="15" spans="1:11" ht="63" customHeight="1" x14ac:dyDescent="0.2">
      <c r="A15" s="202" t="s">
        <v>297</v>
      </c>
      <c r="B15" s="203"/>
      <c r="C15" s="203"/>
      <c r="D15" s="203"/>
      <c r="E15" s="203"/>
      <c r="F15" s="203"/>
      <c r="G15" s="203"/>
      <c r="H15" s="203"/>
      <c r="I15" s="203"/>
      <c r="J15" s="203"/>
      <c r="K15" s="204"/>
    </row>
    <row r="16" spans="1:11" ht="39" customHeight="1" x14ac:dyDescent="0.2">
      <c r="A16" s="205" t="s">
        <v>378</v>
      </c>
      <c r="B16" s="206"/>
      <c r="C16" s="206"/>
      <c r="D16" s="206"/>
      <c r="E16" s="206"/>
      <c r="F16" s="206"/>
      <c r="G16" s="206"/>
      <c r="H16" s="206"/>
      <c r="I16" s="206"/>
      <c r="J16" s="206"/>
      <c r="K16" s="207"/>
    </row>
    <row r="17" spans="1:13" ht="18.75" customHeight="1" x14ac:dyDescent="0.2">
      <c r="A17" s="25"/>
      <c r="B17" s="25"/>
      <c r="C17" s="25"/>
      <c r="D17" s="25"/>
      <c r="E17" s="25"/>
      <c r="F17" s="25"/>
      <c r="G17" s="25"/>
      <c r="H17" s="25"/>
      <c r="I17" s="25"/>
      <c r="J17" s="25"/>
      <c r="K17" s="25"/>
    </row>
    <row r="18" spans="1:13" ht="32.25" customHeight="1" x14ac:dyDescent="0.2">
      <c r="A18" s="185" t="s">
        <v>379</v>
      </c>
      <c r="B18" s="185"/>
      <c r="C18" s="185"/>
      <c r="D18" s="185"/>
      <c r="E18" s="185"/>
      <c r="F18" s="185"/>
      <c r="G18" s="185"/>
      <c r="H18" s="185"/>
      <c r="I18" s="185"/>
      <c r="J18" s="185"/>
      <c r="K18" s="185"/>
      <c r="L18" s="12"/>
      <c r="M18" s="12"/>
    </row>
    <row r="19" spans="1:13" x14ac:dyDescent="0.2">
      <c r="A19" s="182" t="s">
        <v>174</v>
      </c>
      <c r="B19" s="183"/>
      <c r="C19" s="183"/>
      <c r="D19" s="183"/>
      <c r="E19" s="183"/>
      <c r="F19" s="183"/>
      <c r="G19" s="183"/>
      <c r="H19" s="183"/>
      <c r="I19" s="183"/>
      <c r="J19" s="183"/>
      <c r="K19" s="184"/>
      <c r="L19" s="24"/>
    </row>
    <row r="20" spans="1:13" x14ac:dyDescent="0.2">
      <c r="A20" s="20">
        <v>1</v>
      </c>
      <c r="B20" s="17">
        <v>2</v>
      </c>
      <c r="C20" s="17">
        <v>3</v>
      </c>
      <c r="D20" s="23">
        <v>4</v>
      </c>
      <c r="E20" s="17">
        <v>5</v>
      </c>
      <c r="F20" s="17">
        <v>6</v>
      </c>
      <c r="G20" s="17">
        <v>7</v>
      </c>
      <c r="H20" s="17">
        <v>8</v>
      </c>
      <c r="I20" s="17">
        <v>9</v>
      </c>
      <c r="J20" s="17">
        <v>10</v>
      </c>
      <c r="K20" s="21">
        <v>11</v>
      </c>
    </row>
    <row r="21" spans="1:13" x14ac:dyDescent="0.2">
      <c r="A21" s="64" t="s">
        <v>111</v>
      </c>
      <c r="B21" s="65" t="s">
        <v>112</v>
      </c>
      <c r="C21" s="65" t="s">
        <v>113</v>
      </c>
      <c r="D21" s="65" t="s">
        <v>114</v>
      </c>
      <c r="E21" s="65" t="s">
        <v>115</v>
      </c>
      <c r="F21" s="65" t="s">
        <v>116</v>
      </c>
      <c r="G21" s="65" t="s">
        <v>117</v>
      </c>
      <c r="H21" s="65" t="s">
        <v>118</v>
      </c>
      <c r="I21" s="65" t="s">
        <v>119</v>
      </c>
      <c r="J21" s="65" t="s">
        <v>120</v>
      </c>
      <c r="K21" s="66" t="s">
        <v>121</v>
      </c>
    </row>
    <row r="22" spans="1:13" x14ac:dyDescent="0.2">
      <c r="A22" s="64" t="s">
        <v>122</v>
      </c>
      <c r="B22" s="65" t="s">
        <v>123</v>
      </c>
      <c r="C22" s="65" t="s">
        <v>124</v>
      </c>
      <c r="D22" s="65" t="s">
        <v>125</v>
      </c>
      <c r="E22" s="65" t="s">
        <v>126</v>
      </c>
      <c r="F22" s="65" t="s">
        <v>127</v>
      </c>
      <c r="G22" s="65" t="s">
        <v>128</v>
      </c>
      <c r="H22" s="65" t="s">
        <v>129</v>
      </c>
      <c r="I22" s="65" t="s">
        <v>130</v>
      </c>
      <c r="J22" s="65" t="s">
        <v>131</v>
      </c>
      <c r="K22" s="66" t="s">
        <v>132</v>
      </c>
    </row>
    <row r="23" spans="1:13" x14ac:dyDescent="0.2">
      <c r="A23" s="64"/>
      <c r="B23" s="67" t="s">
        <v>133</v>
      </c>
      <c r="C23" s="65" t="s">
        <v>134</v>
      </c>
      <c r="D23" s="65" t="s">
        <v>135</v>
      </c>
      <c r="E23" s="65" t="s">
        <v>136</v>
      </c>
      <c r="F23" s="65" t="s">
        <v>137</v>
      </c>
      <c r="G23" s="65" t="s">
        <v>138</v>
      </c>
      <c r="H23" s="65" t="s">
        <v>139</v>
      </c>
      <c r="I23" s="65" t="s">
        <v>140</v>
      </c>
      <c r="J23" s="65" t="s">
        <v>141</v>
      </c>
      <c r="K23" s="66" t="s">
        <v>142</v>
      </c>
    </row>
    <row r="24" spans="1:13" x14ac:dyDescent="0.2">
      <c r="A24" s="64"/>
      <c r="B24" s="67" t="s">
        <v>143</v>
      </c>
      <c r="C24" s="65" t="s">
        <v>144</v>
      </c>
      <c r="D24" s="65" t="s">
        <v>145</v>
      </c>
      <c r="E24" s="65" t="s">
        <v>146</v>
      </c>
      <c r="F24" s="65" t="s">
        <v>147</v>
      </c>
      <c r="G24" s="65" t="s">
        <v>148</v>
      </c>
      <c r="H24" s="65" t="s">
        <v>149</v>
      </c>
      <c r="I24" s="65" t="s">
        <v>150</v>
      </c>
      <c r="J24" s="65" t="s">
        <v>151</v>
      </c>
      <c r="K24" s="66" t="s">
        <v>152</v>
      </c>
    </row>
    <row r="25" spans="1:13" x14ac:dyDescent="0.2">
      <c r="A25" s="64"/>
      <c r="B25" s="67" t="s">
        <v>153</v>
      </c>
      <c r="C25" s="65"/>
      <c r="D25" s="65" t="s">
        <v>154</v>
      </c>
      <c r="E25" s="65" t="s">
        <v>155</v>
      </c>
      <c r="F25" s="65"/>
      <c r="G25" s="65" t="s">
        <v>156</v>
      </c>
      <c r="H25" s="65" t="s">
        <v>157</v>
      </c>
      <c r="I25" s="65" t="s">
        <v>158</v>
      </c>
      <c r="J25" s="65" t="s">
        <v>159</v>
      </c>
      <c r="K25" s="66" t="s">
        <v>160</v>
      </c>
    </row>
    <row r="26" spans="1:13" x14ac:dyDescent="0.2">
      <c r="A26" s="64"/>
      <c r="B26" s="67"/>
      <c r="C26" s="65"/>
      <c r="D26" s="65" t="s">
        <v>161</v>
      </c>
      <c r="E26" s="65"/>
      <c r="F26" s="65"/>
      <c r="G26" s="65" t="s">
        <v>162</v>
      </c>
      <c r="H26" s="65" t="s">
        <v>163</v>
      </c>
      <c r="I26" s="65"/>
      <c r="J26" s="65" t="s">
        <v>164</v>
      </c>
      <c r="K26" s="66" t="s">
        <v>165</v>
      </c>
    </row>
    <row r="27" spans="1:13" x14ac:dyDescent="0.2">
      <c r="A27" s="64"/>
      <c r="B27" s="67"/>
      <c r="C27" s="65"/>
      <c r="D27" s="65"/>
      <c r="E27" s="65"/>
      <c r="F27" s="65"/>
      <c r="G27" s="65" t="s">
        <v>166</v>
      </c>
      <c r="H27" s="65"/>
      <c r="I27" s="65"/>
      <c r="J27" s="65" t="s">
        <v>167</v>
      </c>
      <c r="K27" s="66" t="s">
        <v>168</v>
      </c>
    </row>
    <row r="28" spans="1:13" x14ac:dyDescent="0.2">
      <c r="A28" s="64"/>
      <c r="B28" s="67"/>
      <c r="C28" s="67"/>
      <c r="D28" s="65"/>
      <c r="E28" s="67"/>
      <c r="F28" s="67"/>
      <c r="G28" s="65" t="s">
        <v>169</v>
      </c>
      <c r="H28" s="65"/>
      <c r="I28" s="65"/>
      <c r="J28" s="65" t="s">
        <v>170</v>
      </c>
      <c r="K28" s="66" t="s">
        <v>171</v>
      </c>
    </row>
    <row r="29" spans="1:13" ht="15" thickBot="1" x14ac:dyDescent="0.25">
      <c r="A29" s="68"/>
      <c r="B29" s="69"/>
      <c r="C29" s="69"/>
      <c r="D29" s="69"/>
      <c r="E29" s="69"/>
      <c r="F29" s="69"/>
      <c r="G29" s="69"/>
      <c r="H29" s="69"/>
      <c r="I29" s="69"/>
      <c r="J29" s="69" t="s">
        <v>172</v>
      </c>
      <c r="K29" s="70"/>
    </row>
  </sheetData>
  <sheetProtection formatRows="0"/>
  <mergeCells count="13">
    <mergeCell ref="A19:K19"/>
    <mergeCell ref="A18:K18"/>
    <mergeCell ref="A12:K12"/>
    <mergeCell ref="A1:E1"/>
    <mergeCell ref="A3:K3"/>
    <mergeCell ref="A4:K4"/>
    <mergeCell ref="A8:K8"/>
    <mergeCell ref="A9:K9"/>
    <mergeCell ref="A11:K11"/>
    <mergeCell ref="A13:K13"/>
    <mergeCell ref="A14:K14"/>
    <mergeCell ref="A15:K15"/>
    <mergeCell ref="A16:K16"/>
  </mergeCells>
  <pageMargins left="0.7" right="0.7" top="0.75" bottom="0.75" header="0.3" footer="0.3"/>
  <pageSetup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13DDA-0419-4997-ABFA-9B5ED21717F5}">
  <sheetPr>
    <pageSetUpPr fitToPage="1"/>
  </sheetPr>
  <dimension ref="A1:H80"/>
  <sheetViews>
    <sheetView showGridLines="0" zoomScale="87" zoomScaleNormal="87" workbookViewId="0">
      <selection activeCell="C11" sqref="C11:G11"/>
    </sheetView>
  </sheetViews>
  <sheetFormatPr defaultColWidth="8.625" defaultRowHeight="14.25" x14ac:dyDescent="0.2"/>
  <cols>
    <col min="1" max="1" width="8.625" style="3" customWidth="1"/>
    <col min="2" max="2" width="31.125" style="3" customWidth="1"/>
    <col min="3" max="3" width="20.75" style="3" customWidth="1"/>
    <col min="4" max="4" width="28.75" style="3" customWidth="1"/>
    <col min="5" max="5" width="19.875" style="3" customWidth="1"/>
    <col min="6" max="6" width="20" style="3" customWidth="1"/>
    <col min="7" max="7" width="18.25" style="3" customWidth="1"/>
    <col min="8" max="8" width="14.625" style="3" customWidth="1"/>
    <col min="9" max="16384" width="8.625" style="3"/>
  </cols>
  <sheetData>
    <row r="1" spans="1:7" ht="47.25" customHeight="1" x14ac:dyDescent="0.2">
      <c r="A1" s="393" t="s">
        <v>384</v>
      </c>
      <c r="B1" s="393"/>
      <c r="C1" s="393"/>
      <c r="D1" s="393"/>
      <c r="E1" s="393"/>
      <c r="F1" s="393"/>
      <c r="G1" s="393"/>
    </row>
    <row r="2" spans="1:7" ht="18" x14ac:dyDescent="0.25">
      <c r="A2" s="305" t="s">
        <v>97</v>
      </c>
      <c r="B2" s="305"/>
      <c r="C2" s="305"/>
      <c r="D2" s="305"/>
      <c r="E2" s="305"/>
      <c r="F2" s="305"/>
      <c r="G2" s="305"/>
    </row>
    <row r="3" spans="1:7" ht="18" x14ac:dyDescent="0.25">
      <c r="A3" s="63"/>
      <c r="B3" s="63"/>
      <c r="C3" s="63"/>
      <c r="D3" s="63"/>
      <c r="E3" s="63"/>
      <c r="F3" s="63"/>
      <c r="G3" s="63"/>
    </row>
    <row r="4" spans="1:7" ht="18.75" thickBot="1" x14ac:dyDescent="0.3">
      <c r="A4" s="398" t="s">
        <v>329</v>
      </c>
      <c r="B4" s="398"/>
      <c r="C4" s="398"/>
      <c r="D4" s="398"/>
      <c r="E4" s="398"/>
      <c r="F4" s="398"/>
      <c r="G4" s="398"/>
    </row>
    <row r="5" spans="1:7" ht="198" customHeight="1" x14ac:dyDescent="0.2">
      <c r="A5" s="394" t="s">
        <v>385</v>
      </c>
      <c r="B5" s="394"/>
      <c r="C5" s="394"/>
      <c r="D5" s="394"/>
      <c r="E5" s="394"/>
      <c r="F5" s="394"/>
      <c r="G5" s="394"/>
    </row>
    <row r="6" spans="1:7" ht="13.5" customHeight="1" x14ac:dyDescent="0.2">
      <c r="A6"/>
      <c r="B6"/>
      <c r="C6"/>
      <c r="D6"/>
      <c r="E6"/>
      <c r="F6"/>
      <c r="G6"/>
    </row>
    <row r="7" spans="1:7" ht="15" x14ac:dyDescent="0.2">
      <c r="A7" s="395" t="s">
        <v>177</v>
      </c>
      <c r="B7" s="395"/>
      <c r="C7" s="396"/>
      <c r="D7" s="396"/>
      <c r="E7" s="396"/>
      <c r="F7" s="396"/>
      <c r="G7" s="397"/>
    </row>
    <row r="8" spans="1:7" ht="15" x14ac:dyDescent="0.2">
      <c r="A8" s="395" t="s">
        <v>178</v>
      </c>
      <c r="B8" s="395"/>
      <c r="C8" s="396"/>
      <c r="D8" s="396"/>
      <c r="E8" s="396"/>
      <c r="F8" s="396"/>
      <c r="G8" s="397"/>
    </row>
    <row r="9" spans="1:7" ht="15" x14ac:dyDescent="0.2">
      <c r="A9" s="395" t="s">
        <v>179</v>
      </c>
      <c r="B9" s="395"/>
      <c r="C9" s="396"/>
      <c r="D9" s="396"/>
      <c r="E9" s="396"/>
      <c r="F9" s="396"/>
      <c r="G9" s="397"/>
    </row>
    <row r="10" spans="1:7" ht="15" x14ac:dyDescent="0.2">
      <c r="A10" s="220" t="s">
        <v>3</v>
      </c>
      <c r="B10" s="220"/>
      <c r="C10" s="369"/>
      <c r="D10" s="369"/>
      <c r="E10" s="369"/>
      <c r="F10" s="369"/>
      <c r="G10" s="369"/>
    </row>
    <row r="11" spans="1:7" ht="15" x14ac:dyDescent="0.2">
      <c r="A11" s="220" t="s">
        <v>4</v>
      </c>
      <c r="B11" s="220"/>
      <c r="C11" s="370"/>
      <c r="D11" s="370"/>
      <c r="E11" s="370"/>
      <c r="F11" s="370"/>
      <c r="G11" s="370"/>
    </row>
    <row r="12" spans="1:7" ht="15" customHeight="1" x14ac:dyDescent="0.2">
      <c r="A12" s="243" t="s">
        <v>272</v>
      </c>
      <c r="B12" s="245"/>
      <c r="C12" s="370"/>
      <c r="D12" s="370"/>
      <c r="E12" s="370"/>
      <c r="F12" s="370"/>
      <c r="G12" s="370"/>
    </row>
    <row r="13" spans="1:7" ht="15" customHeight="1" x14ac:dyDescent="0.2">
      <c r="A13" s="243" t="s">
        <v>273</v>
      </c>
      <c r="B13" s="245"/>
      <c r="C13" s="370"/>
      <c r="D13" s="370"/>
      <c r="E13" s="370"/>
      <c r="F13" s="370"/>
      <c r="G13" s="370"/>
    </row>
    <row r="14" spans="1:7" ht="15" x14ac:dyDescent="0.2">
      <c r="A14" s="86"/>
      <c r="B14" s="86"/>
      <c r="C14" s="87"/>
      <c r="D14" s="87"/>
      <c r="E14" s="87"/>
      <c r="F14" s="87"/>
      <c r="G14" s="87"/>
    </row>
    <row r="15" spans="1:7" ht="15" x14ac:dyDescent="0.2">
      <c r="A15" s="399" t="s">
        <v>274</v>
      </c>
      <c r="B15" s="400"/>
      <c r="C15" s="400"/>
      <c r="D15" s="400"/>
      <c r="E15" s="400"/>
      <c r="F15" s="400"/>
      <c r="G15" s="401"/>
    </row>
    <row r="16" spans="1:7" ht="30.75" customHeight="1" x14ac:dyDescent="0.2">
      <c r="A16" s="101"/>
      <c r="B16" s="371" t="s">
        <v>180</v>
      </c>
      <c r="C16" s="371"/>
      <c r="D16" s="372"/>
      <c r="E16" s="372"/>
      <c r="F16" s="372"/>
      <c r="G16" s="372"/>
    </row>
    <row r="17" spans="1:8" ht="15.75" thickBot="1" x14ac:dyDescent="0.25">
      <c r="A17" s="13"/>
      <c r="B17" s="13"/>
      <c r="C17" s="16"/>
      <c r="D17" s="13"/>
      <c r="E17" s="13"/>
      <c r="F17" s="13"/>
      <c r="G17" s="13"/>
    </row>
    <row r="18" spans="1:8" ht="29.25" customHeight="1" thickBot="1" x14ac:dyDescent="0.25">
      <c r="A18" s="377" t="s">
        <v>277</v>
      </c>
      <c r="B18" s="378"/>
      <c r="C18" s="88">
        <f>Hidden!$F$27</f>
        <v>0</v>
      </c>
    </row>
    <row r="19" spans="1:8" ht="15" thickBot="1" x14ac:dyDescent="0.25">
      <c r="B19" s="15"/>
      <c r="C19" s="14"/>
    </row>
    <row r="20" spans="1:8" ht="18.75" thickBot="1" x14ac:dyDescent="0.25">
      <c r="A20" s="349" t="s">
        <v>105</v>
      </c>
      <c r="B20" s="349"/>
      <c r="C20" s="349"/>
      <c r="D20" s="349"/>
      <c r="E20" s="349"/>
      <c r="F20" s="349"/>
      <c r="G20" s="350"/>
      <c r="H20" s="4"/>
    </row>
    <row r="21" spans="1:8" ht="44.45" customHeight="1" x14ac:dyDescent="0.2">
      <c r="A21" s="348" t="s">
        <v>402</v>
      </c>
      <c r="B21" s="348"/>
      <c r="C21" s="348"/>
      <c r="D21" s="348"/>
      <c r="E21" s="348"/>
      <c r="F21" s="348"/>
      <c r="G21" s="348"/>
    </row>
    <row r="22" spans="1:8" x14ac:dyDescent="0.2">
      <c r="A22" s="5"/>
      <c r="B22" s="384" t="s">
        <v>98</v>
      </c>
      <c r="C22" s="384"/>
      <c r="D22" s="72" t="s">
        <v>99</v>
      </c>
      <c r="E22" s="72" t="s">
        <v>100</v>
      </c>
      <c r="F22" s="72" t="s">
        <v>101</v>
      </c>
      <c r="G22" s="72" t="s">
        <v>104</v>
      </c>
    </row>
    <row r="23" spans="1:8" x14ac:dyDescent="0.2">
      <c r="A23" s="26">
        <v>1</v>
      </c>
      <c r="B23" s="379"/>
      <c r="C23" s="379"/>
      <c r="D23" s="73"/>
      <c r="E23" s="27"/>
      <c r="F23" s="27"/>
      <c r="G23" s="102"/>
    </row>
    <row r="24" spans="1:8" x14ac:dyDescent="0.2">
      <c r="A24" s="26">
        <v>2</v>
      </c>
      <c r="B24" s="379"/>
      <c r="C24" s="379"/>
      <c r="D24" s="73"/>
      <c r="E24" s="27"/>
      <c r="F24" s="27"/>
      <c r="G24" s="102"/>
    </row>
    <row r="25" spans="1:8" x14ac:dyDescent="0.2">
      <c r="A25" s="26">
        <v>3</v>
      </c>
      <c r="B25" s="379"/>
      <c r="C25" s="379"/>
      <c r="D25" s="73"/>
      <c r="E25" s="27"/>
      <c r="F25" s="27"/>
      <c r="G25" s="102"/>
    </row>
    <row r="26" spans="1:8" x14ac:dyDescent="0.2">
      <c r="A26" s="26">
        <v>4</v>
      </c>
      <c r="B26" s="379"/>
      <c r="C26" s="379"/>
      <c r="D26" s="73"/>
      <c r="E26" s="27"/>
      <c r="F26" s="27"/>
      <c r="G26" s="102"/>
    </row>
    <row r="27" spans="1:8" x14ac:dyDescent="0.2">
      <c r="A27" s="26">
        <v>5</v>
      </c>
      <c r="B27" s="379"/>
      <c r="C27" s="379"/>
      <c r="D27" s="73"/>
      <c r="E27" s="27"/>
      <c r="F27" s="27"/>
      <c r="G27" s="102"/>
    </row>
    <row r="28" spans="1:8" x14ac:dyDescent="0.2">
      <c r="A28" s="26">
        <v>6</v>
      </c>
      <c r="B28" s="379"/>
      <c r="C28" s="379"/>
      <c r="D28" s="73"/>
      <c r="E28" s="27"/>
      <c r="F28" s="27"/>
      <c r="G28" s="102"/>
    </row>
    <row r="29" spans="1:8" x14ac:dyDescent="0.2">
      <c r="A29" s="26">
        <v>7</v>
      </c>
      <c r="B29" s="379"/>
      <c r="C29" s="379"/>
      <c r="D29" s="73"/>
      <c r="E29" s="27"/>
      <c r="F29" s="27"/>
      <c r="G29" s="102"/>
    </row>
    <row r="30" spans="1:8" x14ac:dyDescent="0.2">
      <c r="A30" s="26">
        <v>8</v>
      </c>
      <c r="B30" s="379"/>
      <c r="C30" s="379"/>
      <c r="D30" s="73"/>
      <c r="E30" s="27"/>
      <c r="F30" s="27"/>
      <c r="G30" s="102"/>
    </row>
    <row r="31" spans="1:8" x14ac:dyDescent="0.2">
      <c r="A31" s="26">
        <v>9</v>
      </c>
      <c r="B31" s="379"/>
      <c r="C31" s="379"/>
      <c r="D31" s="73"/>
      <c r="E31" s="27"/>
      <c r="F31" s="27"/>
      <c r="G31" s="102"/>
    </row>
    <row r="32" spans="1:8" x14ac:dyDescent="0.2">
      <c r="A32" s="26">
        <v>10</v>
      </c>
      <c r="B32" s="379"/>
      <c r="C32" s="379"/>
      <c r="D32" s="73"/>
      <c r="E32" s="27"/>
      <c r="F32" s="27"/>
      <c r="G32" s="102"/>
    </row>
    <row r="33" spans="1:8" x14ac:dyDescent="0.2">
      <c r="A33" s="6"/>
      <c r="B33" s="6"/>
      <c r="C33" s="6"/>
      <c r="D33" s="6"/>
      <c r="E33" s="6"/>
      <c r="F33" s="6"/>
      <c r="G33" s="6"/>
    </row>
    <row r="34" spans="1:8" ht="18" x14ac:dyDescent="0.2">
      <c r="A34" s="385" t="s">
        <v>91</v>
      </c>
      <c r="B34" s="385"/>
      <c r="C34" s="385"/>
      <c r="D34" s="385"/>
      <c r="E34" s="385"/>
      <c r="F34" s="385"/>
      <c r="G34" s="7"/>
    </row>
    <row r="35" spans="1:8" ht="49.5" customHeight="1" x14ac:dyDescent="0.2">
      <c r="A35" s="386" t="s">
        <v>330</v>
      </c>
      <c r="B35" s="387"/>
      <c r="C35" s="387"/>
      <c r="D35" s="387"/>
      <c r="E35" s="387"/>
      <c r="F35" s="388"/>
      <c r="G35" s="7"/>
    </row>
    <row r="36" spans="1:8" ht="15" thickBot="1" x14ac:dyDescent="0.25">
      <c r="A36" s="2"/>
      <c r="B36" s="2"/>
      <c r="C36" s="2"/>
      <c r="D36" s="1"/>
    </row>
    <row r="37" spans="1:8" ht="18.75" thickBot="1" x14ac:dyDescent="0.25">
      <c r="A37" s="353" t="s">
        <v>92</v>
      </c>
      <c r="B37" s="353"/>
      <c r="C37" s="353"/>
      <c r="D37" s="353"/>
    </row>
    <row r="38" spans="1:8" ht="15.75" thickBot="1" x14ac:dyDescent="0.25">
      <c r="A38" s="351" t="s">
        <v>229</v>
      </c>
      <c r="B38" s="351"/>
      <c r="C38" s="351"/>
      <c r="D38" s="352"/>
    </row>
    <row r="39" spans="1:8" ht="29.25" customHeight="1" x14ac:dyDescent="0.2">
      <c r="A39" s="389" t="s">
        <v>331</v>
      </c>
      <c r="B39" s="390"/>
      <c r="C39" s="390"/>
      <c r="D39" s="173" t="s">
        <v>225</v>
      </c>
    </row>
    <row r="40" spans="1:8" ht="17.100000000000001" customHeight="1" x14ac:dyDescent="0.2">
      <c r="A40" s="373" t="s">
        <v>224</v>
      </c>
      <c r="B40" s="373"/>
      <c r="C40" s="373"/>
      <c r="D40" s="28" t="s">
        <v>226</v>
      </c>
    </row>
    <row r="41" spans="1:8" ht="15" thickBot="1" x14ac:dyDescent="0.25">
      <c r="A41" s="355">
        <f>'Project Overview'!H31</f>
        <v>0</v>
      </c>
      <c r="B41" s="355"/>
      <c r="C41" s="355"/>
      <c r="D41" s="29"/>
    </row>
    <row r="42" spans="1:8" x14ac:dyDescent="0.2">
      <c r="A42" s="354" t="s">
        <v>73</v>
      </c>
      <c r="B42" s="354"/>
      <c r="C42" s="354"/>
      <c r="D42" s="89">
        <f>Hidden!$F$28</f>
        <v>0</v>
      </c>
    </row>
    <row r="43" spans="1:8" ht="15" thickBot="1" x14ac:dyDescent="0.25"/>
    <row r="44" spans="1:8" ht="18.75" thickBot="1" x14ac:dyDescent="0.25">
      <c r="A44" s="349" t="s">
        <v>93</v>
      </c>
      <c r="B44" s="349"/>
      <c r="C44" s="349"/>
      <c r="D44" s="349"/>
      <c r="E44" s="349"/>
      <c r="F44" s="349"/>
      <c r="G44" s="349"/>
      <c r="H44" s="374"/>
    </row>
    <row r="45" spans="1:8" ht="51.75" customHeight="1" x14ac:dyDescent="0.2">
      <c r="A45" s="391" t="s">
        <v>341</v>
      </c>
      <c r="B45" s="391"/>
      <c r="C45" s="392"/>
      <c r="D45" s="170" t="s">
        <v>342</v>
      </c>
      <c r="E45" s="171" t="s">
        <v>296</v>
      </c>
      <c r="F45" s="172" t="s">
        <v>390</v>
      </c>
      <c r="G45" s="375" t="s">
        <v>102</v>
      </c>
      <c r="H45" s="376"/>
    </row>
    <row r="46" spans="1:8" ht="31.5" customHeight="1" x14ac:dyDescent="0.2">
      <c r="A46" s="339" t="s">
        <v>76</v>
      </c>
      <c r="B46" s="339"/>
      <c r="C46" s="339"/>
      <c r="D46" s="34" t="s">
        <v>387</v>
      </c>
      <c r="E46" s="60" t="s">
        <v>77</v>
      </c>
      <c r="F46" s="151" t="s">
        <v>388</v>
      </c>
      <c r="G46" s="35" t="s">
        <v>78</v>
      </c>
      <c r="H46" s="36" t="s">
        <v>70</v>
      </c>
    </row>
    <row r="47" spans="1:8" ht="28.5" x14ac:dyDescent="0.2">
      <c r="A47" s="30">
        <v>1</v>
      </c>
      <c r="B47" s="340" t="s">
        <v>82</v>
      </c>
      <c r="C47" s="340"/>
      <c r="D47" s="165">
        <f>'Project Overview'!$G$37</f>
        <v>0</v>
      </c>
      <c r="E47" s="147" t="s">
        <v>83</v>
      </c>
      <c r="F47" s="31"/>
      <c r="G47" s="90">
        <f>$C$18</f>
        <v>0</v>
      </c>
      <c r="H47" s="91">
        <f>Hidden!$F$29</f>
        <v>0</v>
      </c>
    </row>
    <row r="48" spans="1:8" x14ac:dyDescent="0.2">
      <c r="A48" s="30">
        <v>2</v>
      </c>
      <c r="B48" s="340" t="s">
        <v>74</v>
      </c>
      <c r="C48" s="340"/>
      <c r="D48" s="166">
        <f>'Project Overview'!$G$38</f>
        <v>0</v>
      </c>
      <c r="E48" s="30" t="s">
        <v>303</v>
      </c>
      <c r="F48" s="32"/>
      <c r="G48" s="90">
        <f t="shared" ref="G48:G51" si="0">$C$18</f>
        <v>0</v>
      </c>
      <c r="H48" s="91">
        <f>Hidden!$F$30</f>
        <v>0</v>
      </c>
    </row>
    <row r="49" spans="1:8" x14ac:dyDescent="0.2">
      <c r="A49" s="30">
        <v>3</v>
      </c>
      <c r="B49" s="340" t="s">
        <v>75</v>
      </c>
      <c r="C49" s="340"/>
      <c r="D49" s="166">
        <f>'Project Overview'!$G$39</f>
        <v>0</v>
      </c>
      <c r="E49" s="30" t="s">
        <v>303</v>
      </c>
      <c r="F49" s="32"/>
      <c r="G49" s="90">
        <f t="shared" si="0"/>
        <v>0</v>
      </c>
      <c r="H49" s="91">
        <f>Hidden!$F$31</f>
        <v>0</v>
      </c>
    </row>
    <row r="50" spans="1:8" x14ac:dyDescent="0.2">
      <c r="A50" s="30">
        <v>4</v>
      </c>
      <c r="B50" s="340" t="s">
        <v>109</v>
      </c>
      <c r="C50" s="340"/>
      <c r="D50" s="166">
        <f>'Project Overview'!$G$40</f>
        <v>0</v>
      </c>
      <c r="E50" s="30" t="s">
        <v>303</v>
      </c>
      <c r="F50" s="32"/>
      <c r="G50" s="90">
        <f t="shared" si="0"/>
        <v>0</v>
      </c>
      <c r="H50" s="91">
        <f>Hidden!$F$32</f>
        <v>0</v>
      </c>
    </row>
    <row r="51" spans="1:8" ht="15" thickBot="1" x14ac:dyDescent="0.25">
      <c r="A51" s="30">
        <v>5</v>
      </c>
      <c r="B51" s="340" t="s">
        <v>110</v>
      </c>
      <c r="C51" s="340"/>
      <c r="D51" s="166">
        <f>'Project Overview'!$G$41</f>
        <v>0</v>
      </c>
      <c r="E51" s="30" t="s">
        <v>303</v>
      </c>
      <c r="F51" s="33"/>
      <c r="G51" s="90">
        <f t="shared" si="0"/>
        <v>0</v>
      </c>
      <c r="H51" s="91">
        <f>Hidden!$F$33</f>
        <v>0</v>
      </c>
    </row>
    <row r="52" spans="1:8" ht="21.75" customHeight="1" thickBot="1" x14ac:dyDescent="0.25">
      <c r="E52" s="359" t="s">
        <v>84</v>
      </c>
      <c r="F52" s="360"/>
      <c r="G52" s="361"/>
      <c r="H52" s="92">
        <f>Hidden!$F$34</f>
        <v>0</v>
      </c>
    </row>
    <row r="53" spans="1:8" ht="21.75" customHeight="1" thickBot="1" x14ac:dyDescent="0.25">
      <c r="E53" s="8"/>
      <c r="F53" s="8"/>
      <c r="G53" s="8"/>
      <c r="H53" s="9"/>
    </row>
    <row r="54" spans="1:8" ht="27" thickBot="1" x14ac:dyDescent="0.25">
      <c r="A54" s="362" t="s">
        <v>85</v>
      </c>
      <c r="B54" s="363"/>
      <c r="C54" s="363"/>
      <c r="D54" s="363"/>
      <c r="E54" s="363"/>
      <c r="F54" s="363"/>
      <c r="G54" s="363"/>
      <c r="H54" s="364"/>
    </row>
    <row r="55" spans="1:8" ht="39.950000000000003" customHeight="1" x14ac:dyDescent="0.2">
      <c r="A55" s="356" t="s">
        <v>76</v>
      </c>
      <c r="B55" s="357"/>
      <c r="C55" s="357"/>
      <c r="D55" s="37" t="s">
        <v>387</v>
      </c>
      <c r="E55" s="37" t="s">
        <v>77</v>
      </c>
      <c r="F55" s="152" t="s">
        <v>391</v>
      </c>
      <c r="G55" s="38" t="s">
        <v>78</v>
      </c>
      <c r="H55" s="39" t="s">
        <v>70</v>
      </c>
    </row>
    <row r="56" spans="1:8" ht="30" customHeight="1" x14ac:dyDescent="0.2">
      <c r="A56" s="50">
        <v>1</v>
      </c>
      <c r="B56" s="358" t="s">
        <v>82</v>
      </c>
      <c r="C56" s="358"/>
      <c r="D56" s="40">
        <v>200</v>
      </c>
      <c r="E56" s="153" t="s">
        <v>83</v>
      </c>
      <c r="F56" s="41">
        <v>0.1</v>
      </c>
      <c r="G56" s="42">
        <v>36</v>
      </c>
      <c r="H56" s="43">
        <f>($D$56*(1+$F$56)*$G$56)</f>
        <v>7920.0000000000009</v>
      </c>
    </row>
    <row r="57" spans="1:8" x14ac:dyDescent="0.2">
      <c r="A57" s="50">
        <v>2</v>
      </c>
      <c r="B57" s="358" t="s">
        <v>74</v>
      </c>
      <c r="C57" s="358"/>
      <c r="D57" s="44">
        <v>10</v>
      </c>
      <c r="E57" s="44" t="s">
        <v>303</v>
      </c>
      <c r="F57" s="45">
        <v>150</v>
      </c>
      <c r="G57" s="42">
        <v>36</v>
      </c>
      <c r="H57" s="43">
        <f>($D$57*$F$57*$G$57)</f>
        <v>54000</v>
      </c>
    </row>
    <row r="58" spans="1:8" x14ac:dyDescent="0.2">
      <c r="A58" s="50">
        <v>3</v>
      </c>
      <c r="B58" s="358" t="s">
        <v>75</v>
      </c>
      <c r="C58" s="358"/>
      <c r="D58" s="44">
        <v>5</v>
      </c>
      <c r="E58" s="44" t="s">
        <v>303</v>
      </c>
      <c r="F58" s="45">
        <v>300</v>
      </c>
      <c r="G58" s="42">
        <v>36</v>
      </c>
      <c r="H58" s="43">
        <f>($D$58*$F$58*$G$58)</f>
        <v>54000</v>
      </c>
    </row>
    <row r="59" spans="1:8" x14ac:dyDescent="0.2">
      <c r="A59" s="50">
        <v>4</v>
      </c>
      <c r="B59" s="358" t="s">
        <v>109</v>
      </c>
      <c r="C59" s="358"/>
      <c r="D59" s="44">
        <v>8</v>
      </c>
      <c r="E59" s="44" t="s">
        <v>303</v>
      </c>
      <c r="F59" s="45">
        <v>100</v>
      </c>
      <c r="G59" s="42">
        <v>36</v>
      </c>
      <c r="H59" s="43">
        <f>($D$59*$F$59*$G$59)</f>
        <v>28800</v>
      </c>
    </row>
    <row r="60" spans="1:8" ht="15" thickBot="1" x14ac:dyDescent="0.25">
      <c r="A60" s="50">
        <v>5</v>
      </c>
      <c r="B60" s="358" t="s">
        <v>110</v>
      </c>
      <c r="C60" s="358"/>
      <c r="D60" s="46">
        <v>4</v>
      </c>
      <c r="E60" s="46" t="s">
        <v>303</v>
      </c>
      <c r="F60" s="47">
        <v>200</v>
      </c>
      <c r="G60" s="48">
        <v>36</v>
      </c>
      <c r="H60" s="49">
        <f>($D$60*$F$60*$G$60)</f>
        <v>28800</v>
      </c>
    </row>
    <row r="61" spans="1:8" ht="15.75" thickBot="1" x14ac:dyDescent="0.25">
      <c r="A61" s="51"/>
      <c r="B61" s="52"/>
      <c r="C61" s="52"/>
      <c r="D61" s="53"/>
      <c r="E61" s="382" t="s">
        <v>84</v>
      </c>
      <c r="F61" s="383"/>
      <c r="G61" s="383"/>
      <c r="H61" s="54">
        <f>SUM($H$56:$H$60)</f>
        <v>173520</v>
      </c>
    </row>
    <row r="62" spans="1:8" ht="15" thickBot="1" x14ac:dyDescent="0.25">
      <c r="E62" s="15"/>
      <c r="G62" s="15"/>
    </row>
    <row r="63" spans="1:8" ht="18.75" thickBot="1" x14ac:dyDescent="0.25">
      <c r="A63" s="380" t="s">
        <v>106</v>
      </c>
      <c r="B63" s="366"/>
      <c r="C63" s="366"/>
      <c r="D63" s="366"/>
      <c r="E63" s="366"/>
      <c r="F63" s="366"/>
      <c r="G63" s="368"/>
      <c r="H63" s="4"/>
    </row>
    <row r="64" spans="1:8" ht="32.450000000000003" customHeight="1" thickBot="1" x14ac:dyDescent="0.25">
      <c r="A64" s="55" t="s">
        <v>86</v>
      </c>
      <c r="B64" s="381" t="s">
        <v>88</v>
      </c>
      <c r="C64" s="381"/>
      <c r="D64" s="381"/>
      <c r="E64" s="56" t="s">
        <v>87</v>
      </c>
      <c r="F64" s="57" t="s">
        <v>78</v>
      </c>
      <c r="G64" s="58" t="s">
        <v>70</v>
      </c>
    </row>
    <row r="65" spans="1:7" x14ac:dyDescent="0.2">
      <c r="A65" s="59">
        <v>3.2</v>
      </c>
      <c r="B65" s="340" t="s">
        <v>394</v>
      </c>
      <c r="C65" s="340"/>
      <c r="D65" s="340"/>
      <c r="E65" s="93">
        <f>Hidden!F35</f>
        <v>0</v>
      </c>
      <c r="F65" s="94">
        <f>$C$18</f>
        <v>0</v>
      </c>
      <c r="G65" s="95">
        <f>Hidden!$F$36</f>
        <v>0</v>
      </c>
    </row>
    <row r="66" spans="1:7" x14ac:dyDescent="0.2">
      <c r="A66" s="59">
        <v>3.2</v>
      </c>
      <c r="B66" s="340" t="s">
        <v>395</v>
      </c>
      <c r="C66" s="340"/>
      <c r="D66" s="340"/>
      <c r="E66" s="96">
        <f>Hidden!F37</f>
        <v>0</v>
      </c>
      <c r="F66" s="94">
        <f t="shared" ref="F66:F70" si="1">$C$18</f>
        <v>0</v>
      </c>
      <c r="G66" s="97">
        <f>Hidden!$F$38</f>
        <v>0</v>
      </c>
    </row>
    <row r="67" spans="1:7" x14ac:dyDescent="0.2">
      <c r="A67" s="59">
        <v>3.2</v>
      </c>
      <c r="B67" s="340" t="s">
        <v>396</v>
      </c>
      <c r="C67" s="340"/>
      <c r="D67" s="340"/>
      <c r="E67" s="96">
        <f>Hidden!F39</f>
        <v>0</v>
      </c>
      <c r="F67" s="94">
        <f t="shared" si="1"/>
        <v>0</v>
      </c>
      <c r="G67" s="97">
        <f>Hidden!$F$40</f>
        <v>0</v>
      </c>
    </row>
    <row r="68" spans="1:7" x14ac:dyDescent="0.2">
      <c r="A68" s="59">
        <v>3.2</v>
      </c>
      <c r="B68" s="340" t="s">
        <v>397</v>
      </c>
      <c r="C68" s="340"/>
      <c r="D68" s="340"/>
      <c r="E68" s="96">
        <f>Hidden!F41</f>
        <v>0</v>
      </c>
      <c r="F68" s="94">
        <f t="shared" si="1"/>
        <v>0</v>
      </c>
      <c r="G68" s="97">
        <f>Hidden!$F$42</f>
        <v>0</v>
      </c>
    </row>
    <row r="69" spans="1:7" x14ac:dyDescent="0.2">
      <c r="A69" s="59">
        <v>3.2</v>
      </c>
      <c r="B69" s="340" t="s">
        <v>398</v>
      </c>
      <c r="C69" s="340"/>
      <c r="D69" s="340"/>
      <c r="E69" s="96">
        <f>Hidden!F43</f>
        <v>0</v>
      </c>
      <c r="F69" s="94">
        <f t="shared" si="1"/>
        <v>0</v>
      </c>
      <c r="G69" s="97">
        <f>Hidden!$F$44</f>
        <v>0</v>
      </c>
    </row>
    <row r="70" spans="1:7" x14ac:dyDescent="0.2">
      <c r="A70" s="59">
        <v>3.2</v>
      </c>
      <c r="B70" s="340" t="s">
        <v>399</v>
      </c>
      <c r="C70" s="340"/>
      <c r="D70" s="340"/>
      <c r="E70" s="96">
        <f>Hidden!F45</f>
        <v>0</v>
      </c>
      <c r="F70" s="94">
        <f t="shared" si="1"/>
        <v>0</v>
      </c>
      <c r="G70" s="97">
        <f>Hidden!$F$46</f>
        <v>0</v>
      </c>
    </row>
    <row r="71" spans="1:7" ht="15" x14ac:dyDescent="0.2">
      <c r="E71" s="342" t="s">
        <v>94</v>
      </c>
      <c r="F71" s="342"/>
      <c r="G71" s="97">
        <f>Hidden!$F$47</f>
        <v>0</v>
      </c>
    </row>
    <row r="72" spans="1:7" ht="35.1" customHeight="1" x14ac:dyDescent="0.2">
      <c r="E72" s="60" t="s">
        <v>87</v>
      </c>
      <c r="F72" s="61" t="s">
        <v>78</v>
      </c>
      <c r="G72" s="62" t="s">
        <v>70</v>
      </c>
    </row>
    <row r="73" spans="1:7" x14ac:dyDescent="0.2">
      <c r="A73" s="30">
        <v>3.3</v>
      </c>
      <c r="B73" s="340" t="s">
        <v>89</v>
      </c>
      <c r="C73" s="340"/>
      <c r="D73" s="340"/>
      <c r="E73" s="97">
        <f>$D$42</f>
        <v>0</v>
      </c>
      <c r="F73" s="98">
        <f>$C$18</f>
        <v>0</v>
      </c>
      <c r="G73" s="97">
        <f>Hidden!$F$48</f>
        <v>0</v>
      </c>
    </row>
    <row r="74" spans="1:7" ht="15" x14ac:dyDescent="0.2">
      <c r="E74" s="342" t="s">
        <v>95</v>
      </c>
      <c r="F74" s="342"/>
      <c r="G74" s="97">
        <f>$G$73</f>
        <v>0</v>
      </c>
    </row>
    <row r="75" spans="1:7" ht="15" x14ac:dyDescent="0.2">
      <c r="A75" s="10"/>
      <c r="E75" s="342" t="s">
        <v>96</v>
      </c>
      <c r="F75" s="342"/>
      <c r="G75" s="97">
        <f>$H$52</f>
        <v>0</v>
      </c>
    </row>
    <row r="76" spans="1:7" ht="15" x14ac:dyDescent="0.2">
      <c r="A76" s="10"/>
      <c r="E76" s="343" t="s">
        <v>108</v>
      </c>
      <c r="F76" s="343"/>
      <c r="G76" s="97">
        <f>Hidden!$F$49</f>
        <v>0</v>
      </c>
    </row>
    <row r="77" spans="1:7" ht="15.75" thickBot="1" x14ac:dyDescent="0.25">
      <c r="A77" s="10"/>
      <c r="E77" s="8"/>
      <c r="F77" s="8"/>
      <c r="G77" s="11"/>
    </row>
    <row r="78" spans="1:7" ht="18.75" thickBot="1" x14ac:dyDescent="0.25">
      <c r="A78" s="365" t="s">
        <v>107</v>
      </c>
      <c r="B78" s="366"/>
      <c r="C78" s="366"/>
      <c r="D78" s="367"/>
      <c r="E78" s="366"/>
      <c r="F78" s="366"/>
      <c r="G78" s="368"/>
    </row>
    <row r="79" spans="1:7" ht="30.6" customHeight="1" thickBot="1" x14ac:dyDescent="0.25">
      <c r="D79" s="176" t="s">
        <v>392</v>
      </c>
      <c r="E79" s="344">
        <f>'Project Overview'!$G$42</f>
        <v>0</v>
      </c>
      <c r="F79" s="345"/>
      <c r="G79" s="99">
        <f>Hidden!$F$50</f>
        <v>0</v>
      </c>
    </row>
    <row r="80" spans="1:7" ht="15.75" thickBot="1" x14ac:dyDescent="0.25">
      <c r="E80" s="346" t="s">
        <v>90</v>
      </c>
      <c r="F80" s="347"/>
      <c r="G80" s="100">
        <f>Hidden!$F$51</f>
        <v>0</v>
      </c>
    </row>
  </sheetData>
  <sheetProtection formatRows="0" insertRows="0"/>
  <mergeCells count="77">
    <mergeCell ref="A45:C45"/>
    <mergeCell ref="A1:G1"/>
    <mergeCell ref="A2:G2"/>
    <mergeCell ref="A5:G5"/>
    <mergeCell ref="A7:B7"/>
    <mergeCell ref="C7:G7"/>
    <mergeCell ref="A4:G4"/>
    <mergeCell ref="A13:B13"/>
    <mergeCell ref="C12:G12"/>
    <mergeCell ref="C13:G13"/>
    <mergeCell ref="A15:G15"/>
    <mergeCell ref="A8:B8"/>
    <mergeCell ref="C8:G8"/>
    <mergeCell ref="A9:B9"/>
    <mergeCell ref="C9:G9"/>
    <mergeCell ref="A12:B12"/>
    <mergeCell ref="B47:C47"/>
    <mergeCell ref="B48:C48"/>
    <mergeCell ref="B49:C49"/>
    <mergeCell ref="B50:C50"/>
    <mergeCell ref="A46:C46"/>
    <mergeCell ref="B32:C32"/>
    <mergeCell ref="B22:C22"/>
    <mergeCell ref="A34:F34"/>
    <mergeCell ref="A35:F35"/>
    <mergeCell ref="A39:C39"/>
    <mergeCell ref="B24:C24"/>
    <mergeCell ref="B25:C25"/>
    <mergeCell ref="B26:C26"/>
    <mergeCell ref="B27:C27"/>
    <mergeCell ref="B31:C31"/>
    <mergeCell ref="B60:C60"/>
    <mergeCell ref="A63:G63"/>
    <mergeCell ref="B64:D64"/>
    <mergeCell ref="B67:D67"/>
    <mergeCell ref="E61:G61"/>
    <mergeCell ref="B65:D65"/>
    <mergeCell ref="B66:D66"/>
    <mergeCell ref="B51:C51"/>
    <mergeCell ref="B59:C59"/>
    <mergeCell ref="A10:B10"/>
    <mergeCell ref="C10:G10"/>
    <mergeCell ref="A11:B11"/>
    <mergeCell ref="C11:G11"/>
    <mergeCell ref="B16:C16"/>
    <mergeCell ref="D16:G16"/>
    <mergeCell ref="A40:C40"/>
    <mergeCell ref="A44:H44"/>
    <mergeCell ref="G45:H45"/>
    <mergeCell ref="A18:B18"/>
    <mergeCell ref="B28:C28"/>
    <mergeCell ref="B29:C29"/>
    <mergeCell ref="B30:C30"/>
    <mergeCell ref="B23:C23"/>
    <mergeCell ref="E79:F79"/>
    <mergeCell ref="E80:F80"/>
    <mergeCell ref="A21:G21"/>
    <mergeCell ref="A20:G20"/>
    <mergeCell ref="A38:D38"/>
    <mergeCell ref="A37:D37"/>
    <mergeCell ref="A42:C42"/>
    <mergeCell ref="A41:C41"/>
    <mergeCell ref="A55:C55"/>
    <mergeCell ref="B56:C56"/>
    <mergeCell ref="B57:C57"/>
    <mergeCell ref="E52:G52"/>
    <mergeCell ref="B58:C58"/>
    <mergeCell ref="A54:H54"/>
    <mergeCell ref="A78:G78"/>
    <mergeCell ref="B73:D73"/>
    <mergeCell ref="E75:F75"/>
    <mergeCell ref="E76:F76"/>
    <mergeCell ref="E71:F71"/>
    <mergeCell ref="B68:D68"/>
    <mergeCell ref="B69:D69"/>
    <mergeCell ref="B70:D70"/>
    <mergeCell ref="E74:F74"/>
  </mergeCells>
  <conditionalFormatting sqref="G23:G32">
    <cfRule type="cellIs" dxfId="0" priority="13" operator="equal">
      <formula>"No"</formula>
    </cfRule>
  </conditionalFormatting>
  <dataValidations count="3">
    <dataValidation type="list" allowBlank="1" showInputMessage="1" showErrorMessage="1" sqref="G23:G32" xr:uid="{D9FAF77F-DA76-4F89-B356-478B7E7BC47C}">
      <formula1>"Yes, No"</formula1>
    </dataValidation>
    <dataValidation type="list" allowBlank="1" showInputMessage="1" showErrorMessage="1" sqref="A16" xr:uid="{5D251430-B626-4C4B-A866-BBD23CF88E92}">
      <formula1>"Bid, No Bid"</formula1>
    </dataValidation>
    <dataValidation type="decimal" allowBlank="1" showInputMessage="1" showErrorMessage="1" sqref="F47" xr:uid="{B19B6971-B11B-4511-99E8-3D3299DF572B}">
      <formula1>0</formula1>
      <formula2>10.1</formula2>
    </dataValidation>
  </dataValidations>
  <pageMargins left="0.7" right="0.7" top="0.75" bottom="0.75" header="0.3" footer="0.3"/>
  <pageSetup scale="5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6558-80B4-4D5D-90FC-E41336B02F7D}">
  <dimension ref="A1:G52"/>
  <sheetViews>
    <sheetView topLeftCell="A32" workbookViewId="0">
      <selection activeCell="F48" sqref="F48"/>
    </sheetView>
  </sheetViews>
  <sheetFormatPr defaultColWidth="8.625" defaultRowHeight="14.25" x14ac:dyDescent="0.2"/>
  <cols>
    <col min="1" max="1" width="19.875" style="75" customWidth="1"/>
    <col min="2" max="2" width="24.125" style="75" customWidth="1"/>
    <col min="3" max="3" width="11.375" style="75" customWidth="1"/>
    <col min="4" max="4" width="8" style="84" customWidth="1"/>
    <col min="5" max="5" width="5.375" style="84" customWidth="1"/>
    <col min="6" max="6" width="23.75" style="75" customWidth="1"/>
    <col min="7" max="7" width="36.25" style="75" customWidth="1"/>
    <col min="8" max="16384" width="8.625" style="75"/>
  </cols>
  <sheetData>
    <row r="1" spans="1:7" x14ac:dyDescent="0.2">
      <c r="A1" s="74" t="s">
        <v>204</v>
      </c>
      <c r="C1" s="76" t="s">
        <v>259</v>
      </c>
      <c r="D1" s="77" t="s">
        <v>86</v>
      </c>
      <c r="E1" s="77" t="s">
        <v>231</v>
      </c>
      <c r="F1" s="78" t="s">
        <v>214</v>
      </c>
    </row>
    <row r="2" spans="1:7" x14ac:dyDescent="0.2">
      <c r="A2" s="79" t="s">
        <v>205</v>
      </c>
      <c r="C2" s="402" t="s">
        <v>260</v>
      </c>
      <c r="D2" s="80" t="s">
        <v>232</v>
      </c>
      <c r="E2" s="80" t="s">
        <v>230</v>
      </c>
      <c r="F2" s="79" t="str">
        <f>IFERROR(YEARFRAC(DATE('Mini-Bid Overview'!$E$24,'Mini-Bid Overview'!$C$24,'Mini-Bid Overview'!$D$24),DATE('Mini-Bid Overview'!E25,'Mini-Bid Overview'!$C$25,'Mini-Bid Overview'!$D$25)), "Enter Dates Above")</f>
        <v>Enter Dates Above</v>
      </c>
      <c r="G2" s="79"/>
    </row>
    <row r="3" spans="1:7" x14ac:dyDescent="0.2">
      <c r="A3" s="79" t="s">
        <v>206</v>
      </c>
      <c r="C3" s="403"/>
      <c r="D3" s="80" t="s">
        <v>233</v>
      </c>
      <c r="E3" s="80" t="s">
        <v>234</v>
      </c>
      <c r="F3" s="79" t="str">
        <f>IFERROR(ROUND($F$2+'Mini-Bid Overview'!$C$27*'Mini-Bid Overview'!$F$27/12,2), "Enter Values Above")</f>
        <v>Enter Values Above</v>
      </c>
      <c r="G3" s="79"/>
    </row>
    <row r="4" spans="1:7" x14ac:dyDescent="0.2">
      <c r="A4" s="79" t="s">
        <v>207</v>
      </c>
      <c r="C4" s="403"/>
      <c r="D4" s="80" t="s">
        <v>235</v>
      </c>
      <c r="E4" s="80" t="s">
        <v>238</v>
      </c>
      <c r="F4" s="79" t="str">
        <f>IF('Mini-Bid Overview'!$C$2 = "", "Authorized User Name Not Provided Above", 'Mini-Bid Overview'!$C$2)</f>
        <v>Authorized User Name Not Provided Above</v>
      </c>
      <c r="G4" s="79"/>
    </row>
    <row r="5" spans="1:7" x14ac:dyDescent="0.2">
      <c r="C5" s="403"/>
      <c r="D5" s="80" t="s">
        <v>236</v>
      </c>
      <c r="E5" s="80" t="s">
        <v>239</v>
      </c>
      <c r="F5" s="81" t="str">
        <f>IF('Mini-Bid Overview'!$E$38 = "", "Section 1.3 Value Missing", 'Mini-Bid Overview'!$E$38)</f>
        <v>Section 1.3 Value Missing</v>
      </c>
      <c r="G5" s="79"/>
    </row>
    <row r="6" spans="1:7" x14ac:dyDescent="0.2">
      <c r="C6" s="403"/>
      <c r="D6" s="80" t="s">
        <v>237</v>
      </c>
      <c r="E6" s="80" t="s">
        <v>240</v>
      </c>
      <c r="F6" s="82" t="str">
        <f>IF('Mini-Bid Overview'!$G$38 = "", "Section 1.3 Value Missing", 'Mini-Bid Overview'!$G$38)</f>
        <v>Section 1.3 Value Missing</v>
      </c>
      <c r="G6" s="79"/>
    </row>
    <row r="7" spans="1:7" x14ac:dyDescent="0.2">
      <c r="C7" s="403"/>
      <c r="D7" s="80" t="s">
        <v>241</v>
      </c>
      <c r="E7" s="80" t="s">
        <v>243</v>
      </c>
      <c r="F7" s="81" t="str">
        <f>IF('Mini-Bid Overview'!$E$34 = "", "Section 1.3 Value Missing", 'Mini-Bid Overview'!$E$34)</f>
        <v>Section 1.3 Value Missing</v>
      </c>
      <c r="G7" s="79"/>
    </row>
    <row r="8" spans="1:7" x14ac:dyDescent="0.2">
      <c r="A8" s="74" t="s">
        <v>209</v>
      </c>
      <c r="C8" s="403"/>
      <c r="D8" s="80" t="s">
        <v>242</v>
      </c>
      <c r="E8" s="80" t="s">
        <v>244</v>
      </c>
      <c r="F8" s="82" t="str">
        <f>IF('Mini-Bid Overview'!$G$34 = "", "Section 1.3 Value Missing", 'Mini-Bid Overview'!$G$34)</f>
        <v>Section 1.3 Value Missing</v>
      </c>
      <c r="G8" s="79"/>
    </row>
    <row r="9" spans="1:7" x14ac:dyDescent="0.2">
      <c r="A9" s="79" t="s">
        <v>210</v>
      </c>
      <c r="C9" s="403"/>
      <c r="D9" s="80" t="s">
        <v>245</v>
      </c>
      <c r="E9" s="80" t="s">
        <v>247</v>
      </c>
      <c r="F9" s="81" t="str">
        <f>IF('Mini-Bid Overview'!$E$35 = "", "Section 1.3 Value Missing", 'Mini-Bid Overview'!$E$35)</f>
        <v>Section 1.3 Value Missing</v>
      </c>
      <c r="G9" s="79"/>
    </row>
    <row r="10" spans="1:7" x14ac:dyDescent="0.2">
      <c r="A10" s="79" t="s">
        <v>227</v>
      </c>
      <c r="C10" s="403"/>
      <c r="D10" s="80" t="s">
        <v>246</v>
      </c>
      <c r="E10" s="80" t="s">
        <v>248</v>
      </c>
      <c r="F10" s="82" t="str">
        <f>IF('Mini-Bid Overview'!$G$35 = "", "Section 1.3 Value Missing", 'Mini-Bid Overview'!$G$35)</f>
        <v>Section 1.3 Value Missing</v>
      </c>
      <c r="G10" s="79"/>
    </row>
    <row r="11" spans="1:7" x14ac:dyDescent="0.2">
      <c r="A11" s="75" t="s">
        <v>228</v>
      </c>
      <c r="C11" s="403"/>
      <c r="D11" s="80" t="s">
        <v>250</v>
      </c>
      <c r="E11" s="80" t="s">
        <v>249</v>
      </c>
      <c r="F11" s="81" t="str">
        <f>IF('Mini-Bid Overview'!$E$37 = "", "Section 1.3 Value Missing", 'Mini-Bid Overview'!$E$37)</f>
        <v>Section 1.3 Value Missing</v>
      </c>
      <c r="G11" s="79"/>
    </row>
    <row r="12" spans="1:7" x14ac:dyDescent="0.2">
      <c r="C12" s="403"/>
      <c r="D12" s="80" t="s">
        <v>251</v>
      </c>
      <c r="E12" s="80" t="s">
        <v>252</v>
      </c>
      <c r="F12" s="82" t="str">
        <f>IF('Mini-Bid Overview'!$G$37 = "", "Section 1.3 Value Missing", 'Mini-Bid Overview'!$G$37)</f>
        <v>Section 1.3 Value Missing</v>
      </c>
      <c r="G12" s="79"/>
    </row>
    <row r="13" spans="1:7" x14ac:dyDescent="0.2">
      <c r="C13" s="403"/>
      <c r="D13" s="80" t="s">
        <v>253</v>
      </c>
      <c r="E13" s="80" t="s">
        <v>256</v>
      </c>
      <c r="F13" s="82" t="str">
        <f>IF('Mini-Bid Overview'!$G$38 = "", "Section 1.3 Value Missing", 'Mini-Bid Overview'!$G$38)</f>
        <v>Section 1.3 Value Missing</v>
      </c>
      <c r="G13" s="79"/>
    </row>
    <row r="14" spans="1:7" x14ac:dyDescent="0.2">
      <c r="A14" s="75" t="s">
        <v>302</v>
      </c>
      <c r="C14" s="403"/>
      <c r="D14" s="80" t="s">
        <v>254</v>
      </c>
      <c r="E14" s="80" t="s">
        <v>257</v>
      </c>
      <c r="F14" s="82" t="str">
        <f>IF('Mini-Bid Overview'!$E$38 = "", "Section 1.3 Value Missing", 'Mini-Bid Overview'!$E$38)</f>
        <v>Section 1.3 Value Missing</v>
      </c>
      <c r="G14" s="79"/>
    </row>
    <row r="15" spans="1:7" x14ac:dyDescent="0.2">
      <c r="A15" s="75" t="s">
        <v>301</v>
      </c>
      <c r="C15" s="404"/>
      <c r="D15" s="80" t="s">
        <v>255</v>
      </c>
      <c r="E15" s="80" t="s">
        <v>258</v>
      </c>
      <c r="F15" s="79" t="str">
        <f>_xlfn.CONCAT("The received time of bids shall be determined by", IF('Mini-Bid Overview'!F63 = "", "", IF('Mini-Bid Overview'!F63 = Hidden!A9, " timestamp on the email to the Primary Contact identified above.", " clock at the address directed by the Authorized User below.")))</f>
        <v>The received time of bids shall be determined by</v>
      </c>
      <c r="G15" s="79"/>
    </row>
    <row r="16" spans="1:7" x14ac:dyDescent="0.2">
      <c r="C16" s="402" t="s">
        <v>275</v>
      </c>
      <c r="D16" s="80" t="s">
        <v>271</v>
      </c>
      <c r="E16" s="80" t="s">
        <v>261</v>
      </c>
      <c r="F16" s="79" t="str">
        <f>IF('Mini-Bid Overview'!$C$2 = "", "Authorized User Name Not Provided on Mini-Bid Overview Sheet", 'Mini-Bid Overview'!$C$2)</f>
        <v>Authorized User Name Not Provided on Mini-Bid Overview Sheet</v>
      </c>
      <c r="G16" s="79"/>
    </row>
    <row r="17" spans="3:7" x14ac:dyDescent="0.2">
      <c r="C17" s="403"/>
      <c r="D17" s="80" t="s">
        <v>271</v>
      </c>
      <c r="E17" s="80" t="s">
        <v>262</v>
      </c>
      <c r="F17" s="79" t="str">
        <f>IF('Mini-Bid Overview'!$C$3 = "", "Authorized User Street Address Not Provided on Mini-Bid Overview Sheet", 'Mini-Bid Overview'!$C$3)</f>
        <v>Authorized User Street Address Not Provided on Mini-Bid Overview Sheet</v>
      </c>
      <c r="G17" s="79"/>
    </row>
    <row r="18" spans="3:7" x14ac:dyDescent="0.2">
      <c r="C18" s="403"/>
      <c r="D18" s="80" t="s">
        <v>271</v>
      </c>
      <c r="E18" s="80" t="s">
        <v>263</v>
      </c>
      <c r="F18" s="79" t="str">
        <f>IF('Mini-Bid Overview'!$C$4 = "", "Authorized User City, State, Zip Not Provided on Mini-Bid Overview Sheet", 'Mini-Bid Overview'!$C$4)</f>
        <v>Authorized User City, State, Zip Not Provided on Mini-Bid Overview Sheet</v>
      </c>
      <c r="G18" s="79"/>
    </row>
    <row r="19" spans="3:7" x14ac:dyDescent="0.2">
      <c r="C19" s="403"/>
      <c r="D19" s="80" t="s">
        <v>271</v>
      </c>
      <c r="E19" s="80" t="s">
        <v>264</v>
      </c>
      <c r="F19" s="79" t="str">
        <f>IF('Mini-Bid Overview'!$C$7 = "", "Need Mini-Bid Project Number", 'Mini-Bid Overview'!$C$7)</f>
        <v>Need Mini-Bid Project Number</v>
      </c>
      <c r="G19" s="79"/>
    </row>
    <row r="20" spans="3:7" x14ac:dyDescent="0.2">
      <c r="C20" s="403"/>
      <c r="D20" s="80" t="s">
        <v>271</v>
      </c>
      <c r="E20" s="80" t="s">
        <v>265</v>
      </c>
      <c r="F20" s="79" t="str">
        <f>IF('Mini-Bid Overview'!$E$7 = "", "Mini-Bid Project Name Not Provided on Mini-Bid Overview Sheet", 'Mini-Bid Overview'!$E$7)</f>
        <v>Mini-Bid Project Name Not Provided on Mini-Bid Overview Sheet</v>
      </c>
      <c r="G20" s="79"/>
    </row>
    <row r="21" spans="3:7" x14ac:dyDescent="0.2">
      <c r="C21" s="403"/>
      <c r="D21" s="80" t="s">
        <v>271</v>
      </c>
      <c r="E21" s="80" t="s">
        <v>266</v>
      </c>
      <c r="F21" s="79" t="str">
        <f>IF('Mini-Bid Overview'!$B$10 = "", "Primary Contact Not Provided on Mini-Bid Overview Sheet", 'Mini-Bid Overview'!$B$10)</f>
        <v>Primary Contact Not Provided on Mini-Bid Overview Sheet</v>
      </c>
      <c r="G21" s="79"/>
    </row>
    <row r="22" spans="3:7" x14ac:dyDescent="0.2">
      <c r="C22" s="403"/>
      <c r="D22" s="80" t="s">
        <v>271</v>
      </c>
      <c r="E22" s="80" t="s">
        <v>267</v>
      </c>
      <c r="F22" s="79" t="str">
        <f>IF('Mini-Bid Overview'!$B$11 = "", "Email Not Provided on Mini-Bid Overview Sheet", 'Mini-Bid Overview'!$B$11)</f>
        <v>Email Not Provided on Mini-Bid Overview Sheet</v>
      </c>
      <c r="G22" s="79"/>
    </row>
    <row r="23" spans="3:7" x14ac:dyDescent="0.2">
      <c r="C23" s="403"/>
      <c r="D23" s="80" t="s">
        <v>271</v>
      </c>
      <c r="E23" s="80" t="s">
        <v>268</v>
      </c>
      <c r="F23" s="79" t="str">
        <f>IF('Mini-Bid Overview'!$E$10 = "", "Secondary Contact Not Provided on Mini-Bid Overview Sheet", 'Mini-Bid Overview'!$E$10)</f>
        <v>Secondary Contact Not Provided on Mini-Bid Overview Sheet</v>
      </c>
      <c r="G23" s="79"/>
    </row>
    <row r="24" spans="3:7" x14ac:dyDescent="0.2">
      <c r="C24" s="403"/>
      <c r="D24" s="80" t="s">
        <v>271</v>
      </c>
      <c r="E24" s="80" t="s">
        <v>269</v>
      </c>
      <c r="F24" s="79" t="str">
        <f>IF('Mini-Bid Overview'!$E$11 = "", "Email Not Provided on Mini-Bid Overview Sheet", 'Mini-Bid Overview'!$E$11)</f>
        <v>Email Not Provided on Mini-Bid Overview Sheet</v>
      </c>
      <c r="G24" s="79"/>
    </row>
    <row r="25" spans="3:7" x14ac:dyDescent="0.2">
      <c r="C25" s="403"/>
      <c r="D25" s="80" t="s">
        <v>271</v>
      </c>
      <c r="E25" s="80" t="s">
        <v>270</v>
      </c>
      <c r="F25" s="79" t="str">
        <f>IF('Mini-Bid Overview'!$G$12 = "", "Selection Needed on Overview Sheet", 'Mini-Bid Overview'!$G$12)</f>
        <v>Selection Needed on Overview Sheet</v>
      </c>
      <c r="G25" s="79"/>
    </row>
    <row r="26" spans="3:7" x14ac:dyDescent="0.2">
      <c r="C26" s="404"/>
      <c r="D26" s="80">
        <v>2.2999999999999998</v>
      </c>
      <c r="E26" s="80" t="s">
        <v>328</v>
      </c>
      <c r="F26" s="79">
        <f>IF(AND(SUM(IFERROR(COUNTIF('Geared &amp; Gearless Traction Elev'!I4:I1048576, "Yes"), 0), IFERROR(COUNTIF('Hydraulic Elevator Equip '!I4:I1048576, "Yes"), 0)) = 0, 'Project Overview'!$F$31 = "Yes") = TRUE, "No Elevators Listed for Testing", SUM(IFERROR(COUNTIF('Geared &amp; Gearless Traction Elev'!I4:I1048576, "Yes"), 0), IFERROR(COUNTIF('Hydraulic Elevator Equip '!I4:I1048576, "Yes"), 0)))</f>
        <v>0</v>
      </c>
      <c r="G26" s="79"/>
    </row>
    <row r="27" spans="3:7" x14ac:dyDescent="0.2">
      <c r="C27" s="405" t="s">
        <v>295</v>
      </c>
      <c r="D27" s="80">
        <v>3</v>
      </c>
      <c r="E27" s="80" t="s">
        <v>276</v>
      </c>
      <c r="F27" s="79">
        <f>IF('Mini-Bid Overview'!$C$26 = "Enter Dates Above", 0, 'Mini-Bid Overview'!$C$26 * 12)</f>
        <v>0</v>
      </c>
      <c r="G27" s="79"/>
    </row>
    <row r="28" spans="3:7" x14ac:dyDescent="0.2">
      <c r="C28" s="405"/>
      <c r="D28" s="80">
        <v>3.3</v>
      </c>
      <c r="E28" s="80" t="s">
        <v>369</v>
      </c>
      <c r="F28" s="83">
        <f>'Contractor Response'!$A$41*'Contractor Response'!$D$41</f>
        <v>0</v>
      </c>
      <c r="G28" s="79"/>
    </row>
    <row r="29" spans="3:7" x14ac:dyDescent="0.2">
      <c r="C29" s="405"/>
      <c r="D29" s="80" t="s">
        <v>278</v>
      </c>
      <c r="E29" s="80" t="s">
        <v>368</v>
      </c>
      <c r="F29" s="83">
        <f>('Contractor Response'!$D$47*(1+'Contractor Response'!$F$47)*'Contractor Response'!$G$47)</f>
        <v>0</v>
      </c>
      <c r="G29" s="79"/>
    </row>
    <row r="30" spans="3:7" x14ac:dyDescent="0.2">
      <c r="C30" s="405"/>
      <c r="D30" s="80" t="s">
        <v>279</v>
      </c>
      <c r="E30" s="80" t="s">
        <v>367</v>
      </c>
      <c r="F30" s="83">
        <f>'Contractor Response'!$D$48*'Contractor Response'!$F$48*'Contractor Response'!$G$48</f>
        <v>0</v>
      </c>
      <c r="G30" s="79"/>
    </row>
    <row r="31" spans="3:7" x14ac:dyDescent="0.2">
      <c r="C31" s="405"/>
      <c r="D31" s="80" t="s">
        <v>280</v>
      </c>
      <c r="E31" s="80" t="s">
        <v>366</v>
      </c>
      <c r="F31" s="83">
        <f>'Contractor Response'!$D$49*'Contractor Response'!$F$49*'Contractor Response'!$G$49</f>
        <v>0</v>
      </c>
      <c r="G31" s="79"/>
    </row>
    <row r="32" spans="3:7" x14ac:dyDescent="0.2">
      <c r="C32" s="405"/>
      <c r="D32" s="80" t="s">
        <v>281</v>
      </c>
      <c r="E32" s="80" t="s">
        <v>365</v>
      </c>
      <c r="F32" s="83">
        <f>'Contractor Response'!$D$50*'Contractor Response'!$F$50*'Contractor Response'!$G$50</f>
        <v>0</v>
      </c>
      <c r="G32" s="79"/>
    </row>
    <row r="33" spans="3:7" x14ac:dyDescent="0.2">
      <c r="C33" s="405"/>
      <c r="D33" s="80" t="s">
        <v>282</v>
      </c>
      <c r="E33" s="80" t="s">
        <v>364</v>
      </c>
      <c r="F33" s="83">
        <f>'Contractor Response'!$D$51*'Contractor Response'!$F$51*'Contractor Response'!$G$51</f>
        <v>0</v>
      </c>
      <c r="G33" s="79"/>
    </row>
    <row r="34" spans="3:7" x14ac:dyDescent="0.2">
      <c r="C34" s="405"/>
      <c r="D34" s="80" t="s">
        <v>284</v>
      </c>
      <c r="E34" s="80" t="s">
        <v>361</v>
      </c>
      <c r="F34" s="83">
        <f>SUM($F$29:$F$33)</f>
        <v>0</v>
      </c>
      <c r="G34" s="79"/>
    </row>
    <row r="35" spans="3:7" x14ac:dyDescent="0.2">
      <c r="C35" s="405"/>
      <c r="D35" s="80" t="s">
        <v>283</v>
      </c>
      <c r="E35" s="80" t="s">
        <v>346</v>
      </c>
      <c r="F35" s="83">
        <f>IFERROR(SUM('Geared &amp; Gearless Traction Elev'!J4:J1048576), 0)</f>
        <v>0</v>
      </c>
      <c r="G35" s="79"/>
    </row>
    <row r="36" spans="3:7" x14ac:dyDescent="0.2">
      <c r="C36" s="405"/>
      <c r="D36" s="80" t="s">
        <v>285</v>
      </c>
      <c r="E36" s="80" t="s">
        <v>347</v>
      </c>
      <c r="F36" s="83">
        <f>'Contractor Response'!$E$65*'Contractor Response'!$F$65</f>
        <v>0</v>
      </c>
      <c r="G36" s="79"/>
    </row>
    <row r="37" spans="3:7" x14ac:dyDescent="0.2">
      <c r="C37" s="405"/>
      <c r="D37" s="80" t="s">
        <v>286</v>
      </c>
      <c r="E37" s="80" t="s">
        <v>348</v>
      </c>
      <c r="F37" s="83">
        <f>IFERROR(SUM('Hydraulic Elevator Equip '!J4:J1048576), 0)</f>
        <v>0</v>
      </c>
      <c r="G37" s="79"/>
    </row>
    <row r="38" spans="3:7" x14ac:dyDescent="0.2">
      <c r="C38" s="405"/>
      <c r="D38" s="80" t="s">
        <v>287</v>
      </c>
      <c r="E38" s="80" t="s">
        <v>349</v>
      </c>
      <c r="F38" s="83">
        <f>'Contractor Response'!$E$66*'Contractor Response'!$F$66</f>
        <v>0</v>
      </c>
      <c r="G38" s="79"/>
    </row>
    <row r="39" spans="3:7" x14ac:dyDescent="0.2">
      <c r="C39" s="405"/>
      <c r="D39" s="80" t="s">
        <v>288</v>
      </c>
      <c r="E39" s="80" t="s">
        <v>350</v>
      </c>
      <c r="F39" s="83">
        <f>IFERROR(SUM('Escalator Equip'!H4:H1048576), 0)</f>
        <v>0</v>
      </c>
      <c r="G39" s="79"/>
    </row>
    <row r="40" spans="3:7" x14ac:dyDescent="0.2">
      <c r="C40" s="405"/>
      <c r="D40" s="80" t="s">
        <v>289</v>
      </c>
      <c r="E40" s="80" t="s">
        <v>351</v>
      </c>
      <c r="F40" s="83">
        <f>'Contractor Response'!$E$67*'Contractor Response'!$F$67</f>
        <v>0</v>
      </c>
      <c r="G40" s="79"/>
    </row>
    <row r="41" spans="3:7" x14ac:dyDescent="0.2">
      <c r="C41" s="405"/>
      <c r="D41" s="80" t="s">
        <v>290</v>
      </c>
      <c r="E41" s="80" t="s">
        <v>352</v>
      </c>
      <c r="F41" s="83">
        <f>IFERROR(SUM('Dumbwaiter Equip'!H4:H1048576), 0)</f>
        <v>0</v>
      </c>
      <c r="G41" s="79"/>
    </row>
    <row r="42" spans="3:7" x14ac:dyDescent="0.2">
      <c r="C42" s="405"/>
      <c r="D42" s="80" t="s">
        <v>291</v>
      </c>
      <c r="E42" s="80" t="s">
        <v>353</v>
      </c>
      <c r="F42" s="83">
        <f>'Contractor Response'!$E$68*'Contractor Response'!$F$68</f>
        <v>0</v>
      </c>
      <c r="G42" s="79"/>
    </row>
    <row r="43" spans="3:7" x14ac:dyDescent="0.2">
      <c r="C43" s="405"/>
      <c r="D43" s="80" t="s">
        <v>292</v>
      </c>
      <c r="E43" s="80" t="s">
        <v>354</v>
      </c>
      <c r="F43" s="83">
        <f>IFERROR(SUM('Wheelchair Lift Equip'!H4:H1048576),0)</f>
        <v>0</v>
      </c>
      <c r="G43" s="79"/>
    </row>
    <row r="44" spans="3:7" x14ac:dyDescent="0.2">
      <c r="C44" s="405"/>
      <c r="D44" s="80" t="s">
        <v>370</v>
      </c>
      <c r="E44" s="80" t="s">
        <v>355</v>
      </c>
      <c r="F44" s="83">
        <f>'Contractor Response'!$E$69*'Contractor Response'!$F$69</f>
        <v>0</v>
      </c>
      <c r="G44" s="79"/>
    </row>
    <row r="45" spans="3:7" x14ac:dyDescent="0.2">
      <c r="C45" s="405"/>
      <c r="D45" s="80" t="s">
        <v>371</v>
      </c>
      <c r="E45" s="80" t="s">
        <v>356</v>
      </c>
      <c r="F45" s="83">
        <f>IFERROR(SUM('Stage Lift Equip'!H4:H1048576), 0)</f>
        <v>0</v>
      </c>
      <c r="G45" s="79"/>
    </row>
    <row r="46" spans="3:7" x14ac:dyDescent="0.2">
      <c r="C46" s="405"/>
      <c r="D46" s="80" t="s">
        <v>372</v>
      </c>
      <c r="E46" s="80" t="s">
        <v>357</v>
      </c>
      <c r="F46" s="83">
        <f>'Contractor Response'!$E$70*'Contractor Response'!$F$70</f>
        <v>0</v>
      </c>
      <c r="G46" s="79"/>
    </row>
    <row r="47" spans="3:7" x14ac:dyDescent="0.2">
      <c r="C47" s="405"/>
      <c r="D47" s="80" t="s">
        <v>373</v>
      </c>
      <c r="E47" s="80" t="s">
        <v>358</v>
      </c>
      <c r="F47" s="83">
        <f>SUM(F36,F38,F40,F42,F44,F46)</f>
        <v>0</v>
      </c>
      <c r="G47" s="79"/>
    </row>
    <row r="48" spans="3:7" x14ac:dyDescent="0.2">
      <c r="C48" s="405"/>
      <c r="D48" s="80" t="s">
        <v>374</v>
      </c>
      <c r="E48" s="80" t="s">
        <v>359</v>
      </c>
      <c r="F48" s="83">
        <f>'Contractor Response'!$E$73*'Contractor Response'!$F$73</f>
        <v>0</v>
      </c>
      <c r="G48" s="79"/>
    </row>
    <row r="49" spans="3:7" x14ac:dyDescent="0.2">
      <c r="C49" s="405"/>
      <c r="D49" s="80" t="s">
        <v>375</v>
      </c>
      <c r="E49" s="80" t="s">
        <v>360</v>
      </c>
      <c r="F49" s="83">
        <f>SUM($F$47,$F$48,$F$34)</f>
        <v>0</v>
      </c>
      <c r="G49" s="79"/>
    </row>
    <row r="50" spans="3:7" x14ac:dyDescent="0.2">
      <c r="C50" s="405"/>
      <c r="D50" s="80" t="s">
        <v>294</v>
      </c>
      <c r="E50" s="80" t="s">
        <v>362</v>
      </c>
      <c r="F50" s="83">
        <f>$F$49*'Contractor Response'!$E$79</f>
        <v>0</v>
      </c>
      <c r="G50" s="79"/>
    </row>
    <row r="51" spans="3:7" x14ac:dyDescent="0.2">
      <c r="C51" s="405"/>
      <c r="D51" s="80" t="s">
        <v>293</v>
      </c>
      <c r="E51" s="80" t="s">
        <v>363</v>
      </c>
      <c r="F51" s="83">
        <f>SUM($F$49,$F$50)</f>
        <v>0</v>
      </c>
      <c r="G51" s="79"/>
    </row>
    <row r="52" spans="3:7" x14ac:dyDescent="0.2">
      <c r="F52" s="85"/>
    </row>
  </sheetData>
  <sheetProtection algorithmName="SHA-512" hashValue="9wRhvYdAYnOXbp4vH1VRcn4xLNFq1yJ8Iw3FuSQCKjjJpo+x2WY8MD5ZGp0u0ghp05Ku4xuSJ777wZ7FrgsTxg==" saltValue="/GQNCmo8lP4kdPzlBGr5IA==" spinCount="100000" sheet="1" objects="1" scenarios="1"/>
  <mergeCells count="3">
    <mergeCell ref="C2:C15"/>
    <mergeCell ref="C27:C51"/>
    <mergeCell ref="C16:C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E3461-F9E3-4262-8F31-517006D8A003}">
  <sheetPr>
    <pageSetUpPr fitToPage="1"/>
  </sheetPr>
  <dimension ref="A1:AA111"/>
  <sheetViews>
    <sheetView showGridLines="0" zoomScale="91" zoomScaleNormal="91" workbookViewId="0">
      <selection activeCell="A19" sqref="A19:G19"/>
    </sheetView>
  </sheetViews>
  <sheetFormatPr defaultColWidth="8.625" defaultRowHeight="14.25" x14ac:dyDescent="0.2"/>
  <cols>
    <col min="1" max="1" width="20.125" customWidth="1"/>
    <col min="2" max="2" width="17.625" customWidth="1"/>
    <col min="3" max="3" width="21.625" customWidth="1"/>
    <col min="4" max="4" width="21.5" customWidth="1"/>
    <col min="5" max="5" width="18.375" customWidth="1"/>
    <col min="6" max="6" width="17.875" customWidth="1"/>
    <col min="7" max="7" width="19.125" customWidth="1"/>
    <col min="27" max="27" width="40.625" customWidth="1"/>
  </cols>
  <sheetData>
    <row r="1" spans="1:10" ht="44.25" customHeight="1" x14ac:dyDescent="0.2">
      <c r="A1" s="273" t="s">
        <v>381</v>
      </c>
      <c r="B1" s="274"/>
      <c r="C1" s="274"/>
      <c r="D1" s="274"/>
      <c r="E1" s="274"/>
      <c r="F1" s="274"/>
      <c r="G1" s="275"/>
    </row>
    <row r="2" spans="1:10" ht="15" customHeight="1" x14ac:dyDescent="0.2">
      <c r="A2" s="283" t="s">
        <v>34</v>
      </c>
      <c r="B2" s="283"/>
      <c r="C2" s="284"/>
      <c r="D2" s="284"/>
      <c r="E2" s="284"/>
      <c r="F2" s="284"/>
      <c r="G2" s="285"/>
    </row>
    <row r="3" spans="1:10" ht="15" customHeight="1" x14ac:dyDescent="0.2">
      <c r="A3" s="283" t="s">
        <v>35</v>
      </c>
      <c r="B3" s="283"/>
      <c r="C3" s="284"/>
      <c r="D3" s="284"/>
      <c r="E3" s="284"/>
      <c r="F3" s="284"/>
      <c r="G3" s="285"/>
    </row>
    <row r="4" spans="1:10" ht="15" customHeight="1" x14ac:dyDescent="0.2">
      <c r="A4" s="283" t="s">
        <v>36</v>
      </c>
      <c r="B4" s="283"/>
      <c r="C4" s="284"/>
      <c r="D4" s="284"/>
      <c r="E4" s="284"/>
      <c r="F4" s="284"/>
      <c r="G4" s="285"/>
    </row>
    <row r="5" spans="1:10" ht="6.75" customHeight="1" x14ac:dyDescent="0.2">
      <c r="A5" s="103"/>
      <c r="B5" s="104"/>
      <c r="C5" s="121"/>
      <c r="D5" s="121"/>
      <c r="E5" s="121"/>
      <c r="F5" s="121"/>
      <c r="G5" s="121"/>
    </row>
    <row r="6" spans="1:10" ht="30.75" customHeight="1" x14ac:dyDescent="0.2">
      <c r="A6" s="289" t="s">
        <v>306</v>
      </c>
      <c r="B6" s="290"/>
      <c r="C6" s="291"/>
      <c r="D6" s="289" t="s">
        <v>183</v>
      </c>
      <c r="E6" s="290"/>
      <c r="F6" s="290"/>
      <c r="G6" s="291"/>
    </row>
    <row r="7" spans="1:10" ht="15" customHeight="1" x14ac:dyDescent="0.2">
      <c r="A7" s="286" t="s">
        <v>37</v>
      </c>
      <c r="B7" s="286"/>
      <c r="C7" s="122"/>
      <c r="D7" s="123" t="s">
        <v>38</v>
      </c>
      <c r="E7" s="292"/>
      <c r="F7" s="292"/>
      <c r="G7" s="292"/>
    </row>
    <row r="8" spans="1:10" ht="7.5" customHeight="1" x14ac:dyDescent="0.2">
      <c r="A8" s="124"/>
      <c r="B8" s="124"/>
      <c r="C8" s="106"/>
      <c r="D8" s="111"/>
      <c r="E8" s="110"/>
      <c r="F8" s="110"/>
      <c r="G8" s="110"/>
    </row>
    <row r="9" spans="1:10" ht="21" customHeight="1" x14ac:dyDescent="0.2">
      <c r="A9" s="276" t="s">
        <v>2</v>
      </c>
      <c r="B9" s="276"/>
      <c r="C9" s="276"/>
      <c r="D9" s="276"/>
      <c r="E9" s="276"/>
      <c r="F9" s="276"/>
      <c r="G9" s="276"/>
    </row>
    <row r="10" spans="1:10" ht="21" customHeight="1" x14ac:dyDescent="0.2">
      <c r="A10" s="107" t="s">
        <v>3</v>
      </c>
      <c r="B10" s="217"/>
      <c r="C10" s="217"/>
      <c r="D10" s="107" t="s">
        <v>5</v>
      </c>
      <c r="E10" s="217"/>
      <c r="F10" s="217"/>
      <c r="G10" s="217"/>
      <c r="H10" s="125"/>
    </row>
    <row r="11" spans="1:10" ht="24" customHeight="1" x14ac:dyDescent="0.2">
      <c r="A11" s="107" t="s">
        <v>4</v>
      </c>
      <c r="B11" s="293"/>
      <c r="C11" s="217"/>
      <c r="D11" s="107" t="s">
        <v>6</v>
      </c>
      <c r="E11" s="287"/>
      <c r="F11" s="288"/>
      <c r="G11" s="288"/>
    </row>
    <row r="12" spans="1:10" ht="22.5" customHeight="1" x14ac:dyDescent="0.2">
      <c r="A12" s="277" t="s">
        <v>7</v>
      </c>
      <c r="B12" s="278"/>
      <c r="C12" s="278"/>
      <c r="D12" s="278"/>
      <c r="E12" s="278"/>
      <c r="F12" s="279"/>
      <c r="G12" s="126"/>
      <c r="J12" s="127"/>
    </row>
    <row r="13" spans="1:10" ht="8.25" customHeight="1" x14ac:dyDescent="0.2"/>
    <row r="14" spans="1:10" ht="18" x14ac:dyDescent="0.25">
      <c r="A14" s="229" t="s">
        <v>8</v>
      </c>
      <c r="B14" s="230"/>
      <c r="C14" s="230"/>
      <c r="D14" s="230"/>
      <c r="E14" s="230"/>
      <c r="F14" s="230"/>
      <c r="G14" s="231"/>
    </row>
    <row r="15" spans="1:10" ht="9" customHeight="1" x14ac:dyDescent="0.25">
      <c r="A15" s="128"/>
      <c r="B15" s="129"/>
      <c r="C15" s="129"/>
      <c r="D15" s="129"/>
      <c r="E15" s="129"/>
      <c r="F15" s="129"/>
      <c r="G15" s="129"/>
    </row>
    <row r="16" spans="1:10" ht="18" x14ac:dyDescent="0.25">
      <c r="A16" s="229" t="s">
        <v>20</v>
      </c>
      <c r="B16" s="230"/>
      <c r="C16" s="230"/>
      <c r="D16" s="230"/>
      <c r="E16" s="230"/>
      <c r="F16" s="230"/>
      <c r="G16" s="231"/>
    </row>
    <row r="17" spans="1:27" ht="26.1" customHeight="1" x14ac:dyDescent="0.2">
      <c r="A17" s="280" t="s">
        <v>184</v>
      </c>
      <c r="B17" s="281"/>
      <c r="C17" s="281"/>
      <c r="D17" s="281"/>
      <c r="E17" s="281"/>
      <c r="F17" s="281"/>
      <c r="G17" s="282"/>
    </row>
    <row r="18" spans="1:27" ht="33" customHeight="1" x14ac:dyDescent="0.2">
      <c r="A18" s="300"/>
      <c r="B18" s="301"/>
      <c r="C18" s="301"/>
      <c r="D18" s="301"/>
      <c r="E18" s="301"/>
      <c r="F18" s="301"/>
      <c r="G18" s="302"/>
    </row>
    <row r="19" spans="1:27" ht="204" customHeight="1" x14ac:dyDescent="0.2">
      <c r="A19" s="298" t="s">
        <v>401</v>
      </c>
      <c r="B19" s="298"/>
      <c r="C19" s="298"/>
      <c r="D19" s="298"/>
      <c r="E19" s="298"/>
      <c r="F19" s="298"/>
      <c r="G19" s="298"/>
      <c r="AA19" s="130"/>
    </row>
    <row r="20" spans="1:27" ht="27" customHeight="1" x14ac:dyDescent="0.2">
      <c r="A20" s="131" t="s">
        <v>21</v>
      </c>
      <c r="B20" s="299"/>
      <c r="C20" s="299"/>
      <c r="D20" s="299"/>
      <c r="AA20" s="130"/>
    </row>
    <row r="22" spans="1:27" ht="18" x14ac:dyDescent="0.25">
      <c r="A22" s="229" t="s">
        <v>22</v>
      </c>
      <c r="B22" s="230"/>
      <c r="C22" s="230"/>
      <c r="D22" s="230"/>
      <c r="E22" s="230"/>
      <c r="F22" s="230"/>
      <c r="G22" s="231"/>
    </row>
    <row r="23" spans="1:27" ht="94.5" customHeight="1" x14ac:dyDescent="0.2">
      <c r="A23" s="271" t="s">
        <v>307</v>
      </c>
      <c r="B23" s="271"/>
      <c r="C23" s="271"/>
      <c r="D23" s="271"/>
      <c r="E23" s="271"/>
      <c r="F23" s="271"/>
      <c r="G23" s="271"/>
    </row>
    <row r="24" spans="1:27" ht="15" x14ac:dyDescent="0.2">
      <c r="A24" s="220" t="s">
        <v>187</v>
      </c>
      <c r="B24" s="220"/>
      <c r="C24" s="132"/>
      <c r="D24" s="132"/>
      <c r="E24" s="126"/>
    </row>
    <row r="25" spans="1:27" ht="15" x14ac:dyDescent="0.2">
      <c r="A25" s="297" t="s">
        <v>189</v>
      </c>
      <c r="B25" s="297"/>
      <c r="C25" s="133"/>
      <c r="D25" s="133"/>
      <c r="E25" s="126"/>
    </row>
    <row r="26" spans="1:27" ht="15" x14ac:dyDescent="0.2">
      <c r="A26" s="224" t="s">
        <v>188</v>
      </c>
      <c r="B26" s="225"/>
      <c r="C26" s="226" t="str">
        <f>Hidden!$F$2</f>
        <v>Enter Dates Above</v>
      </c>
      <c r="D26" s="227"/>
      <c r="E26" s="125"/>
    </row>
    <row r="27" spans="1:27" ht="15" customHeight="1" x14ac:dyDescent="0.25">
      <c r="A27" s="294" t="s">
        <v>185</v>
      </c>
      <c r="B27" s="294"/>
      <c r="C27" s="134"/>
      <c r="D27" s="303" t="s">
        <v>186</v>
      </c>
      <c r="E27" s="304"/>
      <c r="F27" s="134"/>
    </row>
    <row r="28" spans="1:27" ht="15" customHeight="1" x14ac:dyDescent="0.25">
      <c r="A28" s="294" t="s">
        <v>298</v>
      </c>
      <c r="B28" s="295"/>
      <c r="C28" s="296" t="str">
        <f>Hidden!$F$3</f>
        <v>Enter Values Above</v>
      </c>
      <c r="D28" s="296"/>
    </row>
    <row r="29" spans="1:27" ht="9.75" customHeight="1" x14ac:dyDescent="0.2">
      <c r="B29" s="119"/>
      <c r="C29" s="119"/>
      <c r="D29" s="119"/>
    </row>
    <row r="30" spans="1:27" ht="18" x14ac:dyDescent="0.25">
      <c r="A30" s="229" t="s">
        <v>23</v>
      </c>
      <c r="B30" s="230"/>
      <c r="C30" s="230"/>
      <c r="D30" s="230"/>
      <c r="E30" s="230"/>
      <c r="F30" s="230"/>
      <c r="G30" s="231"/>
    </row>
    <row r="31" spans="1:27" ht="57.75" customHeight="1" x14ac:dyDescent="0.2">
      <c r="A31" s="235" t="s">
        <v>308</v>
      </c>
      <c r="B31" s="235"/>
      <c r="C31" s="235"/>
      <c r="D31" s="235"/>
      <c r="E31" s="235"/>
      <c r="F31" s="235"/>
      <c r="G31" s="235"/>
    </row>
    <row r="32" spans="1:27" ht="18.75" customHeight="1" x14ac:dyDescent="0.25">
      <c r="A32" s="232" t="s">
        <v>24</v>
      </c>
      <c r="B32" s="232"/>
      <c r="C32" s="232"/>
      <c r="D32" s="232"/>
      <c r="E32" s="232" t="s">
        <v>25</v>
      </c>
      <c r="F32" s="232"/>
      <c r="G32" s="135" t="s">
        <v>26</v>
      </c>
    </row>
    <row r="33" spans="1:7" ht="18.75" customHeight="1" x14ac:dyDescent="0.2">
      <c r="A33" s="221" t="s">
        <v>27</v>
      </c>
      <c r="B33" s="221"/>
      <c r="C33" s="221"/>
      <c r="D33" s="221"/>
      <c r="E33" s="228"/>
      <c r="F33" s="228"/>
      <c r="G33" s="136"/>
    </row>
    <row r="34" spans="1:7" ht="18.75" customHeight="1" x14ac:dyDescent="0.2">
      <c r="A34" s="221" t="s">
        <v>28</v>
      </c>
      <c r="B34" s="221"/>
      <c r="C34" s="221"/>
      <c r="D34" s="221"/>
      <c r="E34" s="228"/>
      <c r="F34" s="228"/>
      <c r="G34" s="136"/>
    </row>
    <row r="35" spans="1:7" ht="18.75" customHeight="1" x14ac:dyDescent="0.2">
      <c r="A35" s="221" t="s">
        <v>29</v>
      </c>
      <c r="B35" s="221"/>
      <c r="C35" s="221"/>
      <c r="D35" s="221"/>
      <c r="E35" s="228"/>
      <c r="F35" s="228"/>
      <c r="G35" s="136"/>
    </row>
    <row r="36" spans="1:7" ht="18.75" customHeight="1" x14ac:dyDescent="0.2">
      <c r="A36" s="221" t="s">
        <v>30</v>
      </c>
      <c r="B36" s="221"/>
      <c r="C36" s="221"/>
      <c r="D36" s="221"/>
      <c r="E36" s="228"/>
      <c r="F36" s="228"/>
      <c r="G36" s="136"/>
    </row>
    <row r="37" spans="1:7" ht="18.75" customHeight="1" x14ac:dyDescent="0.2">
      <c r="A37" s="197" t="s">
        <v>190</v>
      </c>
      <c r="B37" s="197"/>
      <c r="C37" s="197"/>
      <c r="D37" s="197"/>
      <c r="E37" s="228"/>
      <c r="F37" s="228"/>
      <c r="G37" s="136"/>
    </row>
    <row r="38" spans="1:7" ht="18.75" customHeight="1" x14ac:dyDescent="0.2">
      <c r="A38" s="221" t="s">
        <v>31</v>
      </c>
      <c r="B38" s="221"/>
      <c r="C38" s="221"/>
      <c r="D38" s="221"/>
      <c r="E38" s="228"/>
      <c r="F38" s="228"/>
      <c r="G38" s="136"/>
    </row>
    <row r="39" spans="1:7" ht="18.75" customHeight="1" x14ac:dyDescent="0.2">
      <c r="A39" s="137" t="s">
        <v>191</v>
      </c>
      <c r="B39" s="250" t="str">
        <f>Hidden!$F$4</f>
        <v>Authorized User Name Not Provided Above</v>
      </c>
      <c r="C39" s="251"/>
      <c r="D39" s="251"/>
      <c r="E39" s="251"/>
      <c r="F39" s="251"/>
      <c r="G39" s="252"/>
    </row>
    <row r="40" spans="1:7" ht="18.75" customHeight="1" x14ac:dyDescent="0.2">
      <c r="A40" s="243" t="s">
        <v>192</v>
      </c>
      <c r="B40" s="244"/>
      <c r="C40" s="245"/>
      <c r="D40" s="246" t="str">
        <f>Hidden!$F$5</f>
        <v>Section 1.3 Value Missing</v>
      </c>
      <c r="E40" s="247"/>
      <c r="F40" s="248" t="str">
        <f>IF($G$38 = "", "Section 1.3 Value Missing", $G$38)</f>
        <v>Section 1.3 Value Missing</v>
      </c>
      <c r="G40" s="249"/>
    </row>
    <row r="41" spans="1:7" ht="7.5" customHeight="1" x14ac:dyDescent="0.2"/>
    <row r="42" spans="1:7" ht="18" x14ac:dyDescent="0.25">
      <c r="A42" s="229" t="s">
        <v>32</v>
      </c>
      <c r="B42" s="230"/>
      <c r="C42" s="230"/>
      <c r="D42" s="230"/>
      <c r="E42" s="230"/>
      <c r="F42" s="230"/>
      <c r="G42" s="231"/>
    </row>
    <row r="43" spans="1:7" ht="60" customHeight="1" x14ac:dyDescent="0.2">
      <c r="A43" s="235" t="s">
        <v>309</v>
      </c>
      <c r="B43" s="236"/>
      <c r="C43" s="236"/>
      <c r="D43" s="236"/>
      <c r="E43" s="236"/>
      <c r="F43" s="236"/>
      <c r="G43" s="236"/>
    </row>
    <row r="44" spans="1:7" ht="18.75" customHeight="1" x14ac:dyDescent="0.2">
      <c r="A44" s="118" t="s">
        <v>193</v>
      </c>
      <c r="B44" s="218" t="str">
        <f>Hidden!$F$7</f>
        <v>Section 1.3 Value Missing</v>
      </c>
      <c r="C44" s="218"/>
      <c r="D44" s="220" t="s">
        <v>194</v>
      </c>
      <c r="E44" s="221"/>
      <c r="F44" s="222" t="str">
        <f>Hidden!$F$8</f>
        <v>Section 1.3 Value Missing</v>
      </c>
      <c r="G44" s="222"/>
    </row>
    <row r="45" spans="1:7" ht="33" customHeight="1" x14ac:dyDescent="0.2">
      <c r="A45" s="242"/>
      <c r="B45" s="242"/>
      <c r="C45" s="242"/>
      <c r="D45" s="242"/>
      <c r="E45" s="242"/>
      <c r="F45" s="242"/>
      <c r="G45" s="242"/>
    </row>
    <row r="46" spans="1:7" ht="7.5" customHeight="1" x14ac:dyDescent="0.2"/>
    <row r="47" spans="1:7" ht="18" x14ac:dyDescent="0.25">
      <c r="A47" s="229" t="s">
        <v>33</v>
      </c>
      <c r="B47" s="230"/>
      <c r="C47" s="230"/>
      <c r="D47" s="230"/>
      <c r="E47" s="230"/>
      <c r="F47" s="230"/>
      <c r="G47" s="231"/>
    </row>
    <row r="48" spans="1:7" ht="51.75" customHeight="1" x14ac:dyDescent="0.2">
      <c r="A48" s="271" t="s">
        <v>310</v>
      </c>
      <c r="B48" s="272"/>
      <c r="C48" s="272"/>
      <c r="D48" s="272"/>
      <c r="E48" s="272"/>
      <c r="F48" s="272"/>
      <c r="G48" s="272"/>
    </row>
    <row r="49" spans="1:7" ht="17.45" customHeight="1" x14ac:dyDescent="0.2">
      <c r="A49" s="253" t="s">
        <v>200</v>
      </c>
      <c r="B49" s="254"/>
      <c r="C49" s="254"/>
      <c r="D49" s="254"/>
      <c r="E49" s="254"/>
      <c r="F49" s="254"/>
      <c r="G49" s="255"/>
    </row>
    <row r="50" spans="1:7" ht="62.1" customHeight="1" x14ac:dyDescent="0.2">
      <c r="A50" s="256" t="s">
        <v>195</v>
      </c>
      <c r="B50" s="257"/>
      <c r="C50" s="257"/>
      <c r="D50" s="213"/>
      <c r="E50" s="264"/>
      <c r="F50" s="264"/>
      <c r="G50" s="214"/>
    </row>
    <row r="51" spans="1:7" ht="20.100000000000001" customHeight="1" x14ac:dyDescent="0.2">
      <c r="A51" s="258" t="s">
        <v>196</v>
      </c>
      <c r="B51" s="259"/>
      <c r="C51" s="259"/>
      <c r="D51" s="259"/>
      <c r="E51" s="259"/>
      <c r="F51" s="259"/>
      <c r="G51" s="260"/>
    </row>
    <row r="52" spans="1:7" ht="21" customHeight="1" x14ac:dyDescent="0.2">
      <c r="A52" s="258" t="s">
        <v>197</v>
      </c>
      <c r="B52" s="259"/>
      <c r="C52" s="259"/>
      <c r="D52" s="144" t="str">
        <f>Hidden!$F$9</f>
        <v>Section 1.3 Value Missing</v>
      </c>
      <c r="E52" s="138" t="s">
        <v>198</v>
      </c>
      <c r="F52" s="145" t="str">
        <f>Hidden!$F$10</f>
        <v>Section 1.3 Value Missing</v>
      </c>
      <c r="G52" s="139"/>
    </row>
    <row r="53" spans="1:7" ht="21.6" customHeight="1" x14ac:dyDescent="0.2">
      <c r="A53" s="261" t="s">
        <v>199</v>
      </c>
      <c r="B53" s="262"/>
      <c r="C53" s="262"/>
      <c r="D53" s="262"/>
      <c r="E53" s="262"/>
      <c r="F53" s="262"/>
      <c r="G53" s="263"/>
    </row>
    <row r="54" spans="1:7" ht="7.5" customHeight="1" x14ac:dyDescent="0.2"/>
    <row r="55" spans="1:7" ht="18" x14ac:dyDescent="0.25">
      <c r="A55" s="229" t="s">
        <v>39</v>
      </c>
      <c r="B55" s="230"/>
      <c r="C55" s="230"/>
      <c r="D55" s="230"/>
      <c r="E55" s="230"/>
      <c r="F55" s="230"/>
      <c r="G55" s="231"/>
    </row>
    <row r="56" spans="1:7" ht="84.75" customHeight="1" x14ac:dyDescent="0.2">
      <c r="A56" s="233" t="s">
        <v>311</v>
      </c>
      <c r="B56" s="234"/>
      <c r="C56" s="234"/>
      <c r="D56" s="234"/>
      <c r="E56" s="234"/>
      <c r="F56" s="234"/>
      <c r="G56" s="234"/>
    </row>
    <row r="57" spans="1:7" ht="18.75" customHeight="1" x14ac:dyDescent="0.2">
      <c r="A57" s="118" t="s">
        <v>202</v>
      </c>
      <c r="B57" s="218" t="str">
        <f>Hidden!$F$11</f>
        <v>Section 1.3 Value Missing</v>
      </c>
      <c r="C57" s="219"/>
      <c r="D57" s="220" t="s">
        <v>201</v>
      </c>
      <c r="E57" s="221"/>
      <c r="F57" s="222" t="str">
        <f>Hidden!$F$12</f>
        <v>Section 1.3 Value Missing</v>
      </c>
      <c r="G57" s="222"/>
    </row>
    <row r="58" spans="1:7" ht="18.75" customHeight="1" x14ac:dyDescent="0.2">
      <c r="A58" s="220" t="s">
        <v>203</v>
      </c>
      <c r="B58" s="220"/>
      <c r="C58" s="220"/>
      <c r="D58" s="223"/>
      <c r="E58" s="223"/>
      <c r="F58" s="223"/>
      <c r="G58" s="223"/>
    </row>
    <row r="59" spans="1:7" ht="5.25" customHeight="1" x14ac:dyDescent="0.2"/>
    <row r="60" spans="1:7" ht="18" x14ac:dyDescent="0.25">
      <c r="A60" s="229" t="s">
        <v>40</v>
      </c>
      <c r="B60" s="230"/>
      <c r="C60" s="230"/>
      <c r="D60" s="230"/>
      <c r="E60" s="230"/>
      <c r="F60" s="230"/>
      <c r="G60" s="231"/>
    </row>
    <row r="61" spans="1:7" ht="27.95" customHeight="1" x14ac:dyDescent="0.2">
      <c r="A61" s="268" t="s">
        <v>218</v>
      </c>
      <c r="B61" s="269"/>
      <c r="C61" s="269"/>
      <c r="D61" s="269"/>
      <c r="E61" s="269"/>
      <c r="F61" s="269"/>
      <c r="G61" s="270"/>
    </row>
    <row r="62" spans="1:7" ht="54.95" customHeight="1" x14ac:dyDescent="0.2">
      <c r="A62" s="237" t="s">
        <v>217</v>
      </c>
      <c r="B62" s="237"/>
      <c r="C62" s="237"/>
      <c r="D62" s="237"/>
      <c r="E62" s="237"/>
      <c r="F62" s="237"/>
      <c r="G62" s="237"/>
    </row>
    <row r="63" spans="1:7" ht="26.1" customHeight="1" x14ac:dyDescent="0.2">
      <c r="A63" s="211" t="s">
        <v>208</v>
      </c>
      <c r="B63" s="212"/>
      <c r="C63" s="212"/>
      <c r="D63" s="212"/>
      <c r="E63" s="212"/>
      <c r="F63" s="213"/>
      <c r="G63" s="214"/>
    </row>
    <row r="64" spans="1:7" ht="26.1" customHeight="1" x14ac:dyDescent="0.2">
      <c r="A64" s="211" t="s">
        <v>211</v>
      </c>
      <c r="B64" s="212"/>
      <c r="C64" s="146" t="str">
        <f>Hidden!$F$13</f>
        <v>Section 1.3 Value Missing</v>
      </c>
      <c r="D64" s="140" t="s">
        <v>212</v>
      </c>
      <c r="E64" s="215" t="str">
        <f>Hidden!$F$14</f>
        <v>Section 1.3 Value Missing</v>
      </c>
      <c r="F64" s="216"/>
      <c r="G64" s="141"/>
    </row>
    <row r="65" spans="1:7" ht="23.1" customHeight="1" x14ac:dyDescent="0.2">
      <c r="A65" s="238" t="str">
        <f>Hidden!$F$15</f>
        <v>The received time of bids shall be determined by</v>
      </c>
      <c r="B65" s="239"/>
      <c r="C65" s="239"/>
      <c r="D65" s="239"/>
      <c r="E65" s="239"/>
      <c r="F65" s="239"/>
      <c r="G65" s="239"/>
    </row>
    <row r="66" spans="1:7" ht="68.099999999999994" customHeight="1" x14ac:dyDescent="0.2">
      <c r="A66" s="202" t="s">
        <v>216</v>
      </c>
      <c r="B66" s="203"/>
      <c r="C66" s="203"/>
      <c r="D66" s="203"/>
      <c r="E66" s="203"/>
      <c r="F66" s="203"/>
      <c r="G66" s="204"/>
    </row>
    <row r="67" spans="1:7" ht="24" customHeight="1" x14ac:dyDescent="0.2">
      <c r="A67" s="265" t="s">
        <v>213</v>
      </c>
      <c r="B67" s="266"/>
      <c r="C67" s="266"/>
      <c r="D67" s="266"/>
      <c r="E67" s="266"/>
      <c r="F67" s="266"/>
      <c r="G67" s="267"/>
    </row>
    <row r="68" spans="1:7" ht="24.75" customHeight="1" x14ac:dyDescent="0.2">
      <c r="A68" s="241" t="s">
        <v>215</v>
      </c>
      <c r="B68" s="241"/>
      <c r="C68" s="240"/>
      <c r="D68" s="240"/>
      <c r="E68" s="240"/>
      <c r="F68" s="240"/>
    </row>
    <row r="69" spans="1:7" ht="7.5" customHeight="1" x14ac:dyDescent="0.2"/>
    <row r="70" spans="1:7" ht="18" x14ac:dyDescent="0.25">
      <c r="A70" s="229" t="s">
        <v>41</v>
      </c>
      <c r="B70" s="230"/>
      <c r="C70" s="230"/>
      <c r="D70" s="230"/>
      <c r="E70" s="230"/>
      <c r="F70" s="230"/>
      <c r="G70" s="231"/>
    </row>
    <row r="71" spans="1:7" ht="24.75" customHeight="1" x14ac:dyDescent="0.2">
      <c r="A71" s="197" t="s">
        <v>42</v>
      </c>
      <c r="B71" s="197"/>
      <c r="C71" s="197"/>
      <c r="D71" s="197"/>
      <c r="E71" s="197"/>
      <c r="F71" s="197"/>
      <c r="G71" s="197"/>
    </row>
    <row r="72" spans="1:7" ht="8.25" customHeight="1" x14ac:dyDescent="0.2"/>
    <row r="73" spans="1:7" ht="18" x14ac:dyDescent="0.25">
      <c r="A73" s="229" t="s">
        <v>43</v>
      </c>
      <c r="B73" s="230"/>
      <c r="C73" s="230"/>
      <c r="D73" s="230"/>
      <c r="E73" s="230"/>
      <c r="F73" s="230"/>
      <c r="G73" s="231"/>
    </row>
    <row r="74" spans="1:7" ht="84.75" customHeight="1" x14ac:dyDescent="0.2">
      <c r="A74" s="197" t="s">
        <v>173</v>
      </c>
      <c r="B74" s="197"/>
      <c r="C74" s="197"/>
      <c r="D74" s="197"/>
      <c r="E74" s="197"/>
      <c r="F74" s="197"/>
      <c r="G74" s="197"/>
    </row>
    <row r="75" spans="1:7" ht="7.5" customHeight="1" x14ac:dyDescent="0.2"/>
    <row r="76" spans="1:7" ht="18" x14ac:dyDescent="0.25">
      <c r="A76" s="229" t="s">
        <v>44</v>
      </c>
      <c r="B76" s="230"/>
      <c r="C76" s="230"/>
      <c r="D76" s="230"/>
      <c r="E76" s="230"/>
      <c r="F76" s="230"/>
      <c r="G76" s="231"/>
    </row>
    <row r="77" spans="1:7" ht="44.45" customHeight="1" x14ac:dyDescent="0.2">
      <c r="A77" s="234" t="s">
        <v>344</v>
      </c>
      <c r="B77" s="234"/>
      <c r="C77" s="234"/>
      <c r="D77" s="234"/>
      <c r="E77" s="234"/>
      <c r="F77" s="234"/>
      <c r="G77" s="234"/>
    </row>
    <row r="78" spans="1:7" ht="33" customHeight="1" x14ac:dyDescent="0.2">
      <c r="A78" s="208"/>
      <c r="B78" s="209"/>
      <c r="C78" s="209"/>
      <c r="D78" s="209"/>
      <c r="E78" s="209"/>
      <c r="F78" s="209"/>
      <c r="G78" s="210"/>
    </row>
    <row r="79" spans="1:7" ht="9" customHeight="1" x14ac:dyDescent="0.2"/>
    <row r="80" spans="1:7" ht="18" x14ac:dyDescent="0.25">
      <c r="A80" s="229" t="s">
        <v>175</v>
      </c>
      <c r="B80" s="230"/>
      <c r="C80" s="230"/>
      <c r="D80" s="230"/>
      <c r="E80" s="230"/>
      <c r="F80" s="230"/>
      <c r="G80" s="231"/>
    </row>
    <row r="81" spans="1:7" ht="42.75" customHeight="1" x14ac:dyDescent="0.2">
      <c r="A81" s="197" t="s">
        <v>176</v>
      </c>
      <c r="B81" s="197"/>
      <c r="C81" s="197"/>
      <c r="D81" s="197"/>
      <c r="E81" s="197"/>
      <c r="F81" s="197"/>
      <c r="G81" s="197"/>
    </row>
    <row r="101" spans="1:1" hidden="1" x14ac:dyDescent="0.2">
      <c r="A101" s="130" t="s">
        <v>9</v>
      </c>
    </row>
    <row r="102" spans="1:1" hidden="1" x14ac:dyDescent="0.2">
      <c r="A102" s="130" t="s">
        <v>10</v>
      </c>
    </row>
    <row r="103" spans="1:1" ht="25.5" hidden="1" x14ac:dyDescent="0.2">
      <c r="A103" s="130" t="s">
        <v>11</v>
      </c>
    </row>
    <row r="104" spans="1:1" hidden="1" x14ac:dyDescent="0.2">
      <c r="A104" s="130" t="s">
        <v>12</v>
      </c>
    </row>
    <row r="105" spans="1:1" hidden="1" x14ac:dyDescent="0.2">
      <c r="A105" s="130" t="s">
        <v>13</v>
      </c>
    </row>
    <row r="106" spans="1:1" hidden="1" x14ac:dyDescent="0.2">
      <c r="A106" s="130" t="s">
        <v>14</v>
      </c>
    </row>
    <row r="107" spans="1:1" hidden="1" x14ac:dyDescent="0.2">
      <c r="A107" s="71" t="s">
        <v>15</v>
      </c>
    </row>
    <row r="108" spans="1:1" ht="25.5" hidden="1" x14ac:dyDescent="0.2">
      <c r="A108" s="130" t="s">
        <v>16</v>
      </c>
    </row>
    <row r="109" spans="1:1" hidden="1" x14ac:dyDescent="0.2">
      <c r="A109" s="130" t="s">
        <v>17</v>
      </c>
    </row>
    <row r="110" spans="1:1" hidden="1" x14ac:dyDescent="0.2">
      <c r="A110" s="130" t="s">
        <v>18</v>
      </c>
    </row>
    <row r="111" spans="1:1" hidden="1" x14ac:dyDescent="0.2">
      <c r="A111" s="130" t="s">
        <v>19</v>
      </c>
    </row>
  </sheetData>
  <sheetProtection formatColumns="0" formatRows="0"/>
  <mergeCells count="95">
    <mergeCell ref="E7:G7"/>
    <mergeCell ref="B10:C10"/>
    <mergeCell ref="B11:C11"/>
    <mergeCell ref="A31:G31"/>
    <mergeCell ref="A28:B28"/>
    <mergeCell ref="C28:D28"/>
    <mergeCell ref="A22:G22"/>
    <mergeCell ref="A23:G23"/>
    <mergeCell ref="A30:G30"/>
    <mergeCell ref="A24:B24"/>
    <mergeCell ref="A25:B25"/>
    <mergeCell ref="A19:G19"/>
    <mergeCell ref="B20:D20"/>
    <mergeCell ref="A18:G18"/>
    <mergeCell ref="A27:B27"/>
    <mergeCell ref="D27:E27"/>
    <mergeCell ref="A1:G1"/>
    <mergeCell ref="A9:G9"/>
    <mergeCell ref="A12:F12"/>
    <mergeCell ref="A14:G14"/>
    <mergeCell ref="A17:G17"/>
    <mergeCell ref="A2:B2"/>
    <mergeCell ref="C2:G2"/>
    <mergeCell ref="A3:B3"/>
    <mergeCell ref="C3:G3"/>
    <mergeCell ref="A16:G16"/>
    <mergeCell ref="A4:B4"/>
    <mergeCell ref="C4:G4"/>
    <mergeCell ref="A7:B7"/>
    <mergeCell ref="E11:G11"/>
    <mergeCell ref="A6:C6"/>
    <mergeCell ref="D6:G6"/>
    <mergeCell ref="E33:F33"/>
    <mergeCell ref="A48:G48"/>
    <mergeCell ref="A38:D38"/>
    <mergeCell ref="E38:F38"/>
    <mergeCell ref="A42:G42"/>
    <mergeCell ref="A35:D35"/>
    <mergeCell ref="E35:F35"/>
    <mergeCell ref="A34:D34"/>
    <mergeCell ref="E34:F34"/>
    <mergeCell ref="A80:G80"/>
    <mergeCell ref="A40:C40"/>
    <mergeCell ref="D40:E40"/>
    <mergeCell ref="F40:G40"/>
    <mergeCell ref="B39:G39"/>
    <mergeCell ref="B44:C44"/>
    <mergeCell ref="D44:E44"/>
    <mergeCell ref="F44:G44"/>
    <mergeCell ref="A49:G49"/>
    <mergeCell ref="A50:C50"/>
    <mergeCell ref="A51:G51"/>
    <mergeCell ref="A52:C52"/>
    <mergeCell ref="A53:G53"/>
    <mergeCell ref="D50:G50"/>
    <mergeCell ref="A67:G67"/>
    <mergeCell ref="A61:G61"/>
    <mergeCell ref="A81:G81"/>
    <mergeCell ref="A56:G56"/>
    <mergeCell ref="A43:G43"/>
    <mergeCell ref="A47:G47"/>
    <mergeCell ref="A77:G77"/>
    <mergeCell ref="A60:G60"/>
    <mergeCell ref="A62:G62"/>
    <mergeCell ref="A65:G65"/>
    <mergeCell ref="C68:F68"/>
    <mergeCell ref="A68:B68"/>
    <mergeCell ref="A70:G70"/>
    <mergeCell ref="A71:G71"/>
    <mergeCell ref="A73:G73"/>
    <mergeCell ref="A74:G74"/>
    <mergeCell ref="A76:G76"/>
    <mergeCell ref="A45:G45"/>
    <mergeCell ref="E10:G10"/>
    <mergeCell ref="B57:C57"/>
    <mergeCell ref="D57:E57"/>
    <mergeCell ref="F57:G57"/>
    <mergeCell ref="D58:G58"/>
    <mergeCell ref="A58:C58"/>
    <mergeCell ref="A26:B26"/>
    <mergeCell ref="C26:D26"/>
    <mergeCell ref="A36:D36"/>
    <mergeCell ref="E36:F36"/>
    <mergeCell ref="A37:D37"/>
    <mergeCell ref="E37:F37"/>
    <mergeCell ref="A55:G55"/>
    <mergeCell ref="A32:D32"/>
    <mergeCell ref="E32:F32"/>
    <mergeCell ref="A33:D33"/>
    <mergeCell ref="A78:G78"/>
    <mergeCell ref="A63:E63"/>
    <mergeCell ref="F63:G63"/>
    <mergeCell ref="A64:B64"/>
    <mergeCell ref="E64:F64"/>
    <mergeCell ref="A66:G66"/>
  </mergeCells>
  <conditionalFormatting sqref="A1:XFD1048576">
    <cfRule type="cellIs" dxfId="17" priority="5" operator="equal">
      <formula>"Authorized User Name Not Provided Above"</formula>
    </cfRule>
    <cfRule type="cellIs" dxfId="16" priority="6" operator="equal">
      <formula>"Section 1.3 Value Missing"</formula>
    </cfRule>
  </conditionalFormatting>
  <conditionalFormatting sqref="C26:D26">
    <cfRule type="cellIs" dxfId="15" priority="4" operator="lessThan">
      <formula>0.083</formula>
    </cfRule>
    <cfRule type="cellIs" dxfId="14" priority="9" operator="greaterThan">
      <formula>5</formula>
    </cfRule>
  </conditionalFormatting>
  <conditionalFormatting sqref="C28:D28">
    <cfRule type="cellIs" dxfId="13" priority="2" operator="lessThan">
      <formula>0.083</formula>
    </cfRule>
    <cfRule type="cellIs" dxfId="12" priority="8" operator="greaterThan">
      <formula>5</formula>
    </cfRule>
  </conditionalFormatting>
  <dataValidations count="3">
    <dataValidation type="list" allowBlank="1" showInputMessage="1" showErrorMessage="1" sqref="G12" xr:uid="{B21BD0FD-B9BC-4ACB-878C-69B64456D3AE}">
      <formula1>"Yes, No"</formula1>
    </dataValidation>
    <dataValidation type="list" allowBlank="1" showInputMessage="1" showErrorMessage="1" sqref="B20:D20" xr:uid="{220472F2-E0AE-4E33-9B6E-B38E6CC15DB6}">
      <formula1>$A$101:$A$111</formula1>
    </dataValidation>
    <dataValidation allowBlank="1" showInputMessage="1" showErrorMessage="1" promptTitle="Month" prompt="Month be entered in numerical form." sqref="C24:C25" xr:uid="{8C587596-7CB4-47CA-9C3E-2A429C382072}"/>
  </dataValidations>
  <pageMargins left="0.7" right="0.7" top="0.75" bottom="0.75" header="0.3" footer="0.3"/>
  <pageSetup scale="57"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5541285-FBD7-4848-8036-14D6D39D06E9}">
          <x14:formula1>
            <xm:f>Hidden!$A$2:$A$4</xm:f>
          </x14:formula1>
          <xm:sqref>D58:G58</xm:sqref>
        </x14:dataValidation>
        <x14:dataValidation type="list" allowBlank="1" showInputMessage="1" xr:uid="{07AA8A44-ABC8-4A46-AA27-4B4396C8AB90}">
          <x14:formula1>
            <xm:f>Hidden!$A$9:$A$11</xm:f>
          </x14:formula1>
          <xm:sqref>F63:G63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E8CE1-2069-4080-BA55-5652066D0694}">
  <sheetPr>
    <pageSetUpPr fitToPage="1"/>
  </sheetPr>
  <dimension ref="A1:K58"/>
  <sheetViews>
    <sheetView showGridLines="0" zoomScale="80" zoomScaleNormal="80" workbookViewId="0">
      <selection activeCell="G62" sqref="G62"/>
    </sheetView>
  </sheetViews>
  <sheetFormatPr defaultColWidth="8.625" defaultRowHeight="14.25" x14ac:dyDescent="0.2"/>
  <cols>
    <col min="1" max="1" width="14.875" customWidth="1"/>
    <col min="2" max="3" width="21.625" customWidth="1"/>
    <col min="4" max="4" width="20.625" customWidth="1"/>
    <col min="5" max="5" width="19.375" customWidth="1"/>
    <col min="6" max="6" width="23.75" customWidth="1"/>
    <col min="7" max="7" width="33.125" customWidth="1"/>
    <col min="8" max="8" width="27.625" customWidth="1"/>
  </cols>
  <sheetData>
    <row r="1" spans="1:7" ht="42.75" customHeight="1" x14ac:dyDescent="0.2">
      <c r="A1" s="273" t="s">
        <v>384</v>
      </c>
      <c r="B1" s="322"/>
      <c r="C1" s="322"/>
      <c r="D1" s="322"/>
      <c r="E1" s="322"/>
      <c r="F1" s="322"/>
      <c r="G1" s="323"/>
    </row>
    <row r="2" spans="1:7" ht="15" x14ac:dyDescent="0.2">
      <c r="A2" s="321" t="s">
        <v>34</v>
      </c>
      <c r="B2" s="321"/>
      <c r="C2" s="324" t="str">
        <f>Hidden!$F$16</f>
        <v>Authorized User Name Not Provided on Mini-Bid Overview Sheet</v>
      </c>
      <c r="D2" s="324"/>
      <c r="E2" s="324"/>
      <c r="F2" s="324"/>
      <c r="G2" s="324"/>
    </row>
    <row r="3" spans="1:7" ht="15" x14ac:dyDescent="0.2">
      <c r="A3" s="283" t="s">
        <v>35</v>
      </c>
      <c r="B3" s="283"/>
      <c r="C3" s="324" t="str">
        <f>Hidden!$F$17</f>
        <v>Authorized User Street Address Not Provided on Mini-Bid Overview Sheet</v>
      </c>
      <c r="D3" s="324"/>
      <c r="E3" s="324"/>
      <c r="F3" s="324"/>
      <c r="G3" s="324"/>
    </row>
    <row r="4" spans="1:7" ht="15" x14ac:dyDescent="0.2">
      <c r="A4" s="283" t="s">
        <v>52</v>
      </c>
      <c r="B4" s="283"/>
      <c r="C4" s="324" t="str">
        <f>Hidden!$F$18</f>
        <v>Authorized User City, State, Zip Not Provided on Mini-Bid Overview Sheet</v>
      </c>
      <c r="D4" s="324"/>
      <c r="E4" s="324"/>
      <c r="F4" s="324"/>
      <c r="G4" s="324"/>
    </row>
    <row r="5" spans="1:7" ht="6.75" customHeight="1" x14ac:dyDescent="0.2">
      <c r="A5" s="103"/>
      <c r="B5" s="104"/>
      <c r="C5" s="105"/>
      <c r="D5" s="105"/>
      <c r="E5" s="106"/>
      <c r="F5" s="106"/>
    </row>
    <row r="6" spans="1:7" ht="27.75" customHeight="1" x14ac:dyDescent="0.2">
      <c r="A6" s="327" t="s">
        <v>37</v>
      </c>
      <c r="B6" s="328"/>
      <c r="C6" s="142" t="str">
        <f>Hidden!$F$19</f>
        <v>Need Mini-Bid Project Number</v>
      </c>
      <c r="D6" s="107" t="s">
        <v>38</v>
      </c>
      <c r="E6" s="329" t="str">
        <f>Hidden!$F$20</f>
        <v>Mini-Bid Project Name Not Provided on Mini-Bid Overview Sheet</v>
      </c>
      <c r="F6" s="329"/>
      <c r="G6" s="329"/>
    </row>
    <row r="7" spans="1:7" ht="15" x14ac:dyDescent="0.2">
      <c r="A7" s="108"/>
      <c r="B7" s="109"/>
      <c r="C7" s="110"/>
      <c r="D7" s="111"/>
      <c r="E7" s="110"/>
      <c r="F7" s="110"/>
      <c r="G7" s="110"/>
    </row>
    <row r="8" spans="1:7" ht="21" customHeight="1" x14ac:dyDescent="0.2">
      <c r="A8" s="276" t="s">
        <v>2</v>
      </c>
      <c r="B8" s="276"/>
      <c r="C8" s="276"/>
      <c r="D8" s="276"/>
      <c r="E8" s="276"/>
      <c r="F8" s="276"/>
      <c r="G8" s="276"/>
    </row>
    <row r="9" spans="1:7" ht="15" x14ac:dyDescent="0.2">
      <c r="A9" s="107" t="s">
        <v>3</v>
      </c>
      <c r="B9" s="325" t="str">
        <f>Hidden!$F$21</f>
        <v>Primary Contact Not Provided on Mini-Bid Overview Sheet</v>
      </c>
      <c r="C9" s="326"/>
      <c r="D9" s="107" t="s">
        <v>5</v>
      </c>
      <c r="E9" s="330" t="str">
        <f>Hidden!$F$23</f>
        <v>Secondary Contact Not Provided on Mini-Bid Overview Sheet</v>
      </c>
      <c r="F9" s="330"/>
      <c r="G9" s="330"/>
    </row>
    <row r="10" spans="1:7" ht="15" x14ac:dyDescent="0.2">
      <c r="A10" s="107" t="s">
        <v>4</v>
      </c>
      <c r="B10" s="325" t="str">
        <f>Hidden!$F$22</f>
        <v>Email Not Provided on Mini-Bid Overview Sheet</v>
      </c>
      <c r="C10" s="326"/>
      <c r="D10" s="107" t="s">
        <v>6</v>
      </c>
      <c r="E10" s="330" t="str">
        <f>Hidden!$F$24</f>
        <v>Email Not Provided on Mini-Bid Overview Sheet</v>
      </c>
      <c r="F10" s="330"/>
      <c r="G10" s="330"/>
    </row>
    <row r="11" spans="1:7" ht="19.5" customHeight="1" x14ac:dyDescent="0.2">
      <c r="A11" s="277" t="s">
        <v>7</v>
      </c>
      <c r="B11" s="278"/>
      <c r="C11" s="278"/>
      <c r="D11" s="278"/>
      <c r="E11" s="278"/>
      <c r="F11" s="279"/>
      <c r="G11" s="143" t="str">
        <f>Hidden!$F$25</f>
        <v>Selection Needed on Overview Sheet</v>
      </c>
    </row>
    <row r="12" spans="1:7" ht="6" customHeight="1" x14ac:dyDescent="0.2"/>
    <row r="13" spans="1:7" ht="18" x14ac:dyDescent="0.25">
      <c r="A13" s="305" t="s">
        <v>45</v>
      </c>
      <c r="B13" s="305"/>
      <c r="C13" s="305"/>
      <c r="D13" s="305"/>
      <c r="E13" s="305"/>
      <c r="F13" s="305"/>
      <c r="G13" s="305"/>
    </row>
    <row r="14" spans="1:7" ht="6" customHeight="1" x14ac:dyDescent="0.2"/>
    <row r="15" spans="1:7" ht="18" x14ac:dyDescent="0.25">
      <c r="A15" s="305" t="s">
        <v>46</v>
      </c>
      <c r="B15" s="305"/>
      <c r="C15" s="305"/>
      <c r="D15" s="305"/>
      <c r="E15" s="305"/>
      <c r="F15" s="305"/>
      <c r="G15" s="305"/>
    </row>
    <row r="16" spans="1:7" ht="57.6" customHeight="1" x14ac:dyDescent="0.2">
      <c r="A16" s="235" t="s">
        <v>312</v>
      </c>
      <c r="B16" s="235"/>
      <c r="C16" s="235"/>
      <c r="D16" s="235"/>
      <c r="E16" s="235"/>
      <c r="F16" s="235"/>
      <c r="G16" s="235"/>
    </row>
    <row r="17" spans="1:11" ht="15" x14ac:dyDescent="0.2">
      <c r="A17" s="335" t="s">
        <v>47</v>
      </c>
      <c r="B17" s="335"/>
      <c r="C17" s="223"/>
      <c r="D17" s="223"/>
      <c r="E17" s="223"/>
      <c r="F17" s="223"/>
      <c r="G17" s="223"/>
    </row>
    <row r="18" spans="1:11" ht="15" x14ac:dyDescent="0.2">
      <c r="A18" s="335" t="s">
        <v>48</v>
      </c>
      <c r="B18" s="335"/>
      <c r="C18" s="223"/>
      <c r="D18" s="223"/>
      <c r="E18" s="223"/>
      <c r="F18" s="223"/>
      <c r="G18" s="223"/>
    </row>
    <row r="19" spans="1:11" ht="15" x14ac:dyDescent="0.2">
      <c r="A19" s="335" t="s">
        <v>53</v>
      </c>
      <c r="B19" s="335"/>
      <c r="C19" s="223"/>
      <c r="D19" s="223"/>
      <c r="E19" s="223"/>
      <c r="F19" s="223"/>
      <c r="G19" s="223"/>
    </row>
    <row r="20" spans="1:11" ht="15" x14ac:dyDescent="0.2">
      <c r="A20" s="335" t="s">
        <v>49</v>
      </c>
      <c r="B20" s="335"/>
      <c r="C20" s="223"/>
      <c r="D20" s="223"/>
      <c r="E20" s="223"/>
      <c r="F20" s="223"/>
      <c r="G20" s="223"/>
    </row>
    <row r="21" spans="1:11" ht="15" x14ac:dyDescent="0.2">
      <c r="A21" s="335" t="s">
        <v>50</v>
      </c>
      <c r="B21" s="335"/>
      <c r="C21" s="223"/>
      <c r="D21" s="223"/>
      <c r="E21" s="223"/>
      <c r="F21" s="223"/>
      <c r="G21" s="223"/>
    </row>
    <row r="22" spans="1:11" ht="15" x14ac:dyDescent="0.2">
      <c r="A22" s="335" t="s">
        <v>51</v>
      </c>
      <c r="B22" s="335"/>
      <c r="C22" s="223"/>
      <c r="D22" s="223"/>
      <c r="E22" s="223"/>
      <c r="F22" s="223"/>
      <c r="G22" s="223"/>
    </row>
    <row r="23" spans="1:11" ht="15" thickBot="1" x14ac:dyDescent="0.25">
      <c r="A23" s="112"/>
      <c r="B23" s="19"/>
      <c r="C23" s="19"/>
      <c r="D23" s="19"/>
      <c r="E23" s="19"/>
    </row>
    <row r="24" spans="1:11" ht="18.75" thickBot="1" x14ac:dyDescent="0.3">
      <c r="A24" s="331" t="s">
        <v>54</v>
      </c>
      <c r="B24" s="318"/>
      <c r="C24" s="318"/>
      <c r="D24" s="318"/>
      <c r="E24" s="318"/>
      <c r="F24" s="318"/>
      <c r="G24" s="319"/>
      <c r="H24" s="113"/>
    </row>
    <row r="25" spans="1:11" ht="39.950000000000003" customHeight="1" thickBot="1" x14ac:dyDescent="0.25">
      <c r="A25" s="332" t="s">
        <v>326</v>
      </c>
      <c r="B25" s="333"/>
      <c r="C25" s="333"/>
      <c r="D25" s="333"/>
      <c r="E25" s="333"/>
      <c r="F25" s="333"/>
      <c r="G25" s="334"/>
    </row>
    <row r="26" spans="1:11" ht="24" customHeight="1" x14ac:dyDescent="0.2">
      <c r="A26" s="320" t="s">
        <v>327</v>
      </c>
      <c r="B26" s="320"/>
      <c r="C26" s="320"/>
      <c r="D26" s="320"/>
      <c r="E26" s="320"/>
      <c r="F26" s="320"/>
      <c r="G26" s="320"/>
    </row>
    <row r="27" spans="1:11" ht="6.95" customHeight="1" x14ac:dyDescent="0.2"/>
    <row r="28" spans="1:11" ht="18" x14ac:dyDescent="0.25">
      <c r="A28" s="305" t="s">
        <v>68</v>
      </c>
      <c r="B28" s="305"/>
      <c r="C28" s="305"/>
      <c r="D28" s="305"/>
      <c r="E28" s="305"/>
      <c r="F28" s="305"/>
      <c r="G28" s="305"/>
      <c r="H28" s="305"/>
    </row>
    <row r="29" spans="1:11" ht="82.5" customHeight="1" x14ac:dyDescent="0.2">
      <c r="A29" s="233" t="s">
        <v>300</v>
      </c>
      <c r="B29" s="233"/>
      <c r="C29" s="233"/>
      <c r="D29" s="233"/>
      <c r="E29" s="233"/>
      <c r="F29" s="233"/>
      <c r="G29" s="233"/>
      <c r="H29" s="233"/>
    </row>
    <row r="30" spans="1:11" ht="27" customHeight="1" x14ac:dyDescent="0.2">
      <c r="A30" s="310" t="s">
        <v>80</v>
      </c>
      <c r="B30" s="310"/>
      <c r="C30" s="154"/>
      <c r="D30" s="131" t="s">
        <v>103</v>
      </c>
      <c r="E30" s="315"/>
      <c r="F30" s="315"/>
      <c r="G30" s="315"/>
      <c r="H30" s="315"/>
    </row>
    <row r="31" spans="1:11" ht="57.95" customHeight="1" x14ac:dyDescent="0.2">
      <c r="A31" s="311" t="s">
        <v>81</v>
      </c>
      <c r="B31" s="311"/>
      <c r="C31" s="163"/>
      <c r="D31" s="313" t="s">
        <v>299</v>
      </c>
      <c r="E31" s="314"/>
      <c r="F31" s="177"/>
      <c r="G31" s="178" t="s">
        <v>305</v>
      </c>
      <c r="H31" s="179">
        <f>Hidden!F26</f>
        <v>0</v>
      </c>
      <c r="I31" s="155"/>
      <c r="J31" s="155"/>
      <c r="K31" s="155"/>
    </row>
    <row r="32" spans="1:11" ht="81.95" customHeight="1" x14ac:dyDescent="0.2">
      <c r="A32" s="311" t="s">
        <v>219</v>
      </c>
      <c r="B32" s="311"/>
      <c r="C32" s="316"/>
      <c r="D32" s="316"/>
      <c r="E32" s="316"/>
      <c r="F32" s="316"/>
      <c r="G32" s="316"/>
      <c r="H32" s="316"/>
    </row>
    <row r="33" spans="1:8" ht="9.9499999999999993" customHeight="1" thickBot="1" x14ac:dyDescent="0.25"/>
    <row r="34" spans="1:8" ht="18" x14ac:dyDescent="0.25">
      <c r="A34" s="308" t="s">
        <v>345</v>
      </c>
      <c r="B34" s="309"/>
      <c r="C34" s="309"/>
      <c r="D34" s="309"/>
      <c r="E34" s="309"/>
      <c r="F34" s="309"/>
      <c r="G34" s="312"/>
    </row>
    <row r="35" spans="1:8" ht="48" customHeight="1" x14ac:dyDescent="0.2">
      <c r="A35" s="233" t="s">
        <v>386</v>
      </c>
      <c r="B35" s="234"/>
      <c r="C35" s="234"/>
      <c r="D35" s="234"/>
      <c r="E35" s="234"/>
      <c r="F35" s="234"/>
      <c r="G35" s="234"/>
    </row>
    <row r="36" spans="1:8" s="3" customFormat="1" ht="51.75" customHeight="1" x14ac:dyDescent="0.2">
      <c r="A36" s="339" t="s">
        <v>76</v>
      </c>
      <c r="B36" s="339"/>
      <c r="C36" s="339"/>
      <c r="D36" s="339"/>
      <c r="E36" s="339"/>
      <c r="F36" s="339"/>
      <c r="G36" s="167" t="s">
        <v>389</v>
      </c>
    </row>
    <row r="37" spans="1:8" s="3" customFormat="1" x14ac:dyDescent="0.2">
      <c r="A37" s="30">
        <v>1</v>
      </c>
      <c r="B37" s="340" t="s">
        <v>336</v>
      </c>
      <c r="C37" s="340"/>
      <c r="D37" s="340"/>
      <c r="E37" s="340"/>
      <c r="F37" s="340"/>
      <c r="G37" s="168"/>
    </row>
    <row r="38" spans="1:8" s="3" customFormat="1" x14ac:dyDescent="0.2">
      <c r="A38" s="30">
        <v>2</v>
      </c>
      <c r="B38" s="340" t="s">
        <v>332</v>
      </c>
      <c r="C38" s="340"/>
      <c r="D38" s="340"/>
      <c r="E38" s="340"/>
      <c r="F38" s="340"/>
      <c r="G38" s="169"/>
    </row>
    <row r="39" spans="1:8" s="3" customFormat="1" x14ac:dyDescent="0.2">
      <c r="A39" s="30">
        <v>3</v>
      </c>
      <c r="B39" s="340" t="s">
        <v>333</v>
      </c>
      <c r="C39" s="340"/>
      <c r="D39" s="340"/>
      <c r="E39" s="340"/>
      <c r="F39" s="340"/>
      <c r="G39" s="169"/>
    </row>
    <row r="40" spans="1:8" s="3" customFormat="1" x14ac:dyDescent="0.2">
      <c r="A40" s="30">
        <v>4</v>
      </c>
      <c r="B40" s="340" t="s">
        <v>334</v>
      </c>
      <c r="C40" s="340"/>
      <c r="D40" s="340"/>
      <c r="E40" s="340"/>
      <c r="F40" s="340"/>
      <c r="G40" s="169"/>
    </row>
    <row r="41" spans="1:8" s="3" customFormat="1" x14ac:dyDescent="0.2">
      <c r="A41" s="30">
        <v>5</v>
      </c>
      <c r="B41" s="340" t="s">
        <v>335</v>
      </c>
      <c r="C41" s="340"/>
      <c r="D41" s="340"/>
      <c r="E41" s="340"/>
      <c r="F41" s="340"/>
      <c r="G41" s="169"/>
    </row>
    <row r="42" spans="1:8" s="3" customFormat="1" x14ac:dyDescent="0.2">
      <c r="A42" s="30">
        <v>6</v>
      </c>
      <c r="B42" s="336" t="s">
        <v>382</v>
      </c>
      <c r="C42" s="337"/>
      <c r="D42" s="337"/>
      <c r="E42" s="337"/>
      <c r="F42" s="338"/>
      <c r="G42" s="174"/>
    </row>
    <row r="43" spans="1:8" ht="9.9499999999999993" customHeight="1" thickBot="1" x14ac:dyDescent="0.25"/>
    <row r="44" spans="1:8" ht="18" x14ac:dyDescent="0.25">
      <c r="A44" s="308" t="s">
        <v>337</v>
      </c>
      <c r="B44" s="309"/>
      <c r="C44" s="309"/>
      <c r="D44" s="309"/>
      <c r="E44" s="309"/>
      <c r="F44" s="309"/>
      <c r="G44" s="312"/>
    </row>
    <row r="45" spans="1:8" ht="34.5" customHeight="1" x14ac:dyDescent="0.2">
      <c r="A45" s="233" t="s">
        <v>343</v>
      </c>
      <c r="B45" s="234"/>
      <c r="C45" s="234"/>
      <c r="D45" s="234"/>
      <c r="E45" s="234"/>
      <c r="F45" s="234"/>
      <c r="G45" s="234"/>
    </row>
    <row r="46" spans="1:8" ht="23.1" customHeight="1" x14ac:dyDescent="0.2">
      <c r="A46" s="221" t="s">
        <v>220</v>
      </c>
      <c r="B46" s="221"/>
      <c r="C46" s="223"/>
      <c r="D46" s="223"/>
      <c r="E46" s="223"/>
      <c r="F46" s="180"/>
      <c r="G46" s="181"/>
    </row>
    <row r="47" spans="1:8" ht="6.95" customHeight="1" thickBot="1" x14ac:dyDescent="0.25"/>
    <row r="48" spans="1:8" ht="18" customHeight="1" thickBot="1" x14ac:dyDescent="0.3">
      <c r="A48" s="308" t="s">
        <v>338</v>
      </c>
      <c r="B48" s="309"/>
      <c r="C48" s="309"/>
      <c r="D48" s="309"/>
      <c r="E48" s="309"/>
      <c r="F48" s="309"/>
      <c r="G48" s="309"/>
      <c r="H48" s="113"/>
    </row>
    <row r="49" spans="1:8" ht="42" customHeight="1" x14ac:dyDescent="0.2">
      <c r="A49" s="306" t="s">
        <v>221</v>
      </c>
      <c r="B49" s="307"/>
      <c r="C49" s="307"/>
      <c r="D49" s="307"/>
      <c r="E49" s="307"/>
      <c r="F49" s="307"/>
      <c r="G49" s="307"/>
    </row>
    <row r="50" spans="1:8" ht="33.950000000000003" customHeight="1" x14ac:dyDescent="0.2">
      <c r="A50" s="197" t="s">
        <v>222</v>
      </c>
      <c r="B50" s="197"/>
      <c r="C50" s="197"/>
      <c r="D50" s="197"/>
      <c r="E50" s="197"/>
      <c r="F50" s="197"/>
      <c r="G50" s="120"/>
    </row>
    <row r="51" spans="1:8" ht="8.1" customHeight="1" thickBot="1" x14ac:dyDescent="0.25"/>
    <row r="52" spans="1:8" ht="18" x14ac:dyDescent="0.25">
      <c r="A52" s="308" t="s">
        <v>339</v>
      </c>
      <c r="B52" s="309"/>
      <c r="C52" s="309"/>
      <c r="D52" s="309"/>
      <c r="E52" s="309"/>
      <c r="F52" s="309"/>
      <c r="G52" s="309"/>
      <c r="H52" s="113"/>
    </row>
    <row r="53" spans="1:8" ht="39.950000000000003" customHeight="1" x14ac:dyDescent="0.2">
      <c r="A53" s="233" t="s">
        <v>223</v>
      </c>
      <c r="B53" s="233"/>
      <c r="C53" s="233"/>
      <c r="D53" s="233"/>
      <c r="E53" s="233"/>
      <c r="F53" s="233"/>
      <c r="G53" s="233"/>
    </row>
    <row r="54" spans="1:8" ht="33" customHeight="1" x14ac:dyDescent="0.2">
      <c r="A54" s="208"/>
      <c r="B54" s="209"/>
      <c r="C54" s="209"/>
      <c r="D54" s="209"/>
      <c r="E54" s="209"/>
      <c r="F54" s="209"/>
      <c r="G54" s="210"/>
    </row>
    <row r="55" spans="1:8" ht="8.1" customHeight="1" thickBot="1" x14ac:dyDescent="0.25"/>
    <row r="56" spans="1:8" ht="18.75" thickBot="1" x14ac:dyDescent="0.3">
      <c r="A56" s="317" t="s">
        <v>340</v>
      </c>
      <c r="B56" s="318"/>
      <c r="C56" s="318"/>
      <c r="D56" s="318"/>
      <c r="E56" s="318"/>
      <c r="F56" s="318"/>
      <c r="G56" s="319"/>
    </row>
    <row r="57" spans="1:8" ht="60.6" customHeight="1" x14ac:dyDescent="0.2">
      <c r="A57" s="320" t="s">
        <v>400</v>
      </c>
      <c r="B57" s="320"/>
      <c r="C57" s="320"/>
      <c r="D57" s="320"/>
      <c r="E57" s="320"/>
      <c r="F57" s="320"/>
      <c r="G57" s="320"/>
    </row>
    <row r="58" spans="1:8" ht="5.0999999999999996" customHeight="1" x14ac:dyDescent="0.2"/>
  </sheetData>
  <sheetProtection formatRows="0" insertRows="0" deleteRows="0"/>
  <mergeCells count="62">
    <mergeCell ref="B42:F42"/>
    <mergeCell ref="A35:G35"/>
    <mergeCell ref="A36:F36"/>
    <mergeCell ref="B37:F37"/>
    <mergeCell ref="B38:F38"/>
    <mergeCell ref="B39:F39"/>
    <mergeCell ref="B40:F40"/>
    <mergeCell ref="B41:F41"/>
    <mergeCell ref="A26:G26"/>
    <mergeCell ref="A24:G24"/>
    <mergeCell ref="A25:G25"/>
    <mergeCell ref="A11:F11"/>
    <mergeCell ref="A20:B20"/>
    <mergeCell ref="A22:B22"/>
    <mergeCell ref="A21:B21"/>
    <mergeCell ref="A17:B17"/>
    <mergeCell ref="A18:B18"/>
    <mergeCell ref="A19:B19"/>
    <mergeCell ref="A13:G13"/>
    <mergeCell ref="A15:G15"/>
    <mergeCell ref="A16:G16"/>
    <mergeCell ref="C17:G17"/>
    <mergeCell ref="C18:G18"/>
    <mergeCell ref="C19:G19"/>
    <mergeCell ref="C20:G20"/>
    <mergeCell ref="C21:G21"/>
    <mergeCell ref="C22:G22"/>
    <mergeCell ref="A4:B4"/>
    <mergeCell ref="B9:C9"/>
    <mergeCell ref="B10:C10"/>
    <mergeCell ref="A6:B6"/>
    <mergeCell ref="E6:G6"/>
    <mergeCell ref="C4:G4"/>
    <mergeCell ref="A8:G8"/>
    <mergeCell ref="E9:G9"/>
    <mergeCell ref="E10:G10"/>
    <mergeCell ref="A2:B2"/>
    <mergeCell ref="A3:B3"/>
    <mergeCell ref="A1:G1"/>
    <mergeCell ref="C2:G2"/>
    <mergeCell ref="C3:G3"/>
    <mergeCell ref="A56:G56"/>
    <mergeCell ref="A57:G57"/>
    <mergeCell ref="A50:F50"/>
    <mergeCell ref="A54:G54"/>
    <mergeCell ref="A48:G48"/>
    <mergeCell ref="A28:H28"/>
    <mergeCell ref="A29:H29"/>
    <mergeCell ref="A49:G49"/>
    <mergeCell ref="A52:G52"/>
    <mergeCell ref="A53:G53"/>
    <mergeCell ref="A30:B30"/>
    <mergeCell ref="A31:B31"/>
    <mergeCell ref="A32:B32"/>
    <mergeCell ref="A44:G44"/>
    <mergeCell ref="A45:G45"/>
    <mergeCell ref="A46:B46"/>
    <mergeCell ref="C46:E46"/>
    <mergeCell ref="D31:E31"/>
    <mergeCell ref="E30:H30"/>
    <mergeCell ref="C32:H32"/>
    <mergeCell ref="A34:G34"/>
  </mergeCells>
  <conditionalFormatting sqref="A26:XFD35 A1:XFD23 A24:A25 H24:XFD25 A36 G36:XFD42 A37:B42 A43:XFD1048576">
    <cfRule type="containsErrors" dxfId="11" priority="3">
      <formula>ISERROR(A1)</formula>
    </cfRule>
  </conditionalFormatting>
  <conditionalFormatting sqref="B9:C9">
    <cfRule type="cellIs" dxfId="10" priority="7" operator="equal">
      <formula>"Primary Contact Not Provided on Mini-Bid Overview Sheet"</formula>
    </cfRule>
  </conditionalFormatting>
  <conditionalFormatting sqref="B10:C10 E10">
    <cfRule type="cellIs" dxfId="9" priority="5" operator="equal">
      <formula>"Email Not Provided on Mini-Bid Overview Sheet"</formula>
    </cfRule>
  </conditionalFormatting>
  <conditionalFormatting sqref="C6">
    <cfRule type="cellIs" dxfId="8" priority="9" operator="equal">
      <formula>"Need Mini-Bid Project Number"</formula>
    </cfRule>
  </conditionalFormatting>
  <conditionalFormatting sqref="C2:G2">
    <cfRule type="cellIs" dxfId="7" priority="12" operator="equal">
      <formula>"Authorized User Name Not Provided on Mini-Bid Overview Sheet"</formula>
    </cfRule>
  </conditionalFormatting>
  <conditionalFormatting sqref="C3:G3">
    <cfRule type="cellIs" dxfId="6" priority="11" operator="equal">
      <formula>"Authorized User Street Address Not Provided on Mini-Bid Overview Sheet"</formula>
    </cfRule>
  </conditionalFormatting>
  <conditionalFormatting sqref="C4:G4">
    <cfRule type="cellIs" dxfId="5" priority="10" operator="equal">
      <formula>"Authorized User City, State, Zip Not Provided on Mini-Bid Overview Sheet"</formula>
    </cfRule>
  </conditionalFormatting>
  <conditionalFormatting sqref="E6:G6">
    <cfRule type="cellIs" dxfId="4" priority="8" operator="equal">
      <formula>"Mini-Bid Project Name Not Provided on Mini-Bid Overview Sheet"</formula>
    </cfRule>
  </conditionalFormatting>
  <conditionalFormatting sqref="E9:G9">
    <cfRule type="cellIs" dxfId="3" priority="6" operator="equal">
      <formula>"Secondary Contact Not Provided on Mini-Bid Overview Sheet"</formula>
    </cfRule>
  </conditionalFormatting>
  <conditionalFormatting sqref="G11">
    <cfRule type="cellIs" dxfId="2" priority="4" operator="equal">
      <formula>"Selection Needed on Overview Sheet"</formula>
    </cfRule>
  </conditionalFormatting>
  <conditionalFormatting sqref="H31">
    <cfRule type="containsText" dxfId="1" priority="2" operator="containsText" text="No Elevators Listed for Testing">
      <formula>NOT(ISERROR(SEARCH("No Elevators Listed for Testing",H31)))</formula>
    </cfRule>
  </conditionalFormatting>
  <dataValidations count="1">
    <dataValidation type="list" allowBlank="1" showInputMessage="1" showErrorMessage="1" sqref="C30:C31" xr:uid="{A78A7707-3FBF-487F-8365-1F358B57D1E1}">
      <formula1>"Yes, No"</formula1>
    </dataValidation>
  </dataValidations>
  <pageMargins left="0.7" right="0.7" top="0.75" bottom="0.75" header="0.3" footer="0.3"/>
  <pageSetup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DC89F35-51DE-44B7-AD41-E31A699F185E}">
          <x14:formula1>
            <xm:f>Hidden!$A$14:$A$15</xm:f>
          </x14:formula1>
          <xm:sqref>F31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9A054-01F6-446B-8C93-30BA5E6A46D6}">
  <sheetPr>
    <pageSetUpPr fitToPage="1"/>
  </sheetPr>
  <dimension ref="A1:J103"/>
  <sheetViews>
    <sheetView showGridLines="0" workbookViewId="0">
      <pane xSplit="1" ySplit="3" topLeftCell="B91" activePane="bottomRight" state="frozen"/>
      <selection pane="topRight" activeCell="B1" sqref="B1"/>
      <selection pane="bottomLeft" activeCell="A4" sqref="A4"/>
      <selection pane="bottomRight" activeCell="A54" sqref="A54:XFD54"/>
    </sheetView>
  </sheetViews>
  <sheetFormatPr defaultRowHeight="14.25" x14ac:dyDescent="0.2"/>
  <cols>
    <col min="1" max="1" width="10.25" customWidth="1"/>
    <col min="2" max="2" width="21.625" customWidth="1"/>
    <col min="3" max="3" width="14.875" customWidth="1"/>
    <col min="4" max="4" width="18.5" customWidth="1"/>
    <col min="5" max="5" width="13" customWidth="1"/>
    <col min="6" max="6" width="12" customWidth="1"/>
    <col min="7" max="7" width="15.375" customWidth="1"/>
    <col min="8" max="8" width="28.125" customWidth="1"/>
    <col min="9" max="9" width="11.625" customWidth="1"/>
    <col min="10" max="10" width="22.375" customWidth="1"/>
  </cols>
  <sheetData>
    <row r="1" spans="1:10" ht="15" x14ac:dyDescent="0.2">
      <c r="A1" s="341" t="s">
        <v>313</v>
      </c>
      <c r="B1" s="341"/>
      <c r="C1" s="341"/>
      <c r="D1" s="341"/>
      <c r="E1" s="341"/>
      <c r="F1" s="341"/>
      <c r="G1" s="341"/>
      <c r="H1" s="341"/>
      <c r="I1" s="341"/>
      <c r="J1" s="341"/>
    </row>
    <row r="2" spans="1:10" ht="40.5" customHeight="1" x14ac:dyDescent="0.2">
      <c r="A2" s="235" t="s">
        <v>320</v>
      </c>
      <c r="B2" s="235"/>
      <c r="C2" s="235"/>
      <c r="D2" s="235"/>
      <c r="E2" s="235"/>
      <c r="F2" s="235"/>
      <c r="G2" s="235"/>
      <c r="H2" s="235"/>
      <c r="I2" s="235"/>
      <c r="J2" s="164" t="s">
        <v>71</v>
      </c>
    </row>
    <row r="3" spans="1:10" ht="26.25" customHeight="1" x14ac:dyDescent="0.2">
      <c r="A3" s="160" t="s">
        <v>69</v>
      </c>
      <c r="B3" s="150" t="s">
        <v>55</v>
      </c>
      <c r="C3" s="72" t="s">
        <v>56</v>
      </c>
      <c r="D3" s="117" t="s">
        <v>57</v>
      </c>
      <c r="E3" s="117" t="s">
        <v>58</v>
      </c>
      <c r="F3" s="117" t="s">
        <v>59</v>
      </c>
      <c r="G3" s="117" t="s">
        <v>60</v>
      </c>
      <c r="H3" s="72" t="s">
        <v>63</v>
      </c>
      <c r="I3" s="175" t="s">
        <v>319</v>
      </c>
      <c r="J3" s="162" t="s">
        <v>72</v>
      </c>
    </row>
    <row r="4" spans="1:10" x14ac:dyDescent="0.2">
      <c r="A4" s="159">
        <v>1</v>
      </c>
      <c r="B4" s="149"/>
      <c r="C4" s="115"/>
      <c r="D4" s="116"/>
      <c r="E4" s="116"/>
      <c r="F4" s="116"/>
      <c r="G4" s="116"/>
      <c r="H4" s="116"/>
      <c r="I4" s="116"/>
      <c r="J4" s="161"/>
    </row>
    <row r="5" spans="1:10" x14ac:dyDescent="0.2">
      <c r="A5" s="159">
        <v>2</v>
      </c>
      <c r="B5" s="149"/>
      <c r="C5" s="115"/>
      <c r="D5" s="116"/>
      <c r="E5" s="116"/>
      <c r="F5" s="116"/>
      <c r="G5" s="116"/>
      <c r="H5" s="116"/>
      <c r="I5" s="116"/>
      <c r="J5" s="161"/>
    </row>
    <row r="6" spans="1:10" x14ac:dyDescent="0.2">
      <c r="A6" s="159">
        <v>3</v>
      </c>
      <c r="B6" s="149"/>
      <c r="C6" s="115"/>
      <c r="D6" s="116"/>
      <c r="E6" s="116"/>
      <c r="F6" s="116"/>
      <c r="G6" s="116"/>
      <c r="H6" s="116"/>
      <c r="I6" s="116"/>
      <c r="J6" s="161"/>
    </row>
    <row r="7" spans="1:10" x14ac:dyDescent="0.2">
      <c r="A7" s="159">
        <v>4</v>
      </c>
      <c r="B7" s="149"/>
      <c r="C7" s="115"/>
      <c r="D7" s="116"/>
      <c r="E7" s="116"/>
      <c r="F7" s="116"/>
      <c r="G7" s="116"/>
      <c r="H7" s="116"/>
      <c r="I7" s="116"/>
      <c r="J7" s="161"/>
    </row>
    <row r="8" spans="1:10" x14ac:dyDescent="0.2">
      <c r="A8" s="159">
        <v>5</v>
      </c>
      <c r="B8" s="149"/>
      <c r="C8" s="115"/>
      <c r="D8" s="116"/>
      <c r="E8" s="116"/>
      <c r="F8" s="116"/>
      <c r="G8" s="116"/>
      <c r="H8" s="116"/>
      <c r="I8" s="116"/>
      <c r="J8" s="161"/>
    </row>
    <row r="9" spans="1:10" x14ac:dyDescent="0.2">
      <c r="A9" s="159">
        <v>6</v>
      </c>
      <c r="B9" s="149"/>
      <c r="C9" s="115"/>
      <c r="D9" s="116"/>
      <c r="E9" s="116"/>
      <c r="F9" s="116"/>
      <c r="G9" s="116"/>
      <c r="H9" s="116"/>
      <c r="I9" s="116"/>
      <c r="J9" s="161"/>
    </row>
    <row r="10" spans="1:10" x14ac:dyDescent="0.2">
      <c r="A10" s="159">
        <v>7</v>
      </c>
      <c r="B10" s="149"/>
      <c r="C10" s="115"/>
      <c r="D10" s="116"/>
      <c r="E10" s="116"/>
      <c r="F10" s="116"/>
      <c r="G10" s="116"/>
      <c r="H10" s="116"/>
      <c r="I10" s="116"/>
      <c r="J10" s="161"/>
    </row>
    <row r="11" spans="1:10" x14ac:dyDescent="0.2">
      <c r="A11" s="159">
        <v>8</v>
      </c>
      <c r="B11" s="149"/>
      <c r="C11" s="115"/>
      <c r="D11" s="116"/>
      <c r="E11" s="116"/>
      <c r="F11" s="116"/>
      <c r="G11" s="116"/>
      <c r="H11" s="116"/>
      <c r="I11" s="116"/>
      <c r="J11" s="161"/>
    </row>
    <row r="12" spans="1:10" x14ac:dyDescent="0.2">
      <c r="A12" s="159">
        <v>9</v>
      </c>
      <c r="B12" s="149"/>
      <c r="C12" s="115"/>
      <c r="D12" s="116"/>
      <c r="E12" s="116"/>
      <c r="F12" s="116"/>
      <c r="G12" s="116"/>
      <c r="H12" s="116"/>
      <c r="I12" s="116"/>
      <c r="J12" s="161"/>
    </row>
    <row r="13" spans="1:10" x14ac:dyDescent="0.2">
      <c r="A13" s="159">
        <v>10</v>
      </c>
      <c r="B13" s="149"/>
      <c r="C13" s="115"/>
      <c r="D13" s="116"/>
      <c r="E13" s="116"/>
      <c r="F13" s="116"/>
      <c r="G13" s="116"/>
      <c r="H13" s="116"/>
      <c r="I13" s="116"/>
      <c r="J13" s="161"/>
    </row>
    <row r="14" spans="1:10" x14ac:dyDescent="0.2">
      <c r="A14" s="159">
        <v>11</v>
      </c>
      <c r="B14" s="149"/>
      <c r="C14" s="115"/>
      <c r="D14" s="116"/>
      <c r="E14" s="116"/>
      <c r="F14" s="116"/>
      <c r="G14" s="116"/>
      <c r="H14" s="116"/>
      <c r="I14" s="116"/>
      <c r="J14" s="161"/>
    </row>
    <row r="15" spans="1:10" x14ac:dyDescent="0.2">
      <c r="A15" s="159">
        <v>12</v>
      </c>
      <c r="B15" s="149"/>
      <c r="C15" s="115"/>
      <c r="D15" s="116"/>
      <c r="E15" s="116"/>
      <c r="F15" s="116"/>
      <c r="G15" s="116"/>
      <c r="H15" s="116"/>
      <c r="I15" s="116"/>
      <c r="J15" s="161"/>
    </row>
    <row r="16" spans="1:10" x14ac:dyDescent="0.2">
      <c r="A16" s="159">
        <v>13</v>
      </c>
      <c r="B16" s="149"/>
      <c r="C16" s="115"/>
      <c r="D16" s="116"/>
      <c r="E16" s="116"/>
      <c r="F16" s="116"/>
      <c r="G16" s="116"/>
      <c r="H16" s="116"/>
      <c r="I16" s="116"/>
      <c r="J16" s="161"/>
    </row>
    <row r="17" spans="1:10" x14ac:dyDescent="0.2">
      <c r="A17" s="159">
        <v>14</v>
      </c>
      <c r="B17" s="149"/>
      <c r="C17" s="115"/>
      <c r="D17" s="116"/>
      <c r="E17" s="116"/>
      <c r="F17" s="116"/>
      <c r="G17" s="116"/>
      <c r="H17" s="116"/>
      <c r="I17" s="116"/>
      <c r="J17" s="161"/>
    </row>
    <row r="18" spans="1:10" x14ac:dyDescent="0.2">
      <c r="A18" s="159">
        <v>15</v>
      </c>
      <c r="B18" s="149"/>
      <c r="C18" s="115"/>
      <c r="D18" s="116"/>
      <c r="E18" s="116"/>
      <c r="F18" s="116"/>
      <c r="G18" s="116"/>
      <c r="H18" s="116"/>
      <c r="I18" s="116"/>
      <c r="J18" s="161"/>
    </row>
    <row r="19" spans="1:10" x14ac:dyDescent="0.2">
      <c r="A19" s="159">
        <v>16</v>
      </c>
      <c r="B19" s="149"/>
      <c r="C19" s="115"/>
      <c r="D19" s="116"/>
      <c r="E19" s="116"/>
      <c r="F19" s="116"/>
      <c r="G19" s="116"/>
      <c r="H19" s="116"/>
      <c r="I19" s="116"/>
      <c r="J19" s="161"/>
    </row>
    <row r="20" spans="1:10" x14ac:dyDescent="0.2">
      <c r="A20" s="159">
        <v>17</v>
      </c>
      <c r="B20" s="149"/>
      <c r="C20" s="115"/>
      <c r="D20" s="116"/>
      <c r="E20" s="116"/>
      <c r="F20" s="116"/>
      <c r="G20" s="116"/>
      <c r="H20" s="116"/>
      <c r="I20" s="116"/>
      <c r="J20" s="161"/>
    </row>
    <row r="21" spans="1:10" x14ac:dyDescent="0.2">
      <c r="A21" s="159">
        <v>18</v>
      </c>
      <c r="B21" s="149"/>
      <c r="C21" s="115"/>
      <c r="D21" s="116"/>
      <c r="E21" s="116"/>
      <c r="F21" s="116"/>
      <c r="G21" s="116"/>
      <c r="H21" s="116"/>
      <c r="I21" s="116"/>
      <c r="J21" s="161"/>
    </row>
    <row r="22" spans="1:10" x14ac:dyDescent="0.2">
      <c r="A22" s="159">
        <v>19</v>
      </c>
      <c r="B22" s="149"/>
      <c r="C22" s="115"/>
      <c r="D22" s="116"/>
      <c r="E22" s="116"/>
      <c r="F22" s="116"/>
      <c r="G22" s="116"/>
      <c r="H22" s="116"/>
      <c r="I22" s="116"/>
      <c r="J22" s="161"/>
    </row>
    <row r="23" spans="1:10" x14ac:dyDescent="0.2">
      <c r="A23" s="159">
        <v>20</v>
      </c>
      <c r="B23" s="149"/>
      <c r="C23" s="115"/>
      <c r="D23" s="116"/>
      <c r="E23" s="116"/>
      <c r="F23" s="116"/>
      <c r="G23" s="116"/>
      <c r="H23" s="116"/>
      <c r="I23" s="116"/>
      <c r="J23" s="161"/>
    </row>
    <row r="24" spans="1:10" x14ac:dyDescent="0.2">
      <c r="A24" s="159">
        <v>21</v>
      </c>
      <c r="B24" s="149"/>
      <c r="C24" s="115"/>
      <c r="D24" s="116"/>
      <c r="E24" s="116"/>
      <c r="F24" s="116"/>
      <c r="G24" s="116"/>
      <c r="H24" s="116"/>
      <c r="I24" s="116"/>
      <c r="J24" s="161"/>
    </row>
    <row r="25" spans="1:10" x14ac:dyDescent="0.2">
      <c r="A25" s="159">
        <v>22</v>
      </c>
      <c r="B25" s="149"/>
      <c r="C25" s="115"/>
      <c r="D25" s="116"/>
      <c r="E25" s="116"/>
      <c r="F25" s="116"/>
      <c r="G25" s="116"/>
      <c r="H25" s="116"/>
      <c r="I25" s="116"/>
      <c r="J25" s="161"/>
    </row>
    <row r="26" spans="1:10" x14ac:dyDescent="0.2">
      <c r="A26" s="159">
        <v>23</v>
      </c>
      <c r="B26" s="149"/>
      <c r="C26" s="115"/>
      <c r="D26" s="116"/>
      <c r="E26" s="116"/>
      <c r="F26" s="116"/>
      <c r="G26" s="116"/>
      <c r="H26" s="116"/>
      <c r="I26" s="116"/>
      <c r="J26" s="161"/>
    </row>
    <row r="27" spans="1:10" x14ac:dyDescent="0.2">
      <c r="A27" s="159">
        <v>24</v>
      </c>
      <c r="B27" s="149"/>
      <c r="C27" s="115"/>
      <c r="D27" s="116"/>
      <c r="E27" s="116"/>
      <c r="F27" s="116"/>
      <c r="G27" s="116"/>
      <c r="H27" s="116"/>
      <c r="I27" s="116"/>
      <c r="J27" s="161"/>
    </row>
    <row r="28" spans="1:10" x14ac:dyDescent="0.2">
      <c r="A28" s="159">
        <v>25</v>
      </c>
      <c r="B28" s="149"/>
      <c r="C28" s="115"/>
      <c r="D28" s="116"/>
      <c r="E28" s="116"/>
      <c r="F28" s="116"/>
      <c r="G28" s="116"/>
      <c r="H28" s="116"/>
      <c r="I28" s="116"/>
      <c r="J28" s="161"/>
    </row>
    <row r="29" spans="1:10" x14ac:dyDescent="0.2">
      <c r="A29" s="159">
        <v>26</v>
      </c>
      <c r="B29" s="149"/>
      <c r="C29" s="115"/>
      <c r="D29" s="116"/>
      <c r="E29" s="116"/>
      <c r="F29" s="116"/>
      <c r="G29" s="116"/>
      <c r="H29" s="116"/>
      <c r="I29" s="116"/>
      <c r="J29" s="161"/>
    </row>
    <row r="30" spans="1:10" x14ac:dyDescent="0.2">
      <c r="A30" s="159">
        <v>27</v>
      </c>
      <c r="B30" s="149"/>
      <c r="C30" s="115"/>
      <c r="D30" s="116"/>
      <c r="E30" s="116"/>
      <c r="F30" s="116"/>
      <c r="G30" s="116"/>
      <c r="H30" s="116"/>
      <c r="I30" s="116"/>
      <c r="J30" s="161"/>
    </row>
    <row r="31" spans="1:10" x14ac:dyDescent="0.2">
      <c r="A31" s="159">
        <v>28</v>
      </c>
      <c r="B31" s="149"/>
      <c r="C31" s="115"/>
      <c r="D31" s="116"/>
      <c r="E31" s="116"/>
      <c r="F31" s="116"/>
      <c r="G31" s="116"/>
      <c r="H31" s="116"/>
      <c r="I31" s="116"/>
      <c r="J31" s="161"/>
    </row>
    <row r="32" spans="1:10" x14ac:dyDescent="0.2">
      <c r="A32" s="159">
        <v>29</v>
      </c>
      <c r="B32" s="149"/>
      <c r="C32" s="115"/>
      <c r="D32" s="116"/>
      <c r="E32" s="116"/>
      <c r="F32" s="116"/>
      <c r="G32" s="116"/>
      <c r="H32" s="116"/>
      <c r="I32" s="116"/>
      <c r="J32" s="161"/>
    </row>
    <row r="33" spans="1:10" x14ac:dyDescent="0.2">
      <c r="A33" s="159">
        <v>30</v>
      </c>
      <c r="B33" s="149"/>
      <c r="C33" s="115"/>
      <c r="D33" s="116"/>
      <c r="E33" s="116"/>
      <c r="F33" s="116"/>
      <c r="G33" s="116"/>
      <c r="H33" s="116"/>
      <c r="I33" s="116"/>
      <c r="J33" s="161"/>
    </row>
    <row r="34" spans="1:10" x14ac:dyDescent="0.2">
      <c r="A34" s="159">
        <v>31</v>
      </c>
      <c r="B34" s="149"/>
      <c r="C34" s="115"/>
      <c r="D34" s="116"/>
      <c r="E34" s="116"/>
      <c r="F34" s="116"/>
      <c r="G34" s="116"/>
      <c r="H34" s="116"/>
      <c r="I34" s="116"/>
      <c r="J34" s="161"/>
    </row>
    <row r="35" spans="1:10" x14ac:dyDescent="0.2">
      <c r="A35" s="159">
        <v>32</v>
      </c>
      <c r="B35" s="149"/>
      <c r="C35" s="115"/>
      <c r="D35" s="116"/>
      <c r="E35" s="116"/>
      <c r="F35" s="116"/>
      <c r="G35" s="116"/>
      <c r="H35" s="116"/>
      <c r="I35" s="116"/>
      <c r="J35" s="161"/>
    </row>
    <row r="36" spans="1:10" x14ac:dyDescent="0.2">
      <c r="A36" s="159">
        <v>33</v>
      </c>
      <c r="B36" s="149"/>
      <c r="C36" s="115"/>
      <c r="D36" s="116"/>
      <c r="E36" s="116"/>
      <c r="F36" s="116"/>
      <c r="G36" s="116"/>
      <c r="H36" s="116"/>
      <c r="I36" s="116"/>
      <c r="J36" s="161"/>
    </row>
    <row r="37" spans="1:10" x14ac:dyDescent="0.2">
      <c r="A37" s="159">
        <v>34</v>
      </c>
      <c r="B37" s="149"/>
      <c r="C37" s="115"/>
      <c r="D37" s="116"/>
      <c r="E37" s="116"/>
      <c r="F37" s="116"/>
      <c r="G37" s="116"/>
      <c r="H37" s="116"/>
      <c r="I37" s="116"/>
      <c r="J37" s="161"/>
    </row>
    <row r="38" spans="1:10" x14ac:dyDescent="0.2">
      <c r="A38" s="159">
        <v>35</v>
      </c>
      <c r="B38" s="149"/>
      <c r="C38" s="115"/>
      <c r="D38" s="116"/>
      <c r="E38" s="116"/>
      <c r="F38" s="116"/>
      <c r="G38" s="116"/>
      <c r="H38" s="116"/>
      <c r="I38" s="116"/>
      <c r="J38" s="161"/>
    </row>
    <row r="39" spans="1:10" x14ac:dyDescent="0.2">
      <c r="A39" s="159">
        <v>36</v>
      </c>
      <c r="B39" s="149"/>
      <c r="C39" s="115"/>
      <c r="D39" s="116"/>
      <c r="E39" s="116"/>
      <c r="F39" s="116"/>
      <c r="G39" s="116"/>
      <c r="H39" s="116"/>
      <c r="I39" s="116"/>
      <c r="J39" s="161"/>
    </row>
    <row r="40" spans="1:10" x14ac:dyDescent="0.2">
      <c r="A40" s="159">
        <v>37</v>
      </c>
      <c r="B40" s="149"/>
      <c r="C40" s="115"/>
      <c r="D40" s="116"/>
      <c r="E40" s="116"/>
      <c r="F40" s="116"/>
      <c r="G40" s="116"/>
      <c r="H40" s="116"/>
      <c r="I40" s="116"/>
      <c r="J40" s="161"/>
    </row>
    <row r="41" spans="1:10" x14ac:dyDescent="0.2">
      <c r="A41" s="159">
        <v>38</v>
      </c>
      <c r="B41" s="149"/>
      <c r="C41" s="115"/>
      <c r="D41" s="116"/>
      <c r="E41" s="116"/>
      <c r="F41" s="116"/>
      <c r="G41" s="116"/>
      <c r="H41" s="116"/>
      <c r="I41" s="116"/>
      <c r="J41" s="161"/>
    </row>
    <row r="42" spans="1:10" x14ac:dyDescent="0.2">
      <c r="A42" s="159">
        <v>39</v>
      </c>
      <c r="B42" s="149"/>
      <c r="C42" s="115"/>
      <c r="D42" s="116"/>
      <c r="E42" s="116"/>
      <c r="F42" s="116"/>
      <c r="G42" s="116"/>
      <c r="H42" s="116"/>
      <c r="I42" s="116"/>
      <c r="J42" s="161"/>
    </row>
    <row r="43" spans="1:10" x14ac:dyDescent="0.2">
      <c r="A43" s="159">
        <v>40</v>
      </c>
      <c r="B43" s="149"/>
      <c r="C43" s="115"/>
      <c r="D43" s="116"/>
      <c r="E43" s="116"/>
      <c r="F43" s="116"/>
      <c r="G43" s="116"/>
      <c r="H43" s="116"/>
      <c r="I43" s="116"/>
      <c r="J43" s="161"/>
    </row>
    <row r="44" spans="1:10" x14ac:dyDescent="0.2">
      <c r="A44" s="159">
        <v>41</v>
      </c>
      <c r="B44" s="149"/>
      <c r="C44" s="115"/>
      <c r="D44" s="116"/>
      <c r="E44" s="116"/>
      <c r="F44" s="116"/>
      <c r="G44" s="116"/>
      <c r="H44" s="116"/>
      <c r="I44" s="116"/>
      <c r="J44" s="161"/>
    </row>
    <row r="45" spans="1:10" x14ac:dyDescent="0.2">
      <c r="A45" s="159">
        <v>42</v>
      </c>
      <c r="B45" s="149"/>
      <c r="C45" s="115"/>
      <c r="D45" s="116"/>
      <c r="E45" s="116"/>
      <c r="F45" s="116"/>
      <c r="G45" s="116"/>
      <c r="H45" s="116"/>
      <c r="I45" s="116"/>
      <c r="J45" s="161"/>
    </row>
    <row r="46" spans="1:10" x14ac:dyDescent="0.2">
      <c r="A46" s="159">
        <v>43</v>
      </c>
      <c r="B46" s="149"/>
      <c r="C46" s="115"/>
      <c r="D46" s="116"/>
      <c r="E46" s="116"/>
      <c r="F46" s="116"/>
      <c r="G46" s="116"/>
      <c r="H46" s="116"/>
      <c r="I46" s="116"/>
      <c r="J46" s="161"/>
    </row>
    <row r="47" spans="1:10" x14ac:dyDescent="0.2">
      <c r="A47" s="159">
        <v>44</v>
      </c>
      <c r="B47" s="149"/>
      <c r="C47" s="115"/>
      <c r="D47" s="116"/>
      <c r="E47" s="116"/>
      <c r="F47" s="116"/>
      <c r="G47" s="116"/>
      <c r="H47" s="116"/>
      <c r="I47" s="116"/>
      <c r="J47" s="161"/>
    </row>
    <row r="48" spans="1:10" x14ac:dyDescent="0.2">
      <c r="A48" s="159">
        <v>45</v>
      </c>
      <c r="B48" s="149"/>
      <c r="C48" s="115"/>
      <c r="D48" s="116"/>
      <c r="E48" s="116"/>
      <c r="F48" s="116"/>
      <c r="G48" s="116"/>
      <c r="H48" s="116"/>
      <c r="I48" s="116"/>
      <c r="J48" s="161"/>
    </row>
    <row r="49" spans="1:10" x14ac:dyDescent="0.2">
      <c r="A49" s="159">
        <v>46</v>
      </c>
      <c r="B49" s="149"/>
      <c r="C49" s="115"/>
      <c r="D49" s="116"/>
      <c r="E49" s="116"/>
      <c r="F49" s="116"/>
      <c r="G49" s="116"/>
      <c r="H49" s="116"/>
      <c r="I49" s="116"/>
      <c r="J49" s="161"/>
    </row>
    <row r="50" spans="1:10" x14ac:dyDescent="0.2">
      <c r="A50" s="159">
        <v>47</v>
      </c>
      <c r="B50" s="149"/>
      <c r="C50" s="115"/>
      <c r="D50" s="116"/>
      <c r="E50" s="116"/>
      <c r="F50" s="116"/>
      <c r="G50" s="116"/>
      <c r="H50" s="116"/>
      <c r="I50" s="116"/>
      <c r="J50" s="161"/>
    </row>
    <row r="51" spans="1:10" x14ac:dyDescent="0.2">
      <c r="A51" s="159">
        <v>48</v>
      </c>
      <c r="B51" s="149"/>
      <c r="C51" s="115"/>
      <c r="D51" s="116"/>
      <c r="E51" s="116"/>
      <c r="F51" s="116"/>
      <c r="G51" s="116"/>
      <c r="H51" s="116"/>
      <c r="I51" s="116"/>
      <c r="J51" s="161"/>
    </row>
    <row r="52" spans="1:10" x14ac:dyDescent="0.2">
      <c r="A52" s="159">
        <v>49</v>
      </c>
      <c r="B52" s="149"/>
      <c r="C52" s="115"/>
      <c r="D52" s="116"/>
      <c r="E52" s="116"/>
      <c r="F52" s="116"/>
      <c r="G52" s="116"/>
      <c r="H52" s="116"/>
      <c r="I52" s="116"/>
      <c r="J52" s="161"/>
    </row>
    <row r="53" spans="1:10" x14ac:dyDescent="0.2">
      <c r="A53" s="159">
        <v>50</v>
      </c>
      <c r="B53" s="149"/>
      <c r="C53" s="115"/>
      <c r="D53" s="116"/>
      <c r="E53" s="116"/>
      <c r="F53" s="116"/>
      <c r="G53" s="116"/>
      <c r="H53" s="116"/>
      <c r="I53" s="116"/>
      <c r="J53" s="161"/>
    </row>
    <row r="54" spans="1:10" x14ac:dyDescent="0.2">
      <c r="A54" s="159">
        <v>51</v>
      </c>
      <c r="B54" s="149"/>
      <c r="C54" s="115"/>
      <c r="D54" s="116"/>
      <c r="E54" s="116"/>
      <c r="F54" s="116"/>
      <c r="G54" s="116"/>
      <c r="H54" s="116"/>
      <c r="I54" s="116"/>
      <c r="J54" s="161"/>
    </row>
    <row r="55" spans="1:10" x14ac:dyDescent="0.2">
      <c r="A55" s="159">
        <v>52</v>
      </c>
      <c r="B55" s="149"/>
      <c r="C55" s="115"/>
      <c r="D55" s="116"/>
      <c r="E55" s="116"/>
      <c r="F55" s="116"/>
      <c r="G55" s="116"/>
      <c r="H55" s="116"/>
      <c r="I55" s="116"/>
      <c r="J55" s="161"/>
    </row>
    <row r="56" spans="1:10" x14ac:dyDescent="0.2">
      <c r="A56" s="159">
        <v>53</v>
      </c>
      <c r="B56" s="149"/>
      <c r="C56" s="115"/>
      <c r="D56" s="116"/>
      <c r="E56" s="116"/>
      <c r="F56" s="116"/>
      <c r="G56" s="116"/>
      <c r="H56" s="116"/>
      <c r="I56" s="116"/>
      <c r="J56" s="161"/>
    </row>
    <row r="57" spans="1:10" x14ac:dyDescent="0.2">
      <c r="A57" s="159">
        <v>54</v>
      </c>
      <c r="B57" s="149"/>
      <c r="C57" s="115"/>
      <c r="D57" s="116"/>
      <c r="E57" s="116"/>
      <c r="F57" s="116"/>
      <c r="G57" s="116"/>
      <c r="H57" s="116"/>
      <c r="I57" s="116"/>
      <c r="J57" s="161"/>
    </row>
    <row r="58" spans="1:10" x14ac:dyDescent="0.2">
      <c r="A58" s="159">
        <v>55</v>
      </c>
      <c r="B58" s="149"/>
      <c r="C58" s="115"/>
      <c r="D58" s="116"/>
      <c r="E58" s="116"/>
      <c r="F58" s="116"/>
      <c r="G58" s="116"/>
      <c r="H58" s="116"/>
      <c r="I58" s="116"/>
      <c r="J58" s="161"/>
    </row>
    <row r="59" spans="1:10" x14ac:dyDescent="0.2">
      <c r="A59" s="159">
        <v>56</v>
      </c>
      <c r="B59" s="149"/>
      <c r="C59" s="115"/>
      <c r="D59" s="116"/>
      <c r="E59" s="116"/>
      <c r="F59" s="116"/>
      <c r="G59" s="116"/>
      <c r="H59" s="116"/>
      <c r="I59" s="116"/>
      <c r="J59" s="161"/>
    </row>
    <row r="60" spans="1:10" x14ac:dyDescent="0.2">
      <c r="A60" s="159">
        <v>57</v>
      </c>
      <c r="B60" s="149"/>
      <c r="C60" s="115"/>
      <c r="D60" s="116"/>
      <c r="E60" s="116"/>
      <c r="F60" s="116"/>
      <c r="G60" s="116"/>
      <c r="H60" s="116"/>
      <c r="I60" s="116"/>
      <c r="J60" s="161"/>
    </row>
    <row r="61" spans="1:10" x14ac:dyDescent="0.2">
      <c r="A61" s="159">
        <v>58</v>
      </c>
      <c r="B61" s="149"/>
      <c r="C61" s="115"/>
      <c r="D61" s="116"/>
      <c r="E61" s="116"/>
      <c r="F61" s="116"/>
      <c r="G61" s="116"/>
      <c r="H61" s="116"/>
      <c r="I61" s="116"/>
      <c r="J61" s="161"/>
    </row>
    <row r="62" spans="1:10" x14ac:dyDescent="0.2">
      <c r="A62" s="159">
        <v>59</v>
      </c>
      <c r="B62" s="149"/>
      <c r="C62" s="115"/>
      <c r="D62" s="116"/>
      <c r="E62" s="116"/>
      <c r="F62" s="116"/>
      <c r="G62" s="116"/>
      <c r="H62" s="116"/>
      <c r="I62" s="116"/>
      <c r="J62" s="161"/>
    </row>
    <row r="63" spans="1:10" x14ac:dyDescent="0.2">
      <c r="A63" s="159">
        <v>60</v>
      </c>
      <c r="B63" s="149"/>
      <c r="C63" s="115"/>
      <c r="D63" s="116"/>
      <c r="E63" s="116"/>
      <c r="F63" s="116"/>
      <c r="G63" s="116"/>
      <c r="H63" s="116"/>
      <c r="I63" s="116"/>
      <c r="J63" s="161"/>
    </row>
    <row r="64" spans="1:10" x14ac:dyDescent="0.2">
      <c r="A64" s="159">
        <v>61</v>
      </c>
      <c r="B64" s="149"/>
      <c r="C64" s="115"/>
      <c r="D64" s="116"/>
      <c r="E64" s="116"/>
      <c r="F64" s="116"/>
      <c r="G64" s="116"/>
      <c r="H64" s="116"/>
      <c r="I64" s="116"/>
      <c r="J64" s="161"/>
    </row>
    <row r="65" spans="1:10" x14ac:dyDescent="0.2">
      <c r="A65" s="159">
        <v>62</v>
      </c>
      <c r="B65" s="149"/>
      <c r="C65" s="115"/>
      <c r="D65" s="116"/>
      <c r="E65" s="116"/>
      <c r="F65" s="116"/>
      <c r="G65" s="116"/>
      <c r="H65" s="116"/>
      <c r="I65" s="116"/>
      <c r="J65" s="161"/>
    </row>
    <row r="66" spans="1:10" x14ac:dyDescent="0.2">
      <c r="A66" s="159">
        <v>63</v>
      </c>
      <c r="B66" s="149"/>
      <c r="C66" s="115"/>
      <c r="D66" s="116"/>
      <c r="E66" s="116"/>
      <c r="F66" s="116"/>
      <c r="G66" s="116"/>
      <c r="H66" s="116"/>
      <c r="I66" s="116"/>
      <c r="J66" s="161"/>
    </row>
    <row r="67" spans="1:10" x14ac:dyDescent="0.2">
      <c r="A67" s="159">
        <v>64</v>
      </c>
      <c r="B67" s="149"/>
      <c r="C67" s="115"/>
      <c r="D67" s="116"/>
      <c r="E67" s="116"/>
      <c r="F67" s="116"/>
      <c r="G67" s="116"/>
      <c r="H67" s="116"/>
      <c r="I67" s="116"/>
      <c r="J67" s="161"/>
    </row>
    <row r="68" spans="1:10" x14ac:dyDescent="0.2">
      <c r="A68" s="159">
        <v>65</v>
      </c>
      <c r="B68" s="149"/>
      <c r="C68" s="115"/>
      <c r="D68" s="116"/>
      <c r="E68" s="116"/>
      <c r="F68" s="116"/>
      <c r="G68" s="116"/>
      <c r="H68" s="116"/>
      <c r="I68" s="116"/>
      <c r="J68" s="161"/>
    </row>
    <row r="69" spans="1:10" x14ac:dyDescent="0.2">
      <c r="A69" s="159">
        <v>66</v>
      </c>
      <c r="B69" s="149"/>
      <c r="C69" s="115"/>
      <c r="D69" s="116"/>
      <c r="E69" s="116"/>
      <c r="F69" s="116"/>
      <c r="G69" s="116"/>
      <c r="H69" s="116"/>
      <c r="I69" s="116"/>
      <c r="J69" s="161"/>
    </row>
    <row r="70" spans="1:10" x14ac:dyDescent="0.2">
      <c r="A70" s="159">
        <v>67</v>
      </c>
      <c r="B70" s="149"/>
      <c r="C70" s="115"/>
      <c r="D70" s="116"/>
      <c r="E70" s="116"/>
      <c r="F70" s="116"/>
      <c r="G70" s="116"/>
      <c r="H70" s="116"/>
      <c r="I70" s="116"/>
      <c r="J70" s="161"/>
    </row>
    <row r="71" spans="1:10" x14ac:dyDescent="0.2">
      <c r="A71" s="159">
        <v>68</v>
      </c>
      <c r="B71" s="149"/>
      <c r="C71" s="115"/>
      <c r="D71" s="116"/>
      <c r="E71" s="116"/>
      <c r="F71" s="116"/>
      <c r="G71" s="116"/>
      <c r="H71" s="116"/>
      <c r="I71" s="116"/>
      <c r="J71" s="161"/>
    </row>
    <row r="72" spans="1:10" x14ac:dyDescent="0.2">
      <c r="A72" s="159">
        <v>69</v>
      </c>
      <c r="B72" s="149"/>
      <c r="C72" s="115"/>
      <c r="D72" s="116"/>
      <c r="E72" s="116"/>
      <c r="F72" s="116"/>
      <c r="G72" s="116"/>
      <c r="H72" s="116"/>
      <c r="I72" s="116"/>
      <c r="J72" s="161"/>
    </row>
    <row r="73" spans="1:10" x14ac:dyDescent="0.2">
      <c r="A73" s="159">
        <v>70</v>
      </c>
      <c r="B73" s="149"/>
      <c r="C73" s="115"/>
      <c r="D73" s="116"/>
      <c r="E73" s="116"/>
      <c r="F73" s="116"/>
      <c r="G73" s="116"/>
      <c r="H73" s="116"/>
      <c r="I73" s="116"/>
      <c r="J73" s="161"/>
    </row>
    <row r="74" spans="1:10" x14ac:dyDescent="0.2">
      <c r="A74" s="159">
        <v>71</v>
      </c>
      <c r="B74" s="149"/>
      <c r="C74" s="115"/>
      <c r="D74" s="116"/>
      <c r="E74" s="116"/>
      <c r="F74" s="116"/>
      <c r="G74" s="116"/>
      <c r="H74" s="116"/>
      <c r="I74" s="116"/>
      <c r="J74" s="161"/>
    </row>
    <row r="75" spans="1:10" x14ac:dyDescent="0.2">
      <c r="A75" s="159">
        <v>72</v>
      </c>
      <c r="B75" s="149"/>
      <c r="C75" s="115"/>
      <c r="D75" s="116"/>
      <c r="E75" s="116"/>
      <c r="F75" s="116"/>
      <c r="G75" s="116"/>
      <c r="H75" s="116"/>
      <c r="I75" s="116"/>
      <c r="J75" s="161"/>
    </row>
    <row r="76" spans="1:10" x14ac:dyDescent="0.2">
      <c r="A76" s="159">
        <v>73</v>
      </c>
      <c r="B76" s="149"/>
      <c r="C76" s="115"/>
      <c r="D76" s="116"/>
      <c r="E76" s="116"/>
      <c r="F76" s="116"/>
      <c r="G76" s="116"/>
      <c r="H76" s="116"/>
      <c r="I76" s="116"/>
      <c r="J76" s="161"/>
    </row>
    <row r="77" spans="1:10" x14ac:dyDescent="0.2">
      <c r="A77" s="159">
        <v>74</v>
      </c>
      <c r="B77" s="149"/>
      <c r="C77" s="115"/>
      <c r="D77" s="116"/>
      <c r="E77" s="116"/>
      <c r="F77" s="116"/>
      <c r="G77" s="116"/>
      <c r="H77" s="116"/>
      <c r="I77" s="116"/>
      <c r="J77" s="161"/>
    </row>
    <row r="78" spans="1:10" x14ac:dyDescent="0.2">
      <c r="A78" s="159">
        <v>75</v>
      </c>
      <c r="B78" s="149"/>
      <c r="C78" s="115"/>
      <c r="D78" s="116"/>
      <c r="E78" s="116"/>
      <c r="F78" s="116"/>
      <c r="G78" s="116"/>
      <c r="H78" s="116"/>
      <c r="I78" s="116"/>
      <c r="J78" s="161"/>
    </row>
    <row r="79" spans="1:10" x14ac:dyDescent="0.2">
      <c r="A79" s="159">
        <v>76</v>
      </c>
      <c r="B79" s="149"/>
      <c r="C79" s="115"/>
      <c r="D79" s="116"/>
      <c r="E79" s="116"/>
      <c r="F79" s="116"/>
      <c r="G79" s="116"/>
      <c r="H79" s="116"/>
      <c r="I79" s="116"/>
      <c r="J79" s="161"/>
    </row>
    <row r="80" spans="1:10" x14ac:dyDescent="0.2">
      <c r="A80" s="159">
        <v>77</v>
      </c>
      <c r="B80" s="149"/>
      <c r="C80" s="115"/>
      <c r="D80" s="116"/>
      <c r="E80" s="116"/>
      <c r="F80" s="116"/>
      <c r="G80" s="116"/>
      <c r="H80" s="116"/>
      <c r="I80" s="116"/>
      <c r="J80" s="161"/>
    </row>
    <row r="81" spans="1:10" x14ac:dyDescent="0.2">
      <c r="A81" s="159">
        <v>78</v>
      </c>
      <c r="B81" s="149"/>
      <c r="C81" s="115"/>
      <c r="D81" s="116"/>
      <c r="E81" s="116"/>
      <c r="F81" s="116"/>
      <c r="G81" s="116"/>
      <c r="H81" s="116"/>
      <c r="I81" s="116"/>
      <c r="J81" s="161"/>
    </row>
    <row r="82" spans="1:10" x14ac:dyDescent="0.2">
      <c r="A82" s="159">
        <v>79</v>
      </c>
      <c r="B82" s="149"/>
      <c r="C82" s="115"/>
      <c r="D82" s="116"/>
      <c r="E82" s="116"/>
      <c r="F82" s="116"/>
      <c r="G82" s="116"/>
      <c r="H82" s="116"/>
      <c r="I82" s="116"/>
      <c r="J82" s="161"/>
    </row>
    <row r="83" spans="1:10" x14ac:dyDescent="0.2">
      <c r="A83" s="159">
        <v>80</v>
      </c>
      <c r="B83" s="149"/>
      <c r="C83" s="115"/>
      <c r="D83" s="116"/>
      <c r="E83" s="116"/>
      <c r="F83" s="116"/>
      <c r="G83" s="116"/>
      <c r="H83" s="116"/>
      <c r="I83" s="116"/>
      <c r="J83" s="161"/>
    </row>
    <row r="84" spans="1:10" x14ac:dyDescent="0.2">
      <c r="A84" s="159">
        <v>81</v>
      </c>
      <c r="B84" s="149"/>
      <c r="C84" s="115"/>
      <c r="D84" s="116"/>
      <c r="E84" s="116"/>
      <c r="F84" s="116"/>
      <c r="G84" s="116"/>
      <c r="H84" s="116"/>
      <c r="I84" s="116"/>
      <c r="J84" s="161"/>
    </row>
    <row r="85" spans="1:10" x14ac:dyDescent="0.2">
      <c r="A85" s="159">
        <v>82</v>
      </c>
      <c r="B85" s="149"/>
      <c r="C85" s="115"/>
      <c r="D85" s="116"/>
      <c r="E85" s="116"/>
      <c r="F85" s="116"/>
      <c r="G85" s="116"/>
      <c r="H85" s="116"/>
      <c r="I85" s="116"/>
      <c r="J85" s="161"/>
    </row>
    <row r="86" spans="1:10" x14ac:dyDescent="0.2">
      <c r="A86" s="159">
        <v>83</v>
      </c>
      <c r="B86" s="149"/>
      <c r="C86" s="115"/>
      <c r="D86" s="116"/>
      <c r="E86" s="116"/>
      <c r="F86" s="116"/>
      <c r="G86" s="116"/>
      <c r="H86" s="116"/>
      <c r="I86" s="116"/>
      <c r="J86" s="161"/>
    </row>
    <row r="87" spans="1:10" x14ac:dyDescent="0.2">
      <c r="A87" s="159">
        <v>84</v>
      </c>
      <c r="B87" s="149"/>
      <c r="C87" s="115"/>
      <c r="D87" s="116"/>
      <c r="E87" s="116"/>
      <c r="F87" s="116"/>
      <c r="G87" s="116"/>
      <c r="H87" s="116"/>
      <c r="I87" s="116"/>
      <c r="J87" s="161"/>
    </row>
    <row r="88" spans="1:10" x14ac:dyDescent="0.2">
      <c r="A88" s="159">
        <v>85</v>
      </c>
      <c r="B88" s="149"/>
      <c r="C88" s="115"/>
      <c r="D88" s="116"/>
      <c r="E88" s="116"/>
      <c r="F88" s="116"/>
      <c r="G88" s="116"/>
      <c r="H88" s="116"/>
      <c r="I88" s="116"/>
      <c r="J88" s="161"/>
    </row>
    <row r="89" spans="1:10" x14ac:dyDescent="0.2">
      <c r="A89" s="159">
        <v>86</v>
      </c>
      <c r="B89" s="149"/>
      <c r="C89" s="115"/>
      <c r="D89" s="116"/>
      <c r="E89" s="116"/>
      <c r="F89" s="116"/>
      <c r="G89" s="116"/>
      <c r="H89" s="116"/>
      <c r="I89" s="116"/>
      <c r="J89" s="161"/>
    </row>
    <row r="90" spans="1:10" x14ac:dyDescent="0.2">
      <c r="A90" s="159">
        <v>87</v>
      </c>
      <c r="B90" s="149"/>
      <c r="C90" s="115"/>
      <c r="D90" s="116"/>
      <c r="E90" s="116"/>
      <c r="F90" s="116"/>
      <c r="G90" s="116"/>
      <c r="H90" s="116"/>
      <c r="I90" s="116"/>
      <c r="J90" s="161"/>
    </row>
    <row r="91" spans="1:10" x14ac:dyDescent="0.2">
      <c r="A91" s="159">
        <v>88</v>
      </c>
      <c r="B91" s="149"/>
      <c r="C91" s="115"/>
      <c r="D91" s="116"/>
      <c r="E91" s="116"/>
      <c r="F91" s="116"/>
      <c r="G91" s="116"/>
      <c r="H91" s="116"/>
      <c r="I91" s="116"/>
      <c r="J91" s="161"/>
    </row>
    <row r="92" spans="1:10" x14ac:dyDescent="0.2">
      <c r="A92" s="159">
        <v>89</v>
      </c>
      <c r="B92" s="149"/>
      <c r="C92" s="115"/>
      <c r="D92" s="116"/>
      <c r="E92" s="116"/>
      <c r="F92" s="116"/>
      <c r="G92" s="116"/>
      <c r="H92" s="116"/>
      <c r="I92" s="116"/>
      <c r="J92" s="161"/>
    </row>
    <row r="93" spans="1:10" x14ac:dyDescent="0.2">
      <c r="A93" s="159">
        <v>90</v>
      </c>
      <c r="B93" s="149"/>
      <c r="C93" s="115"/>
      <c r="D93" s="116"/>
      <c r="E93" s="116"/>
      <c r="F93" s="116"/>
      <c r="G93" s="116"/>
      <c r="H93" s="116"/>
      <c r="I93" s="116"/>
      <c r="J93" s="161"/>
    </row>
    <row r="94" spans="1:10" x14ac:dyDescent="0.2">
      <c r="A94" s="159">
        <v>91</v>
      </c>
      <c r="B94" s="149"/>
      <c r="C94" s="115"/>
      <c r="D94" s="116"/>
      <c r="E94" s="116"/>
      <c r="F94" s="116"/>
      <c r="G94" s="116"/>
      <c r="H94" s="116"/>
      <c r="I94" s="116"/>
      <c r="J94" s="161"/>
    </row>
    <row r="95" spans="1:10" x14ac:dyDescent="0.2">
      <c r="A95" s="159">
        <v>92</v>
      </c>
      <c r="B95" s="149"/>
      <c r="C95" s="115"/>
      <c r="D95" s="116"/>
      <c r="E95" s="116"/>
      <c r="F95" s="116"/>
      <c r="G95" s="116"/>
      <c r="H95" s="116"/>
      <c r="I95" s="116"/>
      <c r="J95" s="161"/>
    </row>
    <row r="96" spans="1:10" x14ac:dyDescent="0.2">
      <c r="A96" s="159">
        <v>93</v>
      </c>
      <c r="B96" s="149"/>
      <c r="C96" s="115"/>
      <c r="D96" s="116"/>
      <c r="E96" s="116"/>
      <c r="F96" s="116"/>
      <c r="G96" s="116"/>
      <c r="H96" s="116"/>
      <c r="I96" s="116"/>
      <c r="J96" s="161"/>
    </row>
    <row r="97" spans="1:10" x14ac:dyDescent="0.2">
      <c r="A97" s="159">
        <v>94</v>
      </c>
      <c r="B97" s="149"/>
      <c r="C97" s="115"/>
      <c r="D97" s="116"/>
      <c r="E97" s="116"/>
      <c r="F97" s="116"/>
      <c r="G97" s="116"/>
      <c r="H97" s="116"/>
      <c r="I97" s="116"/>
      <c r="J97" s="161"/>
    </row>
    <row r="98" spans="1:10" x14ac:dyDescent="0.2">
      <c r="A98" s="159">
        <v>95</v>
      </c>
      <c r="B98" s="149"/>
      <c r="C98" s="115"/>
      <c r="D98" s="116"/>
      <c r="E98" s="116"/>
      <c r="F98" s="116"/>
      <c r="G98" s="116"/>
      <c r="H98" s="116"/>
      <c r="I98" s="116"/>
      <c r="J98" s="161"/>
    </row>
    <row r="99" spans="1:10" x14ac:dyDescent="0.2">
      <c r="A99" s="159">
        <v>96</v>
      </c>
      <c r="B99" s="149"/>
      <c r="C99" s="115"/>
      <c r="D99" s="116"/>
      <c r="E99" s="116"/>
      <c r="F99" s="116"/>
      <c r="G99" s="116"/>
      <c r="H99" s="116"/>
      <c r="I99" s="116"/>
      <c r="J99" s="161"/>
    </row>
    <row r="100" spans="1:10" x14ac:dyDescent="0.2">
      <c r="A100" s="159">
        <v>97</v>
      </c>
      <c r="B100" s="149"/>
      <c r="C100" s="115"/>
      <c r="D100" s="116"/>
      <c r="E100" s="116"/>
      <c r="F100" s="116"/>
      <c r="G100" s="116"/>
      <c r="H100" s="116"/>
      <c r="I100" s="116"/>
      <c r="J100" s="161"/>
    </row>
    <row r="101" spans="1:10" x14ac:dyDescent="0.2">
      <c r="A101" s="159">
        <v>98</v>
      </c>
      <c r="B101" s="149"/>
      <c r="C101" s="115"/>
      <c r="D101" s="116"/>
      <c r="E101" s="116"/>
      <c r="F101" s="116"/>
      <c r="G101" s="116"/>
      <c r="H101" s="116"/>
      <c r="I101" s="116"/>
      <c r="J101" s="161"/>
    </row>
    <row r="102" spans="1:10" x14ac:dyDescent="0.2">
      <c r="A102" s="159">
        <v>99</v>
      </c>
      <c r="B102" s="149"/>
      <c r="C102" s="115"/>
      <c r="D102" s="116"/>
      <c r="E102" s="116"/>
      <c r="F102" s="116"/>
      <c r="G102" s="116"/>
      <c r="H102" s="116"/>
      <c r="I102" s="116"/>
      <c r="J102" s="161"/>
    </row>
    <row r="103" spans="1:10" x14ac:dyDescent="0.2">
      <c r="A103" s="159">
        <v>100</v>
      </c>
      <c r="B103" s="149"/>
      <c r="C103" s="115"/>
      <c r="D103" s="116"/>
      <c r="E103" s="116"/>
      <c r="F103" s="116"/>
      <c r="G103" s="116"/>
      <c r="H103" s="116"/>
      <c r="I103" s="116"/>
      <c r="J103" s="161"/>
    </row>
  </sheetData>
  <mergeCells count="2">
    <mergeCell ref="A2:I2"/>
    <mergeCell ref="A1:J1"/>
  </mergeCells>
  <dataValidations count="3">
    <dataValidation type="list" allowBlank="1" showInputMessage="1" showErrorMessage="1" sqref="H4:H103" xr:uid="{42429D9A-AE66-4115-A27A-EC886E13890A}">
      <formula1>"Basic Maintenance, Full-Service Warranty Maintenance"</formula1>
    </dataValidation>
    <dataValidation type="list" allowBlank="1" showInputMessage="1" showErrorMessage="1" sqref="D4:D103" xr:uid="{A2108F16-0928-4B32-A9D2-A12573A85428}">
      <formula1>"Freight, Passenger"</formula1>
    </dataValidation>
    <dataValidation type="list" allowBlank="1" showInputMessage="1" showErrorMessage="1" sqref="I4:I103" xr:uid="{2077F5E9-BAFE-4354-9D24-07EA5D668ABB}">
      <formula1>"Yes, No"</formula1>
    </dataValidation>
  </dataValidations>
  <pageMargins left="0.7" right="0.7" top="0.75" bottom="0.75" header="0.3" footer="0.3"/>
  <pageSetup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BD29E-5DBA-40C9-81CE-8A1256D6E74B}">
  <sheetPr>
    <pageSetUpPr fitToPage="1"/>
  </sheetPr>
  <dimension ref="A1:J103"/>
  <sheetViews>
    <sheetView showGridLines="0" workbookViewId="0">
      <pane xSplit="1" ySplit="3" topLeftCell="B4" activePane="bottomRight" state="frozen"/>
      <selection pane="topRight" activeCell="B1" sqref="B1"/>
      <selection pane="bottomLeft" activeCell="A4" sqref="A4"/>
      <selection pane="bottomRight" activeCell="B4" sqref="B4"/>
    </sheetView>
  </sheetViews>
  <sheetFormatPr defaultRowHeight="14.25" x14ac:dyDescent="0.2"/>
  <cols>
    <col min="1" max="1" width="14.875" customWidth="1"/>
    <col min="2" max="3" width="21.625" customWidth="1"/>
    <col min="4" max="4" width="20.625" customWidth="1"/>
    <col min="5" max="5" width="13" customWidth="1"/>
    <col min="6" max="6" width="14.625" customWidth="1"/>
    <col min="7" max="7" width="16.25" customWidth="1"/>
    <col min="8" max="8" width="27.875" customWidth="1"/>
    <col min="9" max="9" width="13.125" customWidth="1"/>
    <col min="10" max="10" width="22.375" customWidth="1"/>
  </cols>
  <sheetData>
    <row r="1" spans="1:10" ht="15" x14ac:dyDescent="0.2">
      <c r="A1" s="341" t="s">
        <v>314</v>
      </c>
      <c r="B1" s="341"/>
      <c r="C1" s="341"/>
      <c r="D1" s="341"/>
      <c r="E1" s="341"/>
      <c r="F1" s="341"/>
      <c r="G1" s="341"/>
      <c r="H1" s="341"/>
      <c r="I1" s="341"/>
      <c r="J1" s="341"/>
    </row>
    <row r="2" spans="1:10" ht="33" customHeight="1" x14ac:dyDescent="0.2">
      <c r="A2" s="235" t="s">
        <v>321</v>
      </c>
      <c r="B2" s="235"/>
      <c r="C2" s="235"/>
      <c r="D2" s="235"/>
      <c r="E2" s="235"/>
      <c r="F2" s="235"/>
      <c r="G2" s="235"/>
      <c r="H2" s="235"/>
      <c r="I2" s="235"/>
      <c r="J2" s="164" t="s">
        <v>71</v>
      </c>
    </row>
    <row r="3" spans="1:10" ht="25.5" x14ac:dyDescent="0.2">
      <c r="A3" s="160" t="s">
        <v>69</v>
      </c>
      <c r="B3" s="150" t="s">
        <v>55</v>
      </c>
      <c r="C3" s="72" t="s">
        <v>56</v>
      </c>
      <c r="D3" s="117" t="s">
        <v>57</v>
      </c>
      <c r="E3" s="117" t="s">
        <v>58</v>
      </c>
      <c r="F3" s="117" t="s">
        <v>59</v>
      </c>
      <c r="G3" s="117" t="s">
        <v>60</v>
      </c>
      <c r="H3" s="72" t="s">
        <v>63</v>
      </c>
      <c r="I3" s="175" t="s">
        <v>319</v>
      </c>
      <c r="J3" s="162" t="s">
        <v>72</v>
      </c>
    </row>
    <row r="4" spans="1:10" x14ac:dyDescent="0.2">
      <c r="A4" s="159">
        <v>1</v>
      </c>
      <c r="B4" s="149"/>
      <c r="C4" s="115"/>
      <c r="D4" s="116"/>
      <c r="E4" s="116"/>
      <c r="F4" s="116"/>
      <c r="G4" s="116"/>
      <c r="H4" s="116"/>
      <c r="I4" s="116"/>
      <c r="J4" s="161"/>
    </row>
    <row r="5" spans="1:10" x14ac:dyDescent="0.2">
      <c r="A5" s="159">
        <v>2</v>
      </c>
      <c r="B5" s="149"/>
      <c r="C5" s="115"/>
      <c r="D5" s="116"/>
      <c r="E5" s="116"/>
      <c r="F5" s="116"/>
      <c r="G5" s="116"/>
      <c r="H5" s="116"/>
      <c r="I5" s="116"/>
      <c r="J5" s="161"/>
    </row>
    <row r="6" spans="1:10" x14ac:dyDescent="0.2">
      <c r="A6" s="159">
        <v>3</v>
      </c>
      <c r="B6" s="149"/>
      <c r="C6" s="115"/>
      <c r="D6" s="116"/>
      <c r="E6" s="116"/>
      <c r="F6" s="116"/>
      <c r="G6" s="116"/>
      <c r="H6" s="116"/>
      <c r="I6" s="116"/>
      <c r="J6" s="161"/>
    </row>
    <row r="7" spans="1:10" x14ac:dyDescent="0.2">
      <c r="A7" s="159">
        <v>4</v>
      </c>
      <c r="B7" s="149"/>
      <c r="C7" s="115"/>
      <c r="D7" s="116"/>
      <c r="E7" s="116"/>
      <c r="F7" s="116"/>
      <c r="G7" s="116"/>
      <c r="H7" s="116"/>
      <c r="I7" s="116"/>
      <c r="J7" s="161"/>
    </row>
    <row r="8" spans="1:10" x14ac:dyDescent="0.2">
      <c r="A8" s="159">
        <v>5</v>
      </c>
      <c r="B8" s="149"/>
      <c r="C8" s="115"/>
      <c r="D8" s="116"/>
      <c r="E8" s="116"/>
      <c r="F8" s="116"/>
      <c r="G8" s="116"/>
      <c r="H8" s="116"/>
      <c r="I8" s="116"/>
      <c r="J8" s="161"/>
    </row>
    <row r="9" spans="1:10" x14ac:dyDescent="0.2">
      <c r="A9" s="159">
        <v>6</v>
      </c>
      <c r="B9" s="149"/>
      <c r="C9" s="115"/>
      <c r="D9" s="116"/>
      <c r="E9" s="116"/>
      <c r="F9" s="116"/>
      <c r="G9" s="116"/>
      <c r="H9" s="116"/>
      <c r="I9" s="116"/>
      <c r="J9" s="161"/>
    </row>
    <row r="10" spans="1:10" x14ac:dyDescent="0.2">
      <c r="A10" s="159">
        <v>7</v>
      </c>
      <c r="B10" s="149"/>
      <c r="C10" s="115"/>
      <c r="D10" s="116"/>
      <c r="E10" s="116"/>
      <c r="F10" s="116"/>
      <c r="G10" s="116"/>
      <c r="H10" s="116"/>
      <c r="I10" s="116"/>
      <c r="J10" s="161"/>
    </row>
    <row r="11" spans="1:10" x14ac:dyDescent="0.2">
      <c r="A11" s="159">
        <v>8</v>
      </c>
      <c r="B11" s="149"/>
      <c r="C11" s="115"/>
      <c r="D11" s="116"/>
      <c r="E11" s="116"/>
      <c r="F11" s="116"/>
      <c r="G11" s="116"/>
      <c r="H11" s="116"/>
      <c r="I11" s="116"/>
      <c r="J11" s="161"/>
    </row>
    <row r="12" spans="1:10" x14ac:dyDescent="0.2">
      <c r="A12" s="159">
        <v>9</v>
      </c>
      <c r="B12" s="149"/>
      <c r="C12" s="115"/>
      <c r="D12" s="116"/>
      <c r="E12" s="116"/>
      <c r="F12" s="116"/>
      <c r="G12" s="116"/>
      <c r="H12" s="116"/>
      <c r="I12" s="116"/>
      <c r="J12" s="161"/>
    </row>
    <row r="13" spans="1:10" x14ac:dyDescent="0.2">
      <c r="A13" s="159">
        <v>10</v>
      </c>
      <c r="B13" s="149"/>
      <c r="C13" s="115"/>
      <c r="D13" s="116"/>
      <c r="E13" s="116"/>
      <c r="F13" s="116"/>
      <c r="G13" s="116"/>
      <c r="H13" s="116"/>
      <c r="I13" s="116"/>
      <c r="J13" s="161"/>
    </row>
    <row r="14" spans="1:10" x14ac:dyDescent="0.2">
      <c r="A14" s="159">
        <v>11</v>
      </c>
      <c r="B14" s="149"/>
      <c r="C14" s="115"/>
      <c r="D14" s="116"/>
      <c r="E14" s="116"/>
      <c r="F14" s="116"/>
      <c r="G14" s="116"/>
      <c r="H14" s="116"/>
      <c r="I14" s="116"/>
      <c r="J14" s="161"/>
    </row>
    <row r="15" spans="1:10" x14ac:dyDescent="0.2">
      <c r="A15" s="159">
        <v>12</v>
      </c>
      <c r="B15" s="149"/>
      <c r="C15" s="115"/>
      <c r="D15" s="116"/>
      <c r="E15" s="116"/>
      <c r="F15" s="116"/>
      <c r="G15" s="116"/>
      <c r="H15" s="116"/>
      <c r="I15" s="116"/>
      <c r="J15" s="161"/>
    </row>
    <row r="16" spans="1:10" x14ac:dyDescent="0.2">
      <c r="A16" s="159">
        <v>13</v>
      </c>
      <c r="B16" s="149"/>
      <c r="C16" s="115"/>
      <c r="D16" s="116"/>
      <c r="E16" s="116"/>
      <c r="F16" s="116"/>
      <c r="G16" s="116"/>
      <c r="H16" s="116"/>
      <c r="I16" s="116"/>
      <c r="J16" s="161"/>
    </row>
    <row r="17" spans="1:10" x14ac:dyDescent="0.2">
      <c r="A17" s="159">
        <v>14</v>
      </c>
      <c r="B17" s="149"/>
      <c r="C17" s="115"/>
      <c r="D17" s="116"/>
      <c r="E17" s="116"/>
      <c r="F17" s="116"/>
      <c r="G17" s="116"/>
      <c r="H17" s="116"/>
      <c r="I17" s="116"/>
      <c r="J17" s="161"/>
    </row>
    <row r="18" spans="1:10" x14ac:dyDescent="0.2">
      <c r="A18" s="159">
        <v>15</v>
      </c>
      <c r="B18" s="149"/>
      <c r="C18" s="115"/>
      <c r="D18" s="116"/>
      <c r="E18" s="116"/>
      <c r="F18" s="116"/>
      <c r="G18" s="116"/>
      <c r="H18" s="116"/>
      <c r="I18" s="116"/>
      <c r="J18" s="161"/>
    </row>
    <row r="19" spans="1:10" x14ac:dyDescent="0.2">
      <c r="A19" s="159">
        <v>16</v>
      </c>
      <c r="B19" s="149"/>
      <c r="C19" s="115"/>
      <c r="D19" s="116"/>
      <c r="E19" s="116"/>
      <c r="F19" s="116"/>
      <c r="G19" s="116"/>
      <c r="H19" s="116"/>
      <c r="I19" s="116"/>
      <c r="J19" s="161"/>
    </row>
    <row r="20" spans="1:10" x14ac:dyDescent="0.2">
      <c r="A20" s="159">
        <v>17</v>
      </c>
      <c r="B20" s="149"/>
      <c r="C20" s="115"/>
      <c r="D20" s="116"/>
      <c r="E20" s="116"/>
      <c r="F20" s="116"/>
      <c r="G20" s="116"/>
      <c r="H20" s="116"/>
      <c r="I20" s="116"/>
      <c r="J20" s="161"/>
    </row>
    <row r="21" spans="1:10" x14ac:dyDescent="0.2">
      <c r="A21" s="159">
        <v>18</v>
      </c>
      <c r="B21" s="149"/>
      <c r="C21" s="115"/>
      <c r="D21" s="116"/>
      <c r="E21" s="116"/>
      <c r="F21" s="116"/>
      <c r="G21" s="116"/>
      <c r="H21" s="116"/>
      <c r="I21" s="116"/>
      <c r="J21" s="161"/>
    </row>
    <row r="22" spans="1:10" x14ac:dyDescent="0.2">
      <c r="A22" s="159">
        <v>19</v>
      </c>
      <c r="B22" s="149"/>
      <c r="C22" s="115"/>
      <c r="D22" s="116"/>
      <c r="E22" s="116"/>
      <c r="F22" s="116"/>
      <c r="G22" s="116"/>
      <c r="H22" s="116"/>
      <c r="I22" s="116"/>
      <c r="J22" s="161"/>
    </row>
    <row r="23" spans="1:10" x14ac:dyDescent="0.2">
      <c r="A23" s="159">
        <v>20</v>
      </c>
      <c r="B23" s="149"/>
      <c r="C23" s="115"/>
      <c r="D23" s="116"/>
      <c r="E23" s="116"/>
      <c r="F23" s="116"/>
      <c r="G23" s="116"/>
      <c r="H23" s="116"/>
      <c r="I23" s="116"/>
      <c r="J23" s="161"/>
    </row>
    <row r="24" spans="1:10" x14ac:dyDescent="0.2">
      <c r="A24" s="159">
        <v>21</v>
      </c>
      <c r="B24" s="149"/>
      <c r="C24" s="115"/>
      <c r="D24" s="116"/>
      <c r="E24" s="116"/>
      <c r="F24" s="116"/>
      <c r="G24" s="116"/>
      <c r="H24" s="116"/>
      <c r="I24" s="116"/>
      <c r="J24" s="161"/>
    </row>
    <row r="25" spans="1:10" x14ac:dyDescent="0.2">
      <c r="A25" s="159">
        <v>22</v>
      </c>
      <c r="B25" s="149"/>
      <c r="C25" s="115"/>
      <c r="D25" s="116"/>
      <c r="E25" s="116"/>
      <c r="F25" s="116"/>
      <c r="G25" s="116"/>
      <c r="H25" s="116"/>
      <c r="I25" s="116"/>
      <c r="J25" s="161"/>
    </row>
    <row r="26" spans="1:10" x14ac:dyDescent="0.2">
      <c r="A26" s="159">
        <v>23</v>
      </c>
      <c r="B26" s="149"/>
      <c r="C26" s="115"/>
      <c r="D26" s="116"/>
      <c r="E26" s="116"/>
      <c r="F26" s="116"/>
      <c r="G26" s="116"/>
      <c r="H26" s="116"/>
      <c r="I26" s="116"/>
      <c r="J26" s="161"/>
    </row>
    <row r="27" spans="1:10" x14ac:dyDescent="0.2">
      <c r="A27" s="159">
        <v>24</v>
      </c>
      <c r="B27" s="149"/>
      <c r="C27" s="115"/>
      <c r="D27" s="116"/>
      <c r="E27" s="116"/>
      <c r="F27" s="116"/>
      <c r="G27" s="116"/>
      <c r="H27" s="116"/>
      <c r="I27" s="116"/>
      <c r="J27" s="161"/>
    </row>
    <row r="28" spans="1:10" x14ac:dyDescent="0.2">
      <c r="A28" s="159">
        <v>25</v>
      </c>
      <c r="B28" s="149"/>
      <c r="C28" s="115"/>
      <c r="D28" s="116"/>
      <c r="E28" s="116"/>
      <c r="F28" s="116"/>
      <c r="G28" s="116"/>
      <c r="H28" s="116"/>
      <c r="I28" s="116"/>
      <c r="J28" s="161"/>
    </row>
    <row r="29" spans="1:10" x14ac:dyDescent="0.2">
      <c r="A29" s="159">
        <v>26</v>
      </c>
      <c r="B29" s="149"/>
      <c r="C29" s="115"/>
      <c r="D29" s="116"/>
      <c r="E29" s="116"/>
      <c r="F29" s="116"/>
      <c r="G29" s="116"/>
      <c r="H29" s="116"/>
      <c r="I29" s="116"/>
      <c r="J29" s="161"/>
    </row>
    <row r="30" spans="1:10" x14ac:dyDescent="0.2">
      <c r="A30" s="159">
        <v>27</v>
      </c>
      <c r="B30" s="149"/>
      <c r="C30" s="115"/>
      <c r="D30" s="116"/>
      <c r="E30" s="116"/>
      <c r="F30" s="116"/>
      <c r="G30" s="116"/>
      <c r="H30" s="116"/>
      <c r="I30" s="116"/>
      <c r="J30" s="161"/>
    </row>
    <row r="31" spans="1:10" x14ac:dyDescent="0.2">
      <c r="A31" s="159">
        <v>28</v>
      </c>
      <c r="B31" s="149"/>
      <c r="C31" s="115"/>
      <c r="D31" s="116"/>
      <c r="E31" s="116"/>
      <c r="F31" s="116"/>
      <c r="G31" s="116"/>
      <c r="H31" s="116"/>
      <c r="I31" s="116"/>
      <c r="J31" s="161"/>
    </row>
    <row r="32" spans="1:10" x14ac:dyDescent="0.2">
      <c r="A32" s="159">
        <v>29</v>
      </c>
      <c r="B32" s="149"/>
      <c r="C32" s="115"/>
      <c r="D32" s="116"/>
      <c r="E32" s="116"/>
      <c r="F32" s="116"/>
      <c r="G32" s="116"/>
      <c r="H32" s="116"/>
      <c r="I32" s="116"/>
      <c r="J32" s="161"/>
    </row>
    <row r="33" spans="1:10" x14ac:dyDescent="0.2">
      <c r="A33" s="159">
        <v>30</v>
      </c>
      <c r="B33" s="149"/>
      <c r="C33" s="115"/>
      <c r="D33" s="116"/>
      <c r="E33" s="116"/>
      <c r="F33" s="116"/>
      <c r="G33" s="116"/>
      <c r="H33" s="116"/>
      <c r="I33" s="116"/>
      <c r="J33" s="161"/>
    </row>
    <row r="34" spans="1:10" x14ac:dyDescent="0.2">
      <c r="A34" s="159">
        <v>31</v>
      </c>
      <c r="B34" s="149"/>
      <c r="C34" s="115"/>
      <c r="D34" s="116"/>
      <c r="E34" s="116"/>
      <c r="F34" s="116"/>
      <c r="G34" s="116"/>
      <c r="H34" s="116"/>
      <c r="I34" s="116"/>
      <c r="J34" s="161"/>
    </row>
    <row r="35" spans="1:10" x14ac:dyDescent="0.2">
      <c r="A35" s="159">
        <v>32</v>
      </c>
      <c r="B35" s="149"/>
      <c r="C35" s="115"/>
      <c r="D35" s="116"/>
      <c r="E35" s="116"/>
      <c r="F35" s="116"/>
      <c r="G35" s="116"/>
      <c r="H35" s="116"/>
      <c r="I35" s="116"/>
      <c r="J35" s="161"/>
    </row>
    <row r="36" spans="1:10" x14ac:dyDescent="0.2">
      <c r="A36" s="159">
        <v>33</v>
      </c>
      <c r="B36" s="149"/>
      <c r="C36" s="115"/>
      <c r="D36" s="116"/>
      <c r="E36" s="116"/>
      <c r="F36" s="116"/>
      <c r="G36" s="116"/>
      <c r="H36" s="116"/>
      <c r="I36" s="116"/>
      <c r="J36" s="161"/>
    </row>
    <row r="37" spans="1:10" x14ac:dyDescent="0.2">
      <c r="A37" s="159">
        <v>34</v>
      </c>
      <c r="B37" s="149"/>
      <c r="C37" s="115"/>
      <c r="D37" s="116"/>
      <c r="E37" s="116"/>
      <c r="F37" s="116"/>
      <c r="G37" s="116"/>
      <c r="H37" s="116"/>
      <c r="I37" s="116"/>
      <c r="J37" s="161"/>
    </row>
    <row r="38" spans="1:10" x14ac:dyDescent="0.2">
      <c r="A38" s="159">
        <v>35</v>
      </c>
      <c r="B38" s="149"/>
      <c r="C38" s="115"/>
      <c r="D38" s="116"/>
      <c r="E38" s="116"/>
      <c r="F38" s="116"/>
      <c r="G38" s="116"/>
      <c r="H38" s="116"/>
      <c r="I38" s="116"/>
      <c r="J38" s="161"/>
    </row>
    <row r="39" spans="1:10" x14ac:dyDescent="0.2">
      <c r="A39" s="159">
        <v>36</v>
      </c>
      <c r="B39" s="149"/>
      <c r="C39" s="115"/>
      <c r="D39" s="116"/>
      <c r="E39" s="116"/>
      <c r="F39" s="116"/>
      <c r="G39" s="116"/>
      <c r="H39" s="116"/>
      <c r="I39" s="116"/>
      <c r="J39" s="161"/>
    </row>
    <row r="40" spans="1:10" x14ac:dyDescent="0.2">
      <c r="A40" s="159">
        <v>37</v>
      </c>
      <c r="B40" s="149"/>
      <c r="C40" s="115"/>
      <c r="D40" s="116"/>
      <c r="E40" s="116"/>
      <c r="F40" s="116"/>
      <c r="G40" s="116"/>
      <c r="H40" s="116"/>
      <c r="I40" s="116"/>
      <c r="J40" s="161"/>
    </row>
    <row r="41" spans="1:10" x14ac:dyDescent="0.2">
      <c r="A41" s="159">
        <v>38</v>
      </c>
      <c r="B41" s="149"/>
      <c r="C41" s="115"/>
      <c r="D41" s="116"/>
      <c r="E41" s="116"/>
      <c r="F41" s="116"/>
      <c r="G41" s="116"/>
      <c r="H41" s="116"/>
      <c r="I41" s="116"/>
      <c r="J41" s="161"/>
    </row>
    <row r="42" spans="1:10" x14ac:dyDescent="0.2">
      <c r="A42" s="159">
        <v>39</v>
      </c>
      <c r="B42" s="149"/>
      <c r="C42" s="115"/>
      <c r="D42" s="116"/>
      <c r="E42" s="116"/>
      <c r="F42" s="116"/>
      <c r="G42" s="116"/>
      <c r="H42" s="116"/>
      <c r="I42" s="116"/>
      <c r="J42" s="161"/>
    </row>
    <row r="43" spans="1:10" x14ac:dyDescent="0.2">
      <c r="A43" s="159">
        <v>40</v>
      </c>
      <c r="B43" s="149"/>
      <c r="C43" s="115"/>
      <c r="D43" s="116"/>
      <c r="E43" s="116"/>
      <c r="F43" s="116"/>
      <c r="G43" s="116"/>
      <c r="H43" s="116"/>
      <c r="I43" s="116"/>
      <c r="J43" s="161"/>
    </row>
    <row r="44" spans="1:10" x14ac:dyDescent="0.2">
      <c r="A44" s="159">
        <v>41</v>
      </c>
      <c r="B44" s="149"/>
      <c r="C44" s="115"/>
      <c r="D44" s="116"/>
      <c r="E44" s="116"/>
      <c r="F44" s="116"/>
      <c r="G44" s="116"/>
      <c r="H44" s="116"/>
      <c r="I44" s="116"/>
      <c r="J44" s="161"/>
    </row>
    <row r="45" spans="1:10" x14ac:dyDescent="0.2">
      <c r="A45" s="159">
        <v>42</v>
      </c>
      <c r="B45" s="149"/>
      <c r="C45" s="115"/>
      <c r="D45" s="116"/>
      <c r="E45" s="116"/>
      <c r="F45" s="116"/>
      <c r="G45" s="116"/>
      <c r="H45" s="116"/>
      <c r="I45" s="116"/>
      <c r="J45" s="161"/>
    </row>
    <row r="46" spans="1:10" x14ac:dyDescent="0.2">
      <c r="A46" s="159">
        <v>43</v>
      </c>
      <c r="B46" s="149"/>
      <c r="C46" s="115"/>
      <c r="D46" s="116"/>
      <c r="E46" s="116"/>
      <c r="F46" s="116"/>
      <c r="G46" s="116"/>
      <c r="H46" s="116"/>
      <c r="I46" s="116"/>
      <c r="J46" s="161"/>
    </row>
    <row r="47" spans="1:10" x14ac:dyDescent="0.2">
      <c r="A47" s="159">
        <v>44</v>
      </c>
      <c r="B47" s="149"/>
      <c r="C47" s="115"/>
      <c r="D47" s="116"/>
      <c r="E47" s="116"/>
      <c r="F47" s="116"/>
      <c r="G47" s="116"/>
      <c r="H47" s="116"/>
      <c r="I47" s="116"/>
      <c r="J47" s="161"/>
    </row>
    <row r="48" spans="1:10" x14ac:dyDescent="0.2">
      <c r="A48" s="159">
        <v>45</v>
      </c>
      <c r="B48" s="149"/>
      <c r="C48" s="115"/>
      <c r="D48" s="116"/>
      <c r="E48" s="116"/>
      <c r="F48" s="116"/>
      <c r="G48" s="116"/>
      <c r="H48" s="116"/>
      <c r="I48" s="116"/>
      <c r="J48" s="161"/>
    </row>
    <row r="49" spans="1:10" x14ac:dyDescent="0.2">
      <c r="A49" s="159">
        <v>46</v>
      </c>
      <c r="B49" s="149"/>
      <c r="C49" s="115"/>
      <c r="D49" s="116"/>
      <c r="E49" s="116"/>
      <c r="F49" s="116"/>
      <c r="G49" s="116"/>
      <c r="H49" s="116"/>
      <c r="I49" s="116"/>
      <c r="J49" s="161"/>
    </row>
    <row r="50" spans="1:10" x14ac:dyDescent="0.2">
      <c r="A50" s="159">
        <v>47</v>
      </c>
      <c r="B50" s="149"/>
      <c r="C50" s="115"/>
      <c r="D50" s="116"/>
      <c r="E50" s="116"/>
      <c r="F50" s="116"/>
      <c r="G50" s="116"/>
      <c r="H50" s="116"/>
      <c r="I50" s="116"/>
      <c r="J50" s="161"/>
    </row>
    <row r="51" spans="1:10" x14ac:dyDescent="0.2">
      <c r="A51" s="159">
        <v>48</v>
      </c>
      <c r="B51" s="149"/>
      <c r="C51" s="115"/>
      <c r="D51" s="116"/>
      <c r="E51" s="116"/>
      <c r="F51" s="116"/>
      <c r="G51" s="116"/>
      <c r="H51" s="116"/>
      <c r="I51" s="116"/>
      <c r="J51" s="161"/>
    </row>
    <row r="52" spans="1:10" x14ac:dyDescent="0.2">
      <c r="A52" s="159">
        <v>49</v>
      </c>
      <c r="B52" s="149"/>
      <c r="C52" s="115"/>
      <c r="D52" s="116"/>
      <c r="E52" s="116"/>
      <c r="F52" s="116"/>
      <c r="G52" s="116"/>
      <c r="H52" s="116"/>
      <c r="I52" s="116"/>
      <c r="J52" s="161"/>
    </row>
    <row r="53" spans="1:10" x14ac:dyDescent="0.2">
      <c r="A53" s="159">
        <v>50</v>
      </c>
      <c r="B53" s="149"/>
      <c r="C53" s="115"/>
      <c r="D53" s="116"/>
      <c r="E53" s="116"/>
      <c r="F53" s="116"/>
      <c r="G53" s="116"/>
      <c r="H53" s="116"/>
      <c r="I53" s="116"/>
      <c r="J53" s="161"/>
    </row>
    <row r="54" spans="1:10" x14ac:dyDescent="0.2">
      <c r="A54" s="159">
        <v>51</v>
      </c>
      <c r="B54" s="149"/>
      <c r="C54" s="115"/>
      <c r="D54" s="116"/>
      <c r="E54" s="116"/>
      <c r="F54" s="116"/>
      <c r="G54" s="116"/>
      <c r="H54" s="116"/>
      <c r="I54" s="116"/>
      <c r="J54" s="161"/>
    </row>
    <row r="55" spans="1:10" x14ac:dyDescent="0.2">
      <c r="A55" s="159">
        <v>52</v>
      </c>
      <c r="B55" s="149"/>
      <c r="C55" s="115"/>
      <c r="D55" s="116"/>
      <c r="E55" s="116"/>
      <c r="F55" s="116"/>
      <c r="G55" s="116"/>
      <c r="H55" s="116"/>
      <c r="I55" s="116"/>
      <c r="J55" s="161"/>
    </row>
    <row r="56" spans="1:10" x14ac:dyDescent="0.2">
      <c r="A56" s="159">
        <v>53</v>
      </c>
      <c r="B56" s="149"/>
      <c r="C56" s="115"/>
      <c r="D56" s="116"/>
      <c r="E56" s="116"/>
      <c r="F56" s="116"/>
      <c r="G56" s="116"/>
      <c r="H56" s="116"/>
      <c r="I56" s="116"/>
      <c r="J56" s="161"/>
    </row>
    <row r="57" spans="1:10" x14ac:dyDescent="0.2">
      <c r="A57" s="159">
        <v>54</v>
      </c>
      <c r="B57" s="149"/>
      <c r="C57" s="115"/>
      <c r="D57" s="116"/>
      <c r="E57" s="116"/>
      <c r="F57" s="116"/>
      <c r="G57" s="116"/>
      <c r="H57" s="116"/>
      <c r="I57" s="116"/>
      <c r="J57" s="161"/>
    </row>
    <row r="58" spans="1:10" x14ac:dyDescent="0.2">
      <c r="A58" s="159">
        <v>55</v>
      </c>
      <c r="B58" s="149"/>
      <c r="C58" s="115"/>
      <c r="D58" s="116"/>
      <c r="E58" s="116"/>
      <c r="F58" s="116"/>
      <c r="G58" s="116"/>
      <c r="H58" s="116"/>
      <c r="I58" s="116"/>
      <c r="J58" s="161"/>
    </row>
    <row r="59" spans="1:10" x14ac:dyDescent="0.2">
      <c r="A59" s="159">
        <v>56</v>
      </c>
      <c r="B59" s="149"/>
      <c r="C59" s="115"/>
      <c r="D59" s="116"/>
      <c r="E59" s="116"/>
      <c r="F59" s="116"/>
      <c r="G59" s="116"/>
      <c r="H59" s="116"/>
      <c r="I59" s="116"/>
      <c r="J59" s="161"/>
    </row>
    <row r="60" spans="1:10" x14ac:dyDescent="0.2">
      <c r="A60" s="159">
        <v>57</v>
      </c>
      <c r="B60" s="149"/>
      <c r="C60" s="115"/>
      <c r="D60" s="116"/>
      <c r="E60" s="116"/>
      <c r="F60" s="116"/>
      <c r="G60" s="116"/>
      <c r="H60" s="116"/>
      <c r="I60" s="116"/>
      <c r="J60" s="161"/>
    </row>
    <row r="61" spans="1:10" x14ac:dyDescent="0.2">
      <c r="A61" s="159">
        <v>58</v>
      </c>
      <c r="B61" s="149"/>
      <c r="C61" s="115"/>
      <c r="D61" s="116"/>
      <c r="E61" s="116"/>
      <c r="F61" s="116"/>
      <c r="G61" s="116"/>
      <c r="H61" s="116"/>
      <c r="I61" s="116"/>
      <c r="J61" s="161"/>
    </row>
    <row r="62" spans="1:10" x14ac:dyDescent="0.2">
      <c r="A62" s="159">
        <v>59</v>
      </c>
      <c r="B62" s="149"/>
      <c r="C62" s="115"/>
      <c r="D62" s="116"/>
      <c r="E62" s="116"/>
      <c r="F62" s="116"/>
      <c r="G62" s="116"/>
      <c r="H62" s="116"/>
      <c r="I62" s="116"/>
      <c r="J62" s="161"/>
    </row>
    <row r="63" spans="1:10" x14ac:dyDescent="0.2">
      <c r="A63" s="159">
        <v>60</v>
      </c>
      <c r="B63" s="149"/>
      <c r="C63" s="115"/>
      <c r="D63" s="116"/>
      <c r="E63" s="116"/>
      <c r="F63" s="116"/>
      <c r="G63" s="116"/>
      <c r="H63" s="116"/>
      <c r="I63" s="116"/>
      <c r="J63" s="161"/>
    </row>
    <row r="64" spans="1:10" x14ac:dyDescent="0.2">
      <c r="A64" s="159">
        <v>61</v>
      </c>
      <c r="B64" s="149"/>
      <c r="C64" s="115"/>
      <c r="D64" s="116"/>
      <c r="E64" s="116"/>
      <c r="F64" s="116"/>
      <c r="G64" s="116"/>
      <c r="H64" s="116"/>
      <c r="I64" s="116"/>
      <c r="J64" s="161"/>
    </row>
    <row r="65" spans="1:10" x14ac:dyDescent="0.2">
      <c r="A65" s="159">
        <v>62</v>
      </c>
      <c r="B65" s="149"/>
      <c r="C65" s="115"/>
      <c r="D65" s="116"/>
      <c r="E65" s="116"/>
      <c r="F65" s="116"/>
      <c r="G65" s="116"/>
      <c r="H65" s="116"/>
      <c r="I65" s="116"/>
      <c r="J65" s="161"/>
    </row>
    <row r="66" spans="1:10" x14ac:dyDescent="0.2">
      <c r="A66" s="159">
        <v>63</v>
      </c>
      <c r="B66" s="149"/>
      <c r="C66" s="115"/>
      <c r="D66" s="116"/>
      <c r="E66" s="116"/>
      <c r="F66" s="116"/>
      <c r="G66" s="116"/>
      <c r="H66" s="116"/>
      <c r="I66" s="116"/>
      <c r="J66" s="161"/>
    </row>
    <row r="67" spans="1:10" x14ac:dyDescent="0.2">
      <c r="A67" s="159">
        <v>64</v>
      </c>
      <c r="B67" s="149"/>
      <c r="C67" s="115"/>
      <c r="D67" s="116"/>
      <c r="E67" s="116"/>
      <c r="F67" s="116"/>
      <c r="G67" s="116"/>
      <c r="H67" s="116"/>
      <c r="I67" s="116"/>
      <c r="J67" s="161"/>
    </row>
    <row r="68" spans="1:10" x14ac:dyDescent="0.2">
      <c r="A68" s="159">
        <v>65</v>
      </c>
      <c r="B68" s="149"/>
      <c r="C68" s="115"/>
      <c r="D68" s="116"/>
      <c r="E68" s="116"/>
      <c r="F68" s="116"/>
      <c r="G68" s="116"/>
      <c r="H68" s="116"/>
      <c r="I68" s="116"/>
      <c r="J68" s="161"/>
    </row>
    <row r="69" spans="1:10" x14ac:dyDescent="0.2">
      <c r="A69" s="159">
        <v>66</v>
      </c>
      <c r="B69" s="149"/>
      <c r="C69" s="115"/>
      <c r="D69" s="116"/>
      <c r="E69" s="116"/>
      <c r="F69" s="116"/>
      <c r="G69" s="116"/>
      <c r="H69" s="116"/>
      <c r="I69" s="116"/>
      <c r="J69" s="161"/>
    </row>
    <row r="70" spans="1:10" x14ac:dyDescent="0.2">
      <c r="A70" s="159">
        <v>67</v>
      </c>
      <c r="B70" s="149"/>
      <c r="C70" s="115"/>
      <c r="D70" s="116"/>
      <c r="E70" s="116"/>
      <c r="F70" s="116"/>
      <c r="G70" s="116"/>
      <c r="H70" s="116"/>
      <c r="I70" s="116"/>
      <c r="J70" s="161"/>
    </row>
    <row r="71" spans="1:10" x14ac:dyDescent="0.2">
      <c r="A71" s="159">
        <v>68</v>
      </c>
      <c r="B71" s="149"/>
      <c r="C71" s="115"/>
      <c r="D71" s="116"/>
      <c r="E71" s="116"/>
      <c r="F71" s="116"/>
      <c r="G71" s="116"/>
      <c r="H71" s="116"/>
      <c r="I71" s="116"/>
      <c r="J71" s="161"/>
    </row>
    <row r="72" spans="1:10" x14ac:dyDescent="0.2">
      <c r="A72" s="159">
        <v>69</v>
      </c>
      <c r="B72" s="149"/>
      <c r="C72" s="115"/>
      <c r="D72" s="116"/>
      <c r="E72" s="116"/>
      <c r="F72" s="116"/>
      <c r="G72" s="116"/>
      <c r="H72" s="116"/>
      <c r="I72" s="116"/>
      <c r="J72" s="161"/>
    </row>
    <row r="73" spans="1:10" x14ac:dyDescent="0.2">
      <c r="A73" s="159">
        <v>70</v>
      </c>
      <c r="B73" s="149"/>
      <c r="C73" s="115"/>
      <c r="D73" s="116"/>
      <c r="E73" s="116"/>
      <c r="F73" s="116"/>
      <c r="G73" s="116"/>
      <c r="H73" s="116"/>
      <c r="I73" s="116"/>
      <c r="J73" s="161"/>
    </row>
    <row r="74" spans="1:10" x14ac:dyDescent="0.2">
      <c r="A74" s="159">
        <v>71</v>
      </c>
      <c r="B74" s="149"/>
      <c r="C74" s="115"/>
      <c r="D74" s="116"/>
      <c r="E74" s="116"/>
      <c r="F74" s="116"/>
      <c r="G74" s="116"/>
      <c r="H74" s="116"/>
      <c r="I74" s="116"/>
      <c r="J74" s="161"/>
    </row>
    <row r="75" spans="1:10" x14ac:dyDescent="0.2">
      <c r="A75" s="159">
        <v>72</v>
      </c>
      <c r="B75" s="149"/>
      <c r="C75" s="115"/>
      <c r="D75" s="116"/>
      <c r="E75" s="116"/>
      <c r="F75" s="116"/>
      <c r="G75" s="116"/>
      <c r="H75" s="116"/>
      <c r="I75" s="116"/>
      <c r="J75" s="161"/>
    </row>
    <row r="76" spans="1:10" x14ac:dyDescent="0.2">
      <c r="A76" s="159">
        <v>73</v>
      </c>
      <c r="B76" s="149"/>
      <c r="C76" s="115"/>
      <c r="D76" s="116"/>
      <c r="E76" s="116"/>
      <c r="F76" s="116"/>
      <c r="G76" s="116"/>
      <c r="H76" s="116"/>
      <c r="I76" s="116"/>
      <c r="J76" s="161"/>
    </row>
    <row r="77" spans="1:10" x14ac:dyDescent="0.2">
      <c r="A77" s="159">
        <v>74</v>
      </c>
      <c r="B77" s="149"/>
      <c r="C77" s="115"/>
      <c r="D77" s="116"/>
      <c r="E77" s="116"/>
      <c r="F77" s="116"/>
      <c r="G77" s="116"/>
      <c r="H77" s="116"/>
      <c r="I77" s="116"/>
      <c r="J77" s="161"/>
    </row>
    <row r="78" spans="1:10" x14ac:dyDescent="0.2">
      <c r="A78" s="159">
        <v>75</v>
      </c>
      <c r="B78" s="149"/>
      <c r="C78" s="115"/>
      <c r="D78" s="116"/>
      <c r="E78" s="116"/>
      <c r="F78" s="116"/>
      <c r="G78" s="116"/>
      <c r="H78" s="116"/>
      <c r="I78" s="116"/>
      <c r="J78" s="161"/>
    </row>
    <row r="79" spans="1:10" x14ac:dyDescent="0.2">
      <c r="A79" s="159">
        <v>76</v>
      </c>
      <c r="B79" s="149"/>
      <c r="C79" s="115"/>
      <c r="D79" s="116"/>
      <c r="E79" s="116"/>
      <c r="F79" s="116"/>
      <c r="G79" s="116"/>
      <c r="H79" s="116"/>
      <c r="I79" s="116"/>
      <c r="J79" s="161"/>
    </row>
    <row r="80" spans="1:10" x14ac:dyDescent="0.2">
      <c r="A80" s="159">
        <v>77</v>
      </c>
      <c r="B80" s="149"/>
      <c r="C80" s="115"/>
      <c r="D80" s="116"/>
      <c r="E80" s="116"/>
      <c r="F80" s="116"/>
      <c r="G80" s="116"/>
      <c r="H80" s="116"/>
      <c r="I80" s="116"/>
      <c r="J80" s="161"/>
    </row>
    <row r="81" spans="1:10" x14ac:dyDescent="0.2">
      <c r="A81" s="159">
        <v>78</v>
      </c>
      <c r="B81" s="149"/>
      <c r="C81" s="115"/>
      <c r="D81" s="116"/>
      <c r="E81" s="116"/>
      <c r="F81" s="116"/>
      <c r="G81" s="116"/>
      <c r="H81" s="116"/>
      <c r="I81" s="116"/>
      <c r="J81" s="161"/>
    </row>
    <row r="82" spans="1:10" x14ac:dyDescent="0.2">
      <c r="A82" s="159">
        <v>79</v>
      </c>
      <c r="B82" s="149"/>
      <c r="C82" s="115"/>
      <c r="D82" s="116"/>
      <c r="E82" s="116"/>
      <c r="F82" s="116"/>
      <c r="G82" s="116"/>
      <c r="H82" s="116"/>
      <c r="I82" s="116"/>
      <c r="J82" s="161"/>
    </row>
    <row r="83" spans="1:10" x14ac:dyDescent="0.2">
      <c r="A83" s="159">
        <v>80</v>
      </c>
      <c r="B83" s="149"/>
      <c r="C83" s="115"/>
      <c r="D83" s="116"/>
      <c r="E83" s="116"/>
      <c r="F83" s="116"/>
      <c r="G83" s="116"/>
      <c r="H83" s="116"/>
      <c r="I83" s="116"/>
      <c r="J83" s="161"/>
    </row>
    <row r="84" spans="1:10" x14ac:dyDescent="0.2">
      <c r="A84" s="159">
        <v>81</v>
      </c>
      <c r="B84" s="149"/>
      <c r="C84" s="115"/>
      <c r="D84" s="116"/>
      <c r="E84" s="116"/>
      <c r="F84" s="116"/>
      <c r="G84" s="116"/>
      <c r="H84" s="116"/>
      <c r="I84" s="116"/>
      <c r="J84" s="161"/>
    </row>
    <row r="85" spans="1:10" x14ac:dyDescent="0.2">
      <c r="A85" s="159">
        <v>82</v>
      </c>
      <c r="B85" s="149"/>
      <c r="C85" s="115"/>
      <c r="D85" s="116"/>
      <c r="E85" s="116"/>
      <c r="F85" s="116"/>
      <c r="G85" s="116"/>
      <c r="H85" s="116"/>
      <c r="I85" s="116"/>
      <c r="J85" s="161"/>
    </row>
    <row r="86" spans="1:10" x14ac:dyDescent="0.2">
      <c r="A86" s="159">
        <v>83</v>
      </c>
      <c r="B86" s="149"/>
      <c r="C86" s="115"/>
      <c r="D86" s="116"/>
      <c r="E86" s="116"/>
      <c r="F86" s="116"/>
      <c r="G86" s="116"/>
      <c r="H86" s="116"/>
      <c r="I86" s="116"/>
      <c r="J86" s="161"/>
    </row>
    <row r="87" spans="1:10" x14ac:dyDescent="0.2">
      <c r="A87" s="159">
        <v>84</v>
      </c>
      <c r="B87" s="149"/>
      <c r="C87" s="115"/>
      <c r="D87" s="116"/>
      <c r="E87" s="116"/>
      <c r="F87" s="116"/>
      <c r="G87" s="116"/>
      <c r="H87" s="116"/>
      <c r="I87" s="116"/>
      <c r="J87" s="161"/>
    </row>
    <row r="88" spans="1:10" x14ac:dyDescent="0.2">
      <c r="A88" s="159">
        <v>85</v>
      </c>
      <c r="B88" s="149"/>
      <c r="C88" s="115"/>
      <c r="D88" s="116"/>
      <c r="E88" s="116"/>
      <c r="F88" s="116"/>
      <c r="G88" s="116"/>
      <c r="H88" s="116"/>
      <c r="I88" s="116"/>
      <c r="J88" s="161"/>
    </row>
    <row r="89" spans="1:10" x14ac:dyDescent="0.2">
      <c r="A89" s="159">
        <v>86</v>
      </c>
      <c r="B89" s="149"/>
      <c r="C89" s="115"/>
      <c r="D89" s="116"/>
      <c r="E89" s="116"/>
      <c r="F89" s="116"/>
      <c r="G89" s="116"/>
      <c r="H89" s="116"/>
      <c r="I89" s="116"/>
      <c r="J89" s="161"/>
    </row>
    <row r="90" spans="1:10" x14ac:dyDescent="0.2">
      <c r="A90" s="159">
        <v>87</v>
      </c>
      <c r="B90" s="149"/>
      <c r="C90" s="115"/>
      <c r="D90" s="116"/>
      <c r="E90" s="116"/>
      <c r="F90" s="116"/>
      <c r="G90" s="116"/>
      <c r="H90" s="116"/>
      <c r="I90" s="116"/>
      <c r="J90" s="161"/>
    </row>
    <row r="91" spans="1:10" x14ac:dyDescent="0.2">
      <c r="A91" s="159">
        <v>88</v>
      </c>
      <c r="B91" s="149"/>
      <c r="C91" s="115"/>
      <c r="D91" s="116"/>
      <c r="E91" s="116"/>
      <c r="F91" s="116"/>
      <c r="G91" s="116"/>
      <c r="H91" s="116"/>
      <c r="I91" s="116"/>
      <c r="J91" s="161"/>
    </row>
    <row r="92" spans="1:10" x14ac:dyDescent="0.2">
      <c r="A92" s="159">
        <v>89</v>
      </c>
      <c r="B92" s="149"/>
      <c r="C92" s="115"/>
      <c r="D92" s="116"/>
      <c r="E92" s="116"/>
      <c r="F92" s="116"/>
      <c r="G92" s="116"/>
      <c r="H92" s="116"/>
      <c r="I92" s="116"/>
      <c r="J92" s="161"/>
    </row>
    <row r="93" spans="1:10" x14ac:dyDescent="0.2">
      <c r="A93" s="159">
        <v>90</v>
      </c>
      <c r="B93" s="149"/>
      <c r="C93" s="115"/>
      <c r="D93" s="116"/>
      <c r="E93" s="116"/>
      <c r="F93" s="116"/>
      <c r="G93" s="116"/>
      <c r="H93" s="116"/>
      <c r="I93" s="116"/>
      <c r="J93" s="161"/>
    </row>
    <row r="94" spans="1:10" x14ac:dyDescent="0.2">
      <c r="A94" s="159">
        <v>91</v>
      </c>
      <c r="B94" s="149"/>
      <c r="C94" s="115"/>
      <c r="D94" s="116"/>
      <c r="E94" s="116"/>
      <c r="F94" s="116"/>
      <c r="G94" s="116"/>
      <c r="H94" s="116"/>
      <c r="I94" s="116"/>
      <c r="J94" s="161"/>
    </row>
    <row r="95" spans="1:10" x14ac:dyDescent="0.2">
      <c r="A95" s="159">
        <v>92</v>
      </c>
      <c r="B95" s="149"/>
      <c r="C95" s="115"/>
      <c r="D95" s="116"/>
      <c r="E95" s="116"/>
      <c r="F95" s="116"/>
      <c r="G95" s="116"/>
      <c r="H95" s="116"/>
      <c r="I95" s="116"/>
      <c r="J95" s="161"/>
    </row>
    <row r="96" spans="1:10" x14ac:dyDescent="0.2">
      <c r="A96" s="159">
        <v>93</v>
      </c>
      <c r="B96" s="149"/>
      <c r="C96" s="115"/>
      <c r="D96" s="116"/>
      <c r="E96" s="116"/>
      <c r="F96" s="116"/>
      <c r="G96" s="116"/>
      <c r="H96" s="116"/>
      <c r="I96" s="116"/>
      <c r="J96" s="161"/>
    </row>
    <row r="97" spans="1:10" x14ac:dyDescent="0.2">
      <c r="A97" s="159">
        <v>94</v>
      </c>
      <c r="B97" s="149"/>
      <c r="C97" s="115"/>
      <c r="D97" s="116"/>
      <c r="E97" s="116"/>
      <c r="F97" s="116"/>
      <c r="G97" s="116"/>
      <c r="H97" s="116"/>
      <c r="I97" s="116"/>
      <c r="J97" s="161"/>
    </row>
    <row r="98" spans="1:10" x14ac:dyDescent="0.2">
      <c r="A98" s="159">
        <v>95</v>
      </c>
      <c r="B98" s="149"/>
      <c r="C98" s="115"/>
      <c r="D98" s="116"/>
      <c r="E98" s="116"/>
      <c r="F98" s="116"/>
      <c r="G98" s="116"/>
      <c r="H98" s="116"/>
      <c r="I98" s="116"/>
      <c r="J98" s="161"/>
    </row>
    <row r="99" spans="1:10" x14ac:dyDescent="0.2">
      <c r="A99" s="159">
        <v>96</v>
      </c>
      <c r="B99" s="149"/>
      <c r="C99" s="115"/>
      <c r="D99" s="116"/>
      <c r="E99" s="116"/>
      <c r="F99" s="116"/>
      <c r="G99" s="116"/>
      <c r="H99" s="116"/>
      <c r="I99" s="116"/>
      <c r="J99" s="161"/>
    </row>
    <row r="100" spans="1:10" x14ac:dyDescent="0.2">
      <c r="A100" s="159">
        <v>97</v>
      </c>
      <c r="B100" s="149"/>
      <c r="C100" s="115"/>
      <c r="D100" s="116"/>
      <c r="E100" s="116"/>
      <c r="F100" s="116"/>
      <c r="G100" s="116"/>
      <c r="H100" s="116"/>
      <c r="I100" s="116"/>
      <c r="J100" s="161"/>
    </row>
    <row r="101" spans="1:10" x14ac:dyDescent="0.2">
      <c r="A101" s="159">
        <v>98</v>
      </c>
      <c r="B101" s="149"/>
      <c r="C101" s="115"/>
      <c r="D101" s="116"/>
      <c r="E101" s="116"/>
      <c r="F101" s="116"/>
      <c r="G101" s="116"/>
      <c r="H101" s="116"/>
      <c r="I101" s="116"/>
      <c r="J101" s="161"/>
    </row>
    <row r="102" spans="1:10" x14ac:dyDescent="0.2">
      <c r="A102" s="159">
        <v>99</v>
      </c>
      <c r="B102" s="149"/>
      <c r="C102" s="115"/>
      <c r="D102" s="116"/>
      <c r="E102" s="116"/>
      <c r="F102" s="116"/>
      <c r="G102" s="116"/>
      <c r="H102" s="116"/>
      <c r="I102" s="116"/>
      <c r="J102" s="161"/>
    </row>
    <row r="103" spans="1:10" x14ac:dyDescent="0.2">
      <c r="A103" s="159">
        <v>100</v>
      </c>
      <c r="B103" s="149"/>
      <c r="C103" s="115"/>
      <c r="D103" s="116"/>
      <c r="E103" s="116"/>
      <c r="F103" s="116"/>
      <c r="G103" s="116"/>
      <c r="H103" s="116"/>
      <c r="I103" s="116"/>
      <c r="J103" s="161"/>
    </row>
  </sheetData>
  <mergeCells count="2">
    <mergeCell ref="A2:I2"/>
    <mergeCell ref="A1:J1"/>
  </mergeCells>
  <dataValidations count="3">
    <dataValidation type="list" allowBlank="1" showInputMessage="1" showErrorMessage="1" sqref="H4:H103" xr:uid="{9F092378-8EEC-41F9-8D64-65DFC3078042}">
      <formula1>"Basic Maintenance, Full-Service Warranty Maintenance"</formula1>
    </dataValidation>
    <dataValidation type="list" allowBlank="1" showInputMessage="1" showErrorMessage="1" sqref="D4:D103" xr:uid="{B2AC9CFB-F4D2-4F5C-B04B-E4C36D195325}">
      <formula1>"Freight, Passenger"</formula1>
    </dataValidation>
    <dataValidation type="list" allowBlank="1" showInputMessage="1" showErrorMessage="1" sqref="I4:I103" xr:uid="{6B855D3A-9CAE-4E2A-BDAD-2BDB95B68EEC}">
      <formula1>"Yes, No"</formula1>
    </dataValidation>
  </dataValidations>
  <pageMargins left="0.7" right="0.7" top="0.75" bottom="0.75" header="0.3" footer="0.3"/>
  <pageSetup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97F9-8BFC-4E48-ADCD-A839C2642542}">
  <sheetPr>
    <pageSetUpPr fitToPage="1"/>
  </sheetPr>
  <dimension ref="A1:H103"/>
  <sheetViews>
    <sheetView showGridLines="0" workbookViewId="0">
      <pane xSplit="1" ySplit="3" topLeftCell="B4" activePane="bottomRight" state="frozen"/>
      <selection pane="topRight" activeCell="B1" sqref="B1"/>
      <selection pane="bottomLeft" activeCell="A4" sqref="A4"/>
      <selection pane="bottomRight" activeCell="D4" sqref="D4"/>
    </sheetView>
  </sheetViews>
  <sheetFormatPr defaultRowHeight="14.25" x14ac:dyDescent="0.2"/>
  <cols>
    <col min="1" max="1" width="9.125" customWidth="1"/>
    <col min="2" max="2" width="21.625" customWidth="1"/>
    <col min="3" max="3" width="17.375" customWidth="1"/>
    <col min="4" max="4" width="20.625" customWidth="1"/>
    <col min="5" max="5" width="13.875" customWidth="1"/>
    <col min="6" max="6" width="14.375" customWidth="1"/>
    <col min="7" max="7" width="28" customWidth="1"/>
    <col min="8" max="8" width="24.125" customWidth="1"/>
  </cols>
  <sheetData>
    <row r="1" spans="1:8" ht="15" x14ac:dyDescent="0.2">
      <c r="A1" s="341" t="s">
        <v>315</v>
      </c>
      <c r="B1" s="341"/>
      <c r="C1" s="341"/>
      <c r="D1" s="341"/>
      <c r="E1" s="341"/>
      <c r="F1" s="341"/>
      <c r="G1" s="341"/>
      <c r="H1" s="341"/>
    </row>
    <row r="2" spans="1:8" ht="46.5" customHeight="1" x14ac:dyDescent="0.2">
      <c r="A2" s="235" t="s">
        <v>322</v>
      </c>
      <c r="B2" s="235"/>
      <c r="C2" s="235"/>
      <c r="D2" s="235"/>
      <c r="E2" s="235"/>
      <c r="F2" s="235"/>
      <c r="G2" s="235"/>
      <c r="H2" s="164" t="s">
        <v>71</v>
      </c>
    </row>
    <row r="3" spans="1:8" ht="25.5" x14ac:dyDescent="0.2">
      <c r="A3" s="158" t="s">
        <v>69</v>
      </c>
      <c r="B3" s="148" t="s">
        <v>55</v>
      </c>
      <c r="C3" s="114" t="s">
        <v>61</v>
      </c>
      <c r="D3" s="114" t="s">
        <v>58</v>
      </c>
      <c r="E3" s="114" t="s">
        <v>59</v>
      </c>
      <c r="F3" s="114" t="s">
        <v>62</v>
      </c>
      <c r="G3" s="156" t="s">
        <v>63</v>
      </c>
      <c r="H3" s="162" t="s">
        <v>72</v>
      </c>
    </row>
    <row r="4" spans="1:8" x14ac:dyDescent="0.2">
      <c r="A4" s="159">
        <v>1</v>
      </c>
      <c r="B4" s="149"/>
      <c r="C4" s="115"/>
      <c r="D4" s="116"/>
      <c r="E4" s="116"/>
      <c r="F4" s="116"/>
      <c r="G4" s="157"/>
      <c r="H4" s="161"/>
    </row>
    <row r="5" spans="1:8" x14ac:dyDescent="0.2">
      <c r="A5" s="159">
        <v>2</v>
      </c>
      <c r="B5" s="149"/>
      <c r="C5" s="115"/>
      <c r="D5" s="116"/>
      <c r="E5" s="116"/>
      <c r="F5" s="116"/>
      <c r="G5" s="157"/>
      <c r="H5" s="161"/>
    </row>
    <row r="6" spans="1:8" x14ac:dyDescent="0.2">
      <c r="A6" s="159">
        <v>3</v>
      </c>
      <c r="B6" s="149"/>
      <c r="C6" s="115"/>
      <c r="D6" s="116"/>
      <c r="E6" s="116"/>
      <c r="F6" s="116"/>
      <c r="G6" s="157"/>
      <c r="H6" s="161"/>
    </row>
    <row r="7" spans="1:8" x14ac:dyDescent="0.2">
      <c r="A7" s="159">
        <v>4</v>
      </c>
      <c r="B7" s="149"/>
      <c r="C7" s="115"/>
      <c r="D7" s="116"/>
      <c r="E7" s="116"/>
      <c r="F7" s="116"/>
      <c r="G7" s="157"/>
      <c r="H7" s="161"/>
    </row>
    <row r="8" spans="1:8" x14ac:dyDescent="0.2">
      <c r="A8" s="159">
        <v>5</v>
      </c>
      <c r="B8" s="149"/>
      <c r="C8" s="115"/>
      <c r="D8" s="116"/>
      <c r="E8" s="116"/>
      <c r="F8" s="116"/>
      <c r="G8" s="157"/>
      <c r="H8" s="161"/>
    </row>
    <row r="9" spans="1:8" x14ac:dyDescent="0.2">
      <c r="A9" s="159">
        <v>6</v>
      </c>
      <c r="B9" s="149"/>
      <c r="C9" s="115"/>
      <c r="D9" s="116"/>
      <c r="E9" s="116"/>
      <c r="F9" s="116"/>
      <c r="G9" s="157"/>
      <c r="H9" s="161"/>
    </row>
    <row r="10" spans="1:8" x14ac:dyDescent="0.2">
      <c r="A10" s="159">
        <v>7</v>
      </c>
      <c r="B10" s="149"/>
      <c r="C10" s="115"/>
      <c r="D10" s="116"/>
      <c r="E10" s="116"/>
      <c r="F10" s="116"/>
      <c r="G10" s="157"/>
      <c r="H10" s="161"/>
    </row>
    <row r="11" spans="1:8" x14ac:dyDescent="0.2">
      <c r="A11" s="159">
        <v>8</v>
      </c>
      <c r="B11" s="149"/>
      <c r="C11" s="115"/>
      <c r="D11" s="116"/>
      <c r="E11" s="116"/>
      <c r="F11" s="116"/>
      <c r="G11" s="157"/>
      <c r="H11" s="161"/>
    </row>
    <row r="12" spans="1:8" x14ac:dyDescent="0.2">
      <c r="A12" s="159">
        <v>9</v>
      </c>
      <c r="B12" s="149"/>
      <c r="C12" s="115"/>
      <c r="D12" s="116"/>
      <c r="E12" s="116"/>
      <c r="F12" s="116"/>
      <c r="G12" s="157"/>
      <c r="H12" s="161"/>
    </row>
    <row r="13" spans="1:8" x14ac:dyDescent="0.2">
      <c r="A13" s="159">
        <v>10</v>
      </c>
      <c r="B13" s="149"/>
      <c r="C13" s="115"/>
      <c r="D13" s="116"/>
      <c r="E13" s="116"/>
      <c r="F13" s="116"/>
      <c r="G13" s="157"/>
      <c r="H13" s="161"/>
    </row>
    <row r="14" spans="1:8" x14ac:dyDescent="0.2">
      <c r="A14" s="159">
        <v>11</v>
      </c>
      <c r="B14" s="149"/>
      <c r="C14" s="115"/>
      <c r="D14" s="116"/>
      <c r="E14" s="116"/>
      <c r="F14" s="116"/>
      <c r="G14" s="157"/>
      <c r="H14" s="161"/>
    </row>
    <row r="15" spans="1:8" x14ac:dyDescent="0.2">
      <c r="A15" s="159">
        <v>12</v>
      </c>
      <c r="B15" s="149"/>
      <c r="C15" s="115"/>
      <c r="D15" s="116"/>
      <c r="E15" s="116"/>
      <c r="F15" s="116"/>
      <c r="G15" s="157"/>
      <c r="H15" s="161"/>
    </row>
    <row r="16" spans="1:8" x14ac:dyDescent="0.2">
      <c r="A16" s="159">
        <v>13</v>
      </c>
      <c r="B16" s="149"/>
      <c r="C16" s="115"/>
      <c r="D16" s="116"/>
      <c r="E16" s="116"/>
      <c r="F16" s="116"/>
      <c r="G16" s="157"/>
      <c r="H16" s="161"/>
    </row>
    <row r="17" spans="1:8" x14ac:dyDescent="0.2">
      <c r="A17" s="159">
        <v>14</v>
      </c>
      <c r="B17" s="149"/>
      <c r="C17" s="115"/>
      <c r="D17" s="116"/>
      <c r="E17" s="116"/>
      <c r="F17" s="116"/>
      <c r="G17" s="157"/>
      <c r="H17" s="161"/>
    </row>
    <row r="18" spans="1:8" x14ac:dyDescent="0.2">
      <c r="A18" s="159">
        <v>15</v>
      </c>
      <c r="B18" s="149"/>
      <c r="C18" s="115"/>
      <c r="D18" s="116"/>
      <c r="E18" s="116"/>
      <c r="F18" s="116"/>
      <c r="G18" s="157"/>
      <c r="H18" s="161"/>
    </row>
    <row r="19" spans="1:8" x14ac:dyDescent="0.2">
      <c r="A19" s="159">
        <v>16</v>
      </c>
      <c r="B19" s="149"/>
      <c r="C19" s="115"/>
      <c r="D19" s="116"/>
      <c r="E19" s="116"/>
      <c r="F19" s="116"/>
      <c r="G19" s="157"/>
      <c r="H19" s="161"/>
    </row>
    <row r="20" spans="1:8" x14ac:dyDescent="0.2">
      <c r="A20" s="159">
        <v>17</v>
      </c>
      <c r="B20" s="149"/>
      <c r="C20" s="115"/>
      <c r="D20" s="116"/>
      <c r="E20" s="116"/>
      <c r="F20" s="116"/>
      <c r="G20" s="157"/>
      <c r="H20" s="161"/>
    </row>
    <row r="21" spans="1:8" x14ac:dyDescent="0.2">
      <c r="A21" s="159">
        <v>18</v>
      </c>
      <c r="B21" s="149"/>
      <c r="C21" s="115"/>
      <c r="D21" s="116"/>
      <c r="E21" s="116"/>
      <c r="F21" s="116"/>
      <c r="G21" s="157"/>
      <c r="H21" s="161"/>
    </row>
    <row r="22" spans="1:8" x14ac:dyDescent="0.2">
      <c r="A22" s="159">
        <v>19</v>
      </c>
      <c r="B22" s="149"/>
      <c r="C22" s="115"/>
      <c r="D22" s="116"/>
      <c r="E22" s="116"/>
      <c r="F22" s="116"/>
      <c r="G22" s="157"/>
      <c r="H22" s="161"/>
    </row>
    <row r="23" spans="1:8" x14ac:dyDescent="0.2">
      <c r="A23" s="159">
        <v>20</v>
      </c>
      <c r="B23" s="149"/>
      <c r="C23" s="115"/>
      <c r="D23" s="116"/>
      <c r="E23" s="116"/>
      <c r="F23" s="116"/>
      <c r="G23" s="157"/>
      <c r="H23" s="161"/>
    </row>
    <row r="24" spans="1:8" x14ac:dyDescent="0.2">
      <c r="A24" s="159">
        <v>21</v>
      </c>
      <c r="B24" s="149"/>
      <c r="C24" s="115"/>
      <c r="D24" s="116"/>
      <c r="E24" s="116"/>
      <c r="F24" s="116"/>
      <c r="G24" s="157"/>
      <c r="H24" s="161"/>
    </row>
    <row r="25" spans="1:8" x14ac:dyDescent="0.2">
      <c r="A25" s="159">
        <v>22</v>
      </c>
      <c r="B25" s="149"/>
      <c r="C25" s="115"/>
      <c r="D25" s="116"/>
      <c r="E25" s="116"/>
      <c r="F25" s="116"/>
      <c r="G25" s="157"/>
      <c r="H25" s="161"/>
    </row>
    <row r="26" spans="1:8" x14ac:dyDescent="0.2">
      <c r="A26" s="159">
        <v>23</v>
      </c>
      <c r="B26" s="149"/>
      <c r="C26" s="115"/>
      <c r="D26" s="116"/>
      <c r="E26" s="116"/>
      <c r="F26" s="116"/>
      <c r="G26" s="157"/>
      <c r="H26" s="161"/>
    </row>
    <row r="27" spans="1:8" x14ac:dyDescent="0.2">
      <c r="A27" s="159">
        <v>24</v>
      </c>
      <c r="B27" s="149"/>
      <c r="C27" s="115"/>
      <c r="D27" s="116"/>
      <c r="E27" s="116"/>
      <c r="F27" s="116"/>
      <c r="G27" s="157"/>
      <c r="H27" s="161"/>
    </row>
    <row r="28" spans="1:8" x14ac:dyDescent="0.2">
      <c r="A28" s="159">
        <v>25</v>
      </c>
      <c r="B28" s="149"/>
      <c r="C28" s="115"/>
      <c r="D28" s="116"/>
      <c r="E28" s="116"/>
      <c r="F28" s="116"/>
      <c r="G28" s="157"/>
      <c r="H28" s="161"/>
    </row>
    <row r="29" spans="1:8" x14ac:dyDescent="0.2">
      <c r="A29" s="159">
        <v>26</v>
      </c>
      <c r="B29" s="149"/>
      <c r="C29" s="115"/>
      <c r="D29" s="116"/>
      <c r="E29" s="116"/>
      <c r="F29" s="116"/>
      <c r="G29" s="157"/>
      <c r="H29" s="161"/>
    </row>
    <row r="30" spans="1:8" x14ac:dyDescent="0.2">
      <c r="A30" s="159">
        <v>27</v>
      </c>
      <c r="B30" s="149"/>
      <c r="C30" s="115"/>
      <c r="D30" s="116"/>
      <c r="E30" s="116"/>
      <c r="F30" s="116"/>
      <c r="G30" s="157"/>
      <c r="H30" s="161"/>
    </row>
    <row r="31" spans="1:8" x14ac:dyDescent="0.2">
      <c r="A31" s="159">
        <v>28</v>
      </c>
      <c r="B31" s="149"/>
      <c r="C31" s="115"/>
      <c r="D31" s="116"/>
      <c r="E31" s="116"/>
      <c r="F31" s="116"/>
      <c r="G31" s="157"/>
      <c r="H31" s="161"/>
    </row>
    <row r="32" spans="1:8" x14ac:dyDescent="0.2">
      <c r="A32" s="159">
        <v>29</v>
      </c>
      <c r="B32" s="149"/>
      <c r="C32" s="115"/>
      <c r="D32" s="116"/>
      <c r="E32" s="116"/>
      <c r="F32" s="116"/>
      <c r="G32" s="157"/>
      <c r="H32" s="161"/>
    </row>
    <row r="33" spans="1:8" x14ac:dyDescent="0.2">
      <c r="A33" s="159">
        <v>30</v>
      </c>
      <c r="B33" s="149"/>
      <c r="C33" s="115"/>
      <c r="D33" s="116"/>
      <c r="E33" s="116"/>
      <c r="F33" s="116"/>
      <c r="G33" s="157"/>
      <c r="H33" s="161"/>
    </row>
    <row r="34" spans="1:8" x14ac:dyDescent="0.2">
      <c r="A34" s="159">
        <v>31</v>
      </c>
      <c r="B34" s="149"/>
      <c r="C34" s="115"/>
      <c r="D34" s="116"/>
      <c r="E34" s="116"/>
      <c r="F34" s="116"/>
      <c r="G34" s="157"/>
      <c r="H34" s="161"/>
    </row>
    <row r="35" spans="1:8" x14ac:dyDescent="0.2">
      <c r="A35" s="159">
        <v>32</v>
      </c>
      <c r="B35" s="149"/>
      <c r="C35" s="115"/>
      <c r="D35" s="116"/>
      <c r="E35" s="116"/>
      <c r="F35" s="116"/>
      <c r="G35" s="157"/>
      <c r="H35" s="161"/>
    </row>
    <row r="36" spans="1:8" x14ac:dyDescent="0.2">
      <c r="A36" s="159">
        <v>33</v>
      </c>
      <c r="B36" s="149"/>
      <c r="C36" s="115"/>
      <c r="D36" s="116"/>
      <c r="E36" s="116"/>
      <c r="F36" s="116"/>
      <c r="G36" s="157"/>
      <c r="H36" s="161"/>
    </row>
    <row r="37" spans="1:8" x14ac:dyDescent="0.2">
      <c r="A37" s="159">
        <v>34</v>
      </c>
      <c r="B37" s="149"/>
      <c r="C37" s="115"/>
      <c r="D37" s="116"/>
      <c r="E37" s="116"/>
      <c r="F37" s="116"/>
      <c r="G37" s="157"/>
      <c r="H37" s="161"/>
    </row>
    <row r="38" spans="1:8" x14ac:dyDescent="0.2">
      <c r="A38" s="159">
        <v>35</v>
      </c>
      <c r="B38" s="149"/>
      <c r="C38" s="115"/>
      <c r="D38" s="116"/>
      <c r="E38" s="116"/>
      <c r="F38" s="116"/>
      <c r="G38" s="157"/>
      <c r="H38" s="161"/>
    </row>
    <row r="39" spans="1:8" x14ac:dyDescent="0.2">
      <c r="A39" s="159">
        <v>36</v>
      </c>
      <c r="B39" s="149"/>
      <c r="C39" s="115"/>
      <c r="D39" s="116"/>
      <c r="E39" s="116"/>
      <c r="F39" s="116"/>
      <c r="G39" s="157"/>
      <c r="H39" s="161"/>
    </row>
    <row r="40" spans="1:8" x14ac:dyDescent="0.2">
      <c r="A40" s="159">
        <v>37</v>
      </c>
      <c r="B40" s="149"/>
      <c r="C40" s="115"/>
      <c r="D40" s="116"/>
      <c r="E40" s="116"/>
      <c r="F40" s="116"/>
      <c r="G40" s="157"/>
      <c r="H40" s="161"/>
    </row>
    <row r="41" spans="1:8" x14ac:dyDescent="0.2">
      <c r="A41" s="159">
        <v>38</v>
      </c>
      <c r="B41" s="149"/>
      <c r="C41" s="115"/>
      <c r="D41" s="116"/>
      <c r="E41" s="116"/>
      <c r="F41" s="116"/>
      <c r="G41" s="157"/>
      <c r="H41" s="161"/>
    </row>
    <row r="42" spans="1:8" x14ac:dyDescent="0.2">
      <c r="A42" s="159">
        <v>39</v>
      </c>
      <c r="B42" s="149"/>
      <c r="C42" s="115"/>
      <c r="D42" s="116"/>
      <c r="E42" s="116"/>
      <c r="F42" s="116"/>
      <c r="G42" s="157"/>
      <c r="H42" s="161"/>
    </row>
    <row r="43" spans="1:8" x14ac:dyDescent="0.2">
      <c r="A43" s="159">
        <v>40</v>
      </c>
      <c r="B43" s="149"/>
      <c r="C43" s="115"/>
      <c r="D43" s="116"/>
      <c r="E43" s="116"/>
      <c r="F43" s="116"/>
      <c r="G43" s="157"/>
      <c r="H43" s="161"/>
    </row>
    <row r="44" spans="1:8" x14ac:dyDescent="0.2">
      <c r="A44" s="159">
        <v>41</v>
      </c>
      <c r="B44" s="149"/>
      <c r="C44" s="115"/>
      <c r="D44" s="116"/>
      <c r="E44" s="116"/>
      <c r="F44" s="116"/>
      <c r="G44" s="157"/>
      <c r="H44" s="161"/>
    </row>
    <row r="45" spans="1:8" x14ac:dyDescent="0.2">
      <c r="A45" s="159">
        <v>42</v>
      </c>
      <c r="B45" s="149"/>
      <c r="C45" s="115"/>
      <c r="D45" s="116"/>
      <c r="E45" s="116"/>
      <c r="F45" s="116"/>
      <c r="G45" s="157"/>
      <c r="H45" s="161"/>
    </row>
    <row r="46" spans="1:8" x14ac:dyDescent="0.2">
      <c r="A46" s="159">
        <v>43</v>
      </c>
      <c r="B46" s="149"/>
      <c r="C46" s="115"/>
      <c r="D46" s="116"/>
      <c r="E46" s="116"/>
      <c r="F46" s="116"/>
      <c r="G46" s="157"/>
      <c r="H46" s="161"/>
    </row>
    <row r="47" spans="1:8" x14ac:dyDescent="0.2">
      <c r="A47" s="159">
        <v>44</v>
      </c>
      <c r="B47" s="149"/>
      <c r="C47" s="115"/>
      <c r="D47" s="116"/>
      <c r="E47" s="116"/>
      <c r="F47" s="116"/>
      <c r="G47" s="157"/>
      <c r="H47" s="161"/>
    </row>
    <row r="48" spans="1:8" x14ac:dyDescent="0.2">
      <c r="A48" s="159">
        <v>45</v>
      </c>
      <c r="B48" s="149"/>
      <c r="C48" s="115"/>
      <c r="D48" s="116"/>
      <c r="E48" s="116"/>
      <c r="F48" s="116"/>
      <c r="G48" s="157"/>
      <c r="H48" s="161"/>
    </row>
    <row r="49" spans="1:8" x14ac:dyDescent="0.2">
      <c r="A49" s="159">
        <v>46</v>
      </c>
      <c r="B49" s="149"/>
      <c r="C49" s="115"/>
      <c r="D49" s="116"/>
      <c r="E49" s="116"/>
      <c r="F49" s="116"/>
      <c r="G49" s="157"/>
      <c r="H49" s="161"/>
    </row>
    <row r="50" spans="1:8" x14ac:dyDescent="0.2">
      <c r="A50" s="159">
        <v>47</v>
      </c>
      <c r="B50" s="149"/>
      <c r="C50" s="115"/>
      <c r="D50" s="116"/>
      <c r="E50" s="116"/>
      <c r="F50" s="116"/>
      <c r="G50" s="157"/>
      <c r="H50" s="161"/>
    </row>
    <row r="51" spans="1:8" x14ac:dyDescent="0.2">
      <c r="A51" s="159">
        <v>48</v>
      </c>
      <c r="B51" s="149"/>
      <c r="C51" s="115"/>
      <c r="D51" s="116"/>
      <c r="E51" s="116"/>
      <c r="F51" s="116"/>
      <c r="G51" s="157"/>
      <c r="H51" s="161"/>
    </row>
    <row r="52" spans="1:8" x14ac:dyDescent="0.2">
      <c r="A52" s="159">
        <v>49</v>
      </c>
      <c r="B52" s="149"/>
      <c r="C52" s="115"/>
      <c r="D52" s="116"/>
      <c r="E52" s="116"/>
      <c r="F52" s="116"/>
      <c r="G52" s="157"/>
      <c r="H52" s="161"/>
    </row>
    <row r="53" spans="1:8" x14ac:dyDescent="0.2">
      <c r="A53" s="159">
        <v>50</v>
      </c>
      <c r="B53" s="149"/>
      <c r="C53" s="115"/>
      <c r="D53" s="116"/>
      <c r="E53" s="116"/>
      <c r="F53" s="116"/>
      <c r="G53" s="157"/>
      <c r="H53" s="161"/>
    </row>
    <row r="54" spans="1:8" x14ac:dyDescent="0.2">
      <c r="A54" s="159">
        <v>51</v>
      </c>
      <c r="B54" s="149"/>
      <c r="C54" s="115"/>
      <c r="D54" s="116"/>
      <c r="E54" s="116"/>
      <c r="F54" s="116"/>
      <c r="G54" s="157"/>
      <c r="H54" s="161"/>
    </row>
    <row r="55" spans="1:8" x14ac:dyDescent="0.2">
      <c r="A55" s="159">
        <v>52</v>
      </c>
      <c r="B55" s="149"/>
      <c r="C55" s="115"/>
      <c r="D55" s="116"/>
      <c r="E55" s="116"/>
      <c r="F55" s="116"/>
      <c r="G55" s="157"/>
      <c r="H55" s="161"/>
    </row>
    <row r="56" spans="1:8" x14ac:dyDescent="0.2">
      <c r="A56" s="159">
        <v>53</v>
      </c>
      <c r="B56" s="149"/>
      <c r="C56" s="115"/>
      <c r="D56" s="116"/>
      <c r="E56" s="116"/>
      <c r="F56" s="116"/>
      <c r="G56" s="157"/>
      <c r="H56" s="161"/>
    </row>
    <row r="57" spans="1:8" x14ac:dyDescent="0.2">
      <c r="A57" s="159">
        <v>54</v>
      </c>
      <c r="B57" s="149"/>
      <c r="C57" s="115"/>
      <c r="D57" s="116"/>
      <c r="E57" s="116"/>
      <c r="F57" s="116"/>
      <c r="G57" s="157"/>
      <c r="H57" s="161"/>
    </row>
    <row r="58" spans="1:8" x14ac:dyDescent="0.2">
      <c r="A58" s="159">
        <v>55</v>
      </c>
      <c r="B58" s="149"/>
      <c r="C58" s="115"/>
      <c r="D58" s="116"/>
      <c r="E58" s="116"/>
      <c r="F58" s="116"/>
      <c r="G58" s="157"/>
      <c r="H58" s="161"/>
    </row>
    <row r="59" spans="1:8" x14ac:dyDescent="0.2">
      <c r="A59" s="159">
        <v>56</v>
      </c>
      <c r="B59" s="149"/>
      <c r="C59" s="115"/>
      <c r="D59" s="116"/>
      <c r="E59" s="116"/>
      <c r="F59" s="116"/>
      <c r="G59" s="157"/>
      <c r="H59" s="161"/>
    </row>
    <row r="60" spans="1:8" x14ac:dyDescent="0.2">
      <c r="A60" s="159">
        <v>57</v>
      </c>
      <c r="B60" s="149"/>
      <c r="C60" s="115"/>
      <c r="D60" s="116"/>
      <c r="E60" s="116"/>
      <c r="F60" s="116"/>
      <c r="G60" s="157"/>
      <c r="H60" s="161"/>
    </row>
    <row r="61" spans="1:8" x14ac:dyDescent="0.2">
      <c r="A61" s="159">
        <v>58</v>
      </c>
      <c r="B61" s="149"/>
      <c r="C61" s="115"/>
      <c r="D61" s="116"/>
      <c r="E61" s="116"/>
      <c r="F61" s="116"/>
      <c r="G61" s="157"/>
      <c r="H61" s="161"/>
    </row>
    <row r="62" spans="1:8" x14ac:dyDescent="0.2">
      <c r="A62" s="159">
        <v>59</v>
      </c>
      <c r="B62" s="149"/>
      <c r="C62" s="115"/>
      <c r="D62" s="116"/>
      <c r="E62" s="116"/>
      <c r="F62" s="116"/>
      <c r="G62" s="157"/>
      <c r="H62" s="161"/>
    </row>
    <row r="63" spans="1:8" x14ac:dyDescent="0.2">
      <c r="A63" s="159">
        <v>60</v>
      </c>
      <c r="B63" s="149"/>
      <c r="C63" s="115"/>
      <c r="D63" s="116"/>
      <c r="E63" s="116"/>
      <c r="F63" s="116"/>
      <c r="G63" s="157"/>
      <c r="H63" s="161"/>
    </row>
    <row r="64" spans="1:8" x14ac:dyDescent="0.2">
      <c r="A64" s="159">
        <v>61</v>
      </c>
      <c r="B64" s="149"/>
      <c r="C64" s="115"/>
      <c r="D64" s="116"/>
      <c r="E64" s="116"/>
      <c r="F64" s="116"/>
      <c r="G64" s="157"/>
      <c r="H64" s="161"/>
    </row>
    <row r="65" spans="1:8" x14ac:dyDescent="0.2">
      <c r="A65" s="159">
        <v>62</v>
      </c>
      <c r="B65" s="149"/>
      <c r="C65" s="115"/>
      <c r="D65" s="116"/>
      <c r="E65" s="116"/>
      <c r="F65" s="116"/>
      <c r="G65" s="157"/>
      <c r="H65" s="161"/>
    </row>
    <row r="66" spans="1:8" x14ac:dyDescent="0.2">
      <c r="A66" s="159">
        <v>63</v>
      </c>
      <c r="B66" s="149"/>
      <c r="C66" s="115"/>
      <c r="D66" s="116"/>
      <c r="E66" s="116"/>
      <c r="F66" s="116"/>
      <c r="G66" s="157"/>
      <c r="H66" s="161"/>
    </row>
    <row r="67" spans="1:8" x14ac:dyDescent="0.2">
      <c r="A67" s="159">
        <v>64</v>
      </c>
      <c r="B67" s="149"/>
      <c r="C67" s="115"/>
      <c r="D67" s="116"/>
      <c r="E67" s="116"/>
      <c r="F67" s="116"/>
      <c r="G67" s="157"/>
      <c r="H67" s="161"/>
    </row>
    <row r="68" spans="1:8" x14ac:dyDescent="0.2">
      <c r="A68" s="159">
        <v>65</v>
      </c>
      <c r="B68" s="149"/>
      <c r="C68" s="115"/>
      <c r="D68" s="116"/>
      <c r="E68" s="116"/>
      <c r="F68" s="116"/>
      <c r="G68" s="157"/>
      <c r="H68" s="161"/>
    </row>
    <row r="69" spans="1:8" x14ac:dyDescent="0.2">
      <c r="A69" s="159">
        <v>66</v>
      </c>
      <c r="B69" s="149"/>
      <c r="C69" s="115"/>
      <c r="D69" s="116"/>
      <c r="E69" s="116"/>
      <c r="F69" s="116"/>
      <c r="G69" s="157"/>
      <c r="H69" s="161"/>
    </row>
    <row r="70" spans="1:8" x14ac:dyDescent="0.2">
      <c r="A70" s="159">
        <v>67</v>
      </c>
      <c r="B70" s="149"/>
      <c r="C70" s="115"/>
      <c r="D70" s="116"/>
      <c r="E70" s="116"/>
      <c r="F70" s="116"/>
      <c r="G70" s="157"/>
      <c r="H70" s="161"/>
    </row>
    <row r="71" spans="1:8" x14ac:dyDescent="0.2">
      <c r="A71" s="159">
        <v>68</v>
      </c>
      <c r="B71" s="149"/>
      <c r="C71" s="115"/>
      <c r="D71" s="116"/>
      <c r="E71" s="116"/>
      <c r="F71" s="116"/>
      <c r="G71" s="157"/>
      <c r="H71" s="161"/>
    </row>
    <row r="72" spans="1:8" x14ac:dyDescent="0.2">
      <c r="A72" s="159">
        <v>69</v>
      </c>
      <c r="B72" s="149"/>
      <c r="C72" s="115"/>
      <c r="D72" s="116"/>
      <c r="E72" s="116"/>
      <c r="F72" s="116"/>
      <c r="G72" s="157"/>
      <c r="H72" s="161"/>
    </row>
    <row r="73" spans="1:8" x14ac:dyDescent="0.2">
      <c r="A73" s="159">
        <v>70</v>
      </c>
      <c r="B73" s="149"/>
      <c r="C73" s="115"/>
      <c r="D73" s="116"/>
      <c r="E73" s="116"/>
      <c r="F73" s="116"/>
      <c r="G73" s="157"/>
      <c r="H73" s="161"/>
    </row>
    <row r="74" spans="1:8" x14ac:dyDescent="0.2">
      <c r="A74" s="159">
        <v>71</v>
      </c>
      <c r="B74" s="149"/>
      <c r="C74" s="115"/>
      <c r="D74" s="116"/>
      <c r="E74" s="116"/>
      <c r="F74" s="116"/>
      <c r="G74" s="157"/>
      <c r="H74" s="161"/>
    </row>
    <row r="75" spans="1:8" x14ac:dyDescent="0.2">
      <c r="A75" s="159">
        <v>72</v>
      </c>
      <c r="B75" s="149"/>
      <c r="C75" s="115"/>
      <c r="D75" s="116"/>
      <c r="E75" s="116"/>
      <c r="F75" s="116"/>
      <c r="G75" s="157"/>
      <c r="H75" s="161"/>
    </row>
    <row r="76" spans="1:8" x14ac:dyDescent="0.2">
      <c r="A76" s="159">
        <v>73</v>
      </c>
      <c r="B76" s="149"/>
      <c r="C76" s="115"/>
      <c r="D76" s="116"/>
      <c r="E76" s="116"/>
      <c r="F76" s="116"/>
      <c r="G76" s="157"/>
      <c r="H76" s="161"/>
    </row>
    <row r="77" spans="1:8" x14ac:dyDescent="0.2">
      <c r="A77" s="159">
        <v>74</v>
      </c>
      <c r="B77" s="149"/>
      <c r="C77" s="115"/>
      <c r="D77" s="116"/>
      <c r="E77" s="116"/>
      <c r="F77" s="116"/>
      <c r="G77" s="157"/>
      <c r="H77" s="161"/>
    </row>
    <row r="78" spans="1:8" x14ac:dyDescent="0.2">
      <c r="A78" s="159">
        <v>75</v>
      </c>
      <c r="B78" s="149"/>
      <c r="C78" s="115"/>
      <c r="D78" s="116"/>
      <c r="E78" s="116"/>
      <c r="F78" s="116"/>
      <c r="G78" s="157"/>
      <c r="H78" s="161"/>
    </row>
    <row r="79" spans="1:8" x14ac:dyDescent="0.2">
      <c r="A79" s="159">
        <v>76</v>
      </c>
      <c r="B79" s="149"/>
      <c r="C79" s="115"/>
      <c r="D79" s="116"/>
      <c r="E79" s="116"/>
      <c r="F79" s="116"/>
      <c r="G79" s="157"/>
      <c r="H79" s="161"/>
    </row>
    <row r="80" spans="1:8" x14ac:dyDescent="0.2">
      <c r="A80" s="159">
        <v>77</v>
      </c>
      <c r="B80" s="149"/>
      <c r="C80" s="115"/>
      <c r="D80" s="116"/>
      <c r="E80" s="116"/>
      <c r="F80" s="116"/>
      <c r="G80" s="157"/>
      <c r="H80" s="161"/>
    </row>
    <row r="81" spans="1:8" x14ac:dyDescent="0.2">
      <c r="A81" s="159">
        <v>78</v>
      </c>
      <c r="B81" s="149"/>
      <c r="C81" s="115"/>
      <c r="D81" s="116"/>
      <c r="E81" s="116"/>
      <c r="F81" s="116"/>
      <c r="G81" s="157"/>
      <c r="H81" s="161"/>
    </row>
    <row r="82" spans="1:8" x14ac:dyDescent="0.2">
      <c r="A82" s="159">
        <v>79</v>
      </c>
      <c r="B82" s="149"/>
      <c r="C82" s="115"/>
      <c r="D82" s="116"/>
      <c r="E82" s="116"/>
      <c r="F82" s="116"/>
      <c r="G82" s="157"/>
      <c r="H82" s="161"/>
    </row>
    <row r="83" spans="1:8" x14ac:dyDescent="0.2">
      <c r="A83" s="159">
        <v>80</v>
      </c>
      <c r="B83" s="149"/>
      <c r="C83" s="115"/>
      <c r="D83" s="116"/>
      <c r="E83" s="116"/>
      <c r="F83" s="116"/>
      <c r="G83" s="157"/>
      <c r="H83" s="161"/>
    </row>
    <row r="84" spans="1:8" x14ac:dyDescent="0.2">
      <c r="A84" s="159">
        <v>81</v>
      </c>
      <c r="B84" s="149"/>
      <c r="C84" s="115"/>
      <c r="D84" s="116"/>
      <c r="E84" s="116"/>
      <c r="F84" s="116"/>
      <c r="G84" s="157"/>
      <c r="H84" s="161"/>
    </row>
    <row r="85" spans="1:8" x14ac:dyDescent="0.2">
      <c r="A85" s="159">
        <v>82</v>
      </c>
      <c r="B85" s="149"/>
      <c r="C85" s="115"/>
      <c r="D85" s="116"/>
      <c r="E85" s="116"/>
      <c r="F85" s="116"/>
      <c r="G85" s="157"/>
      <c r="H85" s="161"/>
    </row>
    <row r="86" spans="1:8" x14ac:dyDescent="0.2">
      <c r="A86" s="159">
        <v>83</v>
      </c>
      <c r="B86" s="149"/>
      <c r="C86" s="115"/>
      <c r="D86" s="116"/>
      <c r="E86" s="116"/>
      <c r="F86" s="116"/>
      <c r="G86" s="157"/>
      <c r="H86" s="161"/>
    </row>
    <row r="87" spans="1:8" x14ac:dyDescent="0.2">
      <c r="A87" s="159">
        <v>84</v>
      </c>
      <c r="B87" s="149"/>
      <c r="C87" s="115"/>
      <c r="D87" s="116"/>
      <c r="E87" s="116"/>
      <c r="F87" s="116"/>
      <c r="G87" s="157"/>
      <c r="H87" s="161"/>
    </row>
    <row r="88" spans="1:8" x14ac:dyDescent="0.2">
      <c r="A88" s="159">
        <v>85</v>
      </c>
      <c r="B88" s="149"/>
      <c r="C88" s="115"/>
      <c r="D88" s="116"/>
      <c r="E88" s="116"/>
      <c r="F88" s="116"/>
      <c r="G88" s="157"/>
      <c r="H88" s="161"/>
    </row>
    <row r="89" spans="1:8" x14ac:dyDescent="0.2">
      <c r="A89" s="159">
        <v>86</v>
      </c>
      <c r="B89" s="149"/>
      <c r="C89" s="115"/>
      <c r="D89" s="116"/>
      <c r="E89" s="116"/>
      <c r="F89" s="116"/>
      <c r="G89" s="157"/>
      <c r="H89" s="161"/>
    </row>
    <row r="90" spans="1:8" x14ac:dyDescent="0.2">
      <c r="A90" s="159">
        <v>87</v>
      </c>
      <c r="B90" s="149"/>
      <c r="C90" s="115"/>
      <c r="D90" s="116"/>
      <c r="E90" s="116"/>
      <c r="F90" s="116"/>
      <c r="G90" s="157"/>
      <c r="H90" s="161"/>
    </row>
    <row r="91" spans="1:8" x14ac:dyDescent="0.2">
      <c r="A91" s="159">
        <v>88</v>
      </c>
      <c r="B91" s="149"/>
      <c r="C91" s="115"/>
      <c r="D91" s="116"/>
      <c r="E91" s="116"/>
      <c r="F91" s="116"/>
      <c r="G91" s="157"/>
      <c r="H91" s="161"/>
    </row>
    <row r="92" spans="1:8" x14ac:dyDescent="0.2">
      <c r="A92" s="159">
        <v>89</v>
      </c>
      <c r="B92" s="149"/>
      <c r="C92" s="115"/>
      <c r="D92" s="116"/>
      <c r="E92" s="116"/>
      <c r="F92" s="116"/>
      <c r="G92" s="157"/>
      <c r="H92" s="161"/>
    </row>
    <row r="93" spans="1:8" x14ac:dyDescent="0.2">
      <c r="A93" s="159">
        <v>90</v>
      </c>
      <c r="B93" s="149"/>
      <c r="C93" s="115"/>
      <c r="D93" s="116"/>
      <c r="E93" s="116"/>
      <c r="F93" s="116"/>
      <c r="G93" s="157"/>
      <c r="H93" s="161"/>
    </row>
    <row r="94" spans="1:8" x14ac:dyDescent="0.2">
      <c r="A94" s="159">
        <v>91</v>
      </c>
      <c r="B94" s="149"/>
      <c r="C94" s="115"/>
      <c r="D94" s="116"/>
      <c r="E94" s="116"/>
      <c r="F94" s="116"/>
      <c r="G94" s="157"/>
      <c r="H94" s="161"/>
    </row>
    <row r="95" spans="1:8" x14ac:dyDescent="0.2">
      <c r="A95" s="159">
        <v>92</v>
      </c>
      <c r="B95" s="149"/>
      <c r="C95" s="115"/>
      <c r="D95" s="116"/>
      <c r="E95" s="116"/>
      <c r="F95" s="116"/>
      <c r="G95" s="157"/>
      <c r="H95" s="161"/>
    </row>
    <row r="96" spans="1:8" x14ac:dyDescent="0.2">
      <c r="A96" s="159">
        <v>93</v>
      </c>
      <c r="B96" s="149"/>
      <c r="C96" s="115"/>
      <c r="D96" s="116"/>
      <c r="E96" s="116"/>
      <c r="F96" s="116"/>
      <c r="G96" s="157"/>
      <c r="H96" s="161"/>
    </row>
    <row r="97" spans="1:8" x14ac:dyDescent="0.2">
      <c r="A97" s="159">
        <v>94</v>
      </c>
      <c r="B97" s="149"/>
      <c r="C97" s="115"/>
      <c r="D97" s="116"/>
      <c r="E97" s="116"/>
      <c r="F97" s="116"/>
      <c r="G97" s="157"/>
      <c r="H97" s="161"/>
    </row>
    <row r="98" spans="1:8" x14ac:dyDescent="0.2">
      <c r="A98" s="159">
        <v>95</v>
      </c>
      <c r="B98" s="149"/>
      <c r="C98" s="115"/>
      <c r="D98" s="116"/>
      <c r="E98" s="116"/>
      <c r="F98" s="116"/>
      <c r="G98" s="157"/>
      <c r="H98" s="161"/>
    </row>
    <row r="99" spans="1:8" x14ac:dyDescent="0.2">
      <c r="A99" s="159">
        <v>96</v>
      </c>
      <c r="B99" s="149"/>
      <c r="C99" s="115"/>
      <c r="D99" s="116"/>
      <c r="E99" s="116"/>
      <c r="F99" s="116"/>
      <c r="G99" s="157"/>
      <c r="H99" s="161"/>
    </row>
    <row r="100" spans="1:8" x14ac:dyDescent="0.2">
      <c r="A100" s="159">
        <v>97</v>
      </c>
      <c r="B100" s="149"/>
      <c r="C100" s="115"/>
      <c r="D100" s="116"/>
      <c r="E100" s="116"/>
      <c r="F100" s="116"/>
      <c r="G100" s="157"/>
      <c r="H100" s="161"/>
    </row>
    <row r="101" spans="1:8" x14ac:dyDescent="0.2">
      <c r="A101" s="159">
        <v>98</v>
      </c>
      <c r="B101" s="149"/>
      <c r="C101" s="115"/>
      <c r="D101" s="116"/>
      <c r="E101" s="116"/>
      <c r="F101" s="116"/>
      <c r="G101" s="157"/>
      <c r="H101" s="161"/>
    </row>
    <row r="102" spans="1:8" x14ac:dyDescent="0.2">
      <c r="A102" s="159">
        <v>99</v>
      </c>
      <c r="B102" s="149"/>
      <c r="C102" s="115"/>
      <c r="D102" s="116"/>
      <c r="E102" s="116"/>
      <c r="F102" s="116"/>
      <c r="G102" s="157"/>
      <c r="H102" s="161"/>
    </row>
    <row r="103" spans="1:8" x14ac:dyDescent="0.2">
      <c r="A103" s="159">
        <v>100</v>
      </c>
      <c r="B103" s="149"/>
      <c r="C103" s="115"/>
      <c r="D103" s="116"/>
      <c r="E103" s="116"/>
      <c r="F103" s="116"/>
      <c r="G103" s="157"/>
      <c r="H103" s="161"/>
    </row>
  </sheetData>
  <mergeCells count="2">
    <mergeCell ref="A2:G2"/>
    <mergeCell ref="A1:H1"/>
  </mergeCells>
  <dataValidations count="1">
    <dataValidation type="list" allowBlank="1" showInputMessage="1" showErrorMessage="1" sqref="G4:G103" xr:uid="{223DB6CE-AF2F-4AE2-9FAA-2279B0525665}">
      <formula1>"Basic Maintenance, Full-Service Warranty Maintenance"</formula1>
    </dataValidation>
  </dataValidations>
  <pageMargins left="0.7" right="0.7" top="0.75" bottom="0.75" header="0.3" footer="0.3"/>
  <pageSetup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676D7-B0E3-4128-8370-B51DCCEBF45E}">
  <sheetPr>
    <pageSetUpPr fitToPage="1"/>
  </sheetPr>
  <dimension ref="A1:H103"/>
  <sheetViews>
    <sheetView showGridLines="0" workbookViewId="0">
      <pane xSplit="1" ySplit="3" topLeftCell="B4" activePane="bottomRight" state="frozen"/>
      <selection pane="topRight" activeCell="B1" sqref="B1"/>
      <selection pane="bottomLeft" activeCell="A4" sqref="A4"/>
      <selection pane="bottomRight" activeCell="C4" sqref="C4"/>
    </sheetView>
  </sheetViews>
  <sheetFormatPr defaultRowHeight="14.25" x14ac:dyDescent="0.2"/>
  <cols>
    <col min="1" max="1" width="14.875" customWidth="1"/>
    <col min="2" max="2" width="21.625" customWidth="1"/>
    <col min="3" max="3" width="18.25" customWidth="1"/>
    <col min="4" max="4" width="12.875" customWidth="1"/>
    <col min="5" max="5" width="13.125" customWidth="1"/>
    <col min="6" max="6" width="16.75" customWidth="1"/>
    <col min="7" max="7" width="27.875" customWidth="1"/>
    <col min="8" max="8" width="24.125" customWidth="1"/>
  </cols>
  <sheetData>
    <row r="1" spans="1:8" ht="15" x14ac:dyDescent="0.2">
      <c r="A1" s="341" t="s">
        <v>316</v>
      </c>
      <c r="B1" s="341"/>
      <c r="C1" s="341"/>
      <c r="D1" s="341"/>
      <c r="E1" s="341"/>
      <c r="F1" s="341"/>
      <c r="G1" s="341"/>
      <c r="H1" s="341"/>
    </row>
    <row r="2" spans="1:8" ht="38.25" customHeight="1" x14ac:dyDescent="0.2">
      <c r="A2" s="235" t="s">
        <v>323</v>
      </c>
      <c r="B2" s="235"/>
      <c r="C2" s="235"/>
      <c r="D2" s="235"/>
      <c r="E2" s="235"/>
      <c r="F2" s="235"/>
      <c r="G2" s="235"/>
      <c r="H2" s="164" t="s">
        <v>71</v>
      </c>
    </row>
    <row r="3" spans="1:8" ht="25.5" x14ac:dyDescent="0.2">
      <c r="A3" s="158" t="s">
        <v>69</v>
      </c>
      <c r="B3" s="148" t="s">
        <v>55</v>
      </c>
      <c r="C3" s="114" t="s">
        <v>64</v>
      </c>
      <c r="D3" s="114" t="s">
        <v>58</v>
      </c>
      <c r="E3" s="114" t="s">
        <v>59</v>
      </c>
      <c r="F3" s="114" t="s">
        <v>60</v>
      </c>
      <c r="G3" s="156" t="s">
        <v>63</v>
      </c>
      <c r="H3" s="162" t="s">
        <v>72</v>
      </c>
    </row>
    <row r="4" spans="1:8" x14ac:dyDescent="0.2">
      <c r="A4" s="159">
        <v>1</v>
      </c>
      <c r="B4" s="149"/>
      <c r="C4" s="115"/>
      <c r="D4" s="116"/>
      <c r="E4" s="116"/>
      <c r="F4" s="116"/>
      <c r="G4" s="157"/>
      <c r="H4" s="161"/>
    </row>
    <row r="5" spans="1:8" x14ac:dyDescent="0.2">
      <c r="A5" s="159">
        <v>2</v>
      </c>
      <c r="B5" s="149"/>
      <c r="C5" s="115"/>
      <c r="D5" s="116"/>
      <c r="E5" s="116"/>
      <c r="F5" s="116"/>
      <c r="G5" s="157"/>
      <c r="H5" s="161"/>
    </row>
    <row r="6" spans="1:8" x14ac:dyDescent="0.2">
      <c r="A6" s="159">
        <v>3</v>
      </c>
      <c r="B6" s="149"/>
      <c r="C6" s="115"/>
      <c r="D6" s="116"/>
      <c r="E6" s="116"/>
      <c r="F6" s="116"/>
      <c r="G6" s="157"/>
      <c r="H6" s="161"/>
    </row>
    <row r="7" spans="1:8" x14ac:dyDescent="0.2">
      <c r="A7" s="159">
        <v>4</v>
      </c>
      <c r="B7" s="149"/>
      <c r="C7" s="115"/>
      <c r="D7" s="116"/>
      <c r="E7" s="116"/>
      <c r="F7" s="116"/>
      <c r="G7" s="157"/>
      <c r="H7" s="161"/>
    </row>
    <row r="8" spans="1:8" x14ac:dyDescent="0.2">
      <c r="A8" s="159">
        <v>5</v>
      </c>
      <c r="B8" s="149"/>
      <c r="C8" s="115"/>
      <c r="D8" s="116"/>
      <c r="E8" s="116"/>
      <c r="F8" s="116"/>
      <c r="G8" s="157"/>
      <c r="H8" s="161"/>
    </row>
    <row r="9" spans="1:8" x14ac:dyDescent="0.2">
      <c r="A9" s="159">
        <v>6</v>
      </c>
      <c r="B9" s="149"/>
      <c r="C9" s="115"/>
      <c r="D9" s="116"/>
      <c r="E9" s="116"/>
      <c r="F9" s="116"/>
      <c r="G9" s="157"/>
      <c r="H9" s="161"/>
    </row>
    <row r="10" spans="1:8" x14ac:dyDescent="0.2">
      <c r="A10" s="159">
        <v>7</v>
      </c>
      <c r="B10" s="149"/>
      <c r="C10" s="115"/>
      <c r="D10" s="116"/>
      <c r="E10" s="116"/>
      <c r="F10" s="116"/>
      <c r="G10" s="157"/>
      <c r="H10" s="161"/>
    </row>
    <row r="11" spans="1:8" x14ac:dyDescent="0.2">
      <c r="A11" s="159">
        <v>8</v>
      </c>
      <c r="B11" s="149"/>
      <c r="C11" s="115"/>
      <c r="D11" s="116"/>
      <c r="E11" s="116"/>
      <c r="F11" s="116"/>
      <c r="G11" s="157"/>
      <c r="H11" s="161"/>
    </row>
    <row r="12" spans="1:8" x14ac:dyDescent="0.2">
      <c r="A12" s="159">
        <v>9</v>
      </c>
      <c r="B12" s="149"/>
      <c r="C12" s="115"/>
      <c r="D12" s="116"/>
      <c r="E12" s="116"/>
      <c r="F12" s="116"/>
      <c r="G12" s="157"/>
      <c r="H12" s="161"/>
    </row>
    <row r="13" spans="1:8" x14ac:dyDescent="0.2">
      <c r="A13" s="159">
        <v>10</v>
      </c>
      <c r="B13" s="149"/>
      <c r="C13" s="115"/>
      <c r="D13" s="116"/>
      <c r="E13" s="116"/>
      <c r="F13" s="116"/>
      <c r="G13" s="157"/>
      <c r="H13" s="161"/>
    </row>
    <row r="14" spans="1:8" x14ac:dyDescent="0.2">
      <c r="A14" s="159">
        <v>11</v>
      </c>
      <c r="B14" s="149"/>
      <c r="C14" s="115"/>
      <c r="D14" s="116"/>
      <c r="E14" s="116"/>
      <c r="F14" s="116"/>
      <c r="G14" s="157"/>
      <c r="H14" s="161"/>
    </row>
    <row r="15" spans="1:8" x14ac:dyDescent="0.2">
      <c r="A15" s="159">
        <v>12</v>
      </c>
      <c r="B15" s="149"/>
      <c r="C15" s="115"/>
      <c r="D15" s="116"/>
      <c r="E15" s="116"/>
      <c r="F15" s="116"/>
      <c r="G15" s="157"/>
      <c r="H15" s="161"/>
    </row>
    <row r="16" spans="1:8" x14ac:dyDescent="0.2">
      <c r="A16" s="159">
        <v>13</v>
      </c>
      <c r="B16" s="149"/>
      <c r="C16" s="115"/>
      <c r="D16" s="116"/>
      <c r="E16" s="116"/>
      <c r="F16" s="116"/>
      <c r="G16" s="157"/>
      <c r="H16" s="161"/>
    </row>
    <row r="17" spans="1:8" x14ac:dyDescent="0.2">
      <c r="A17" s="159">
        <v>14</v>
      </c>
      <c r="B17" s="149"/>
      <c r="C17" s="115"/>
      <c r="D17" s="116"/>
      <c r="E17" s="116"/>
      <c r="F17" s="116"/>
      <c r="G17" s="157"/>
      <c r="H17" s="161"/>
    </row>
    <row r="18" spans="1:8" x14ac:dyDescent="0.2">
      <c r="A18" s="159">
        <v>15</v>
      </c>
      <c r="B18" s="149"/>
      <c r="C18" s="115"/>
      <c r="D18" s="116"/>
      <c r="E18" s="116"/>
      <c r="F18" s="116"/>
      <c r="G18" s="157"/>
      <c r="H18" s="161"/>
    </row>
    <row r="19" spans="1:8" x14ac:dyDescent="0.2">
      <c r="A19" s="159">
        <v>16</v>
      </c>
      <c r="B19" s="149"/>
      <c r="C19" s="115"/>
      <c r="D19" s="116"/>
      <c r="E19" s="116"/>
      <c r="F19" s="116"/>
      <c r="G19" s="157"/>
      <c r="H19" s="161"/>
    </row>
    <row r="20" spans="1:8" x14ac:dyDescent="0.2">
      <c r="A20" s="159">
        <v>17</v>
      </c>
      <c r="B20" s="149"/>
      <c r="C20" s="115"/>
      <c r="D20" s="116"/>
      <c r="E20" s="116"/>
      <c r="F20" s="116"/>
      <c r="G20" s="157"/>
      <c r="H20" s="161"/>
    </row>
    <row r="21" spans="1:8" x14ac:dyDescent="0.2">
      <c r="A21" s="159">
        <v>18</v>
      </c>
      <c r="B21" s="149"/>
      <c r="C21" s="115"/>
      <c r="D21" s="116"/>
      <c r="E21" s="116"/>
      <c r="F21" s="116"/>
      <c r="G21" s="157"/>
      <c r="H21" s="161"/>
    </row>
    <row r="22" spans="1:8" x14ac:dyDescent="0.2">
      <c r="A22" s="159">
        <v>19</v>
      </c>
      <c r="B22" s="149"/>
      <c r="C22" s="115"/>
      <c r="D22" s="116"/>
      <c r="E22" s="116"/>
      <c r="F22" s="116"/>
      <c r="G22" s="157"/>
      <c r="H22" s="161"/>
    </row>
    <row r="23" spans="1:8" x14ac:dyDescent="0.2">
      <c r="A23" s="159">
        <v>20</v>
      </c>
      <c r="B23" s="149"/>
      <c r="C23" s="115"/>
      <c r="D23" s="116"/>
      <c r="E23" s="116"/>
      <c r="F23" s="116"/>
      <c r="G23" s="157"/>
      <c r="H23" s="161"/>
    </row>
    <row r="24" spans="1:8" x14ac:dyDescent="0.2">
      <c r="A24" s="159">
        <v>21</v>
      </c>
      <c r="B24" s="149"/>
      <c r="C24" s="115"/>
      <c r="D24" s="116"/>
      <c r="E24" s="116"/>
      <c r="F24" s="116"/>
      <c r="G24" s="157"/>
      <c r="H24" s="161"/>
    </row>
    <row r="25" spans="1:8" x14ac:dyDescent="0.2">
      <c r="A25" s="159">
        <v>22</v>
      </c>
      <c r="B25" s="149"/>
      <c r="C25" s="115"/>
      <c r="D25" s="116"/>
      <c r="E25" s="116"/>
      <c r="F25" s="116"/>
      <c r="G25" s="157"/>
      <c r="H25" s="161"/>
    </row>
    <row r="26" spans="1:8" x14ac:dyDescent="0.2">
      <c r="A26" s="159">
        <v>23</v>
      </c>
      <c r="B26" s="149"/>
      <c r="C26" s="115"/>
      <c r="D26" s="116"/>
      <c r="E26" s="116"/>
      <c r="F26" s="116"/>
      <c r="G26" s="157"/>
      <c r="H26" s="161"/>
    </row>
    <row r="27" spans="1:8" x14ac:dyDescent="0.2">
      <c r="A27" s="159">
        <v>24</v>
      </c>
      <c r="B27" s="149"/>
      <c r="C27" s="115"/>
      <c r="D27" s="116"/>
      <c r="E27" s="116"/>
      <c r="F27" s="116"/>
      <c r="G27" s="157"/>
      <c r="H27" s="161"/>
    </row>
    <row r="28" spans="1:8" x14ac:dyDescent="0.2">
      <c r="A28" s="159">
        <v>25</v>
      </c>
      <c r="B28" s="149"/>
      <c r="C28" s="115"/>
      <c r="D28" s="116"/>
      <c r="E28" s="116"/>
      <c r="F28" s="116"/>
      <c r="G28" s="157"/>
      <c r="H28" s="161"/>
    </row>
    <row r="29" spans="1:8" x14ac:dyDescent="0.2">
      <c r="A29" s="159">
        <v>26</v>
      </c>
      <c r="B29" s="149"/>
      <c r="C29" s="115"/>
      <c r="D29" s="116"/>
      <c r="E29" s="116"/>
      <c r="F29" s="116"/>
      <c r="G29" s="157"/>
      <c r="H29" s="161"/>
    </row>
    <row r="30" spans="1:8" x14ac:dyDescent="0.2">
      <c r="A30" s="159">
        <v>27</v>
      </c>
      <c r="B30" s="149"/>
      <c r="C30" s="115"/>
      <c r="D30" s="116"/>
      <c r="E30" s="116"/>
      <c r="F30" s="116"/>
      <c r="G30" s="157"/>
      <c r="H30" s="161"/>
    </row>
    <row r="31" spans="1:8" x14ac:dyDescent="0.2">
      <c r="A31" s="159">
        <v>28</v>
      </c>
      <c r="B31" s="149"/>
      <c r="C31" s="115"/>
      <c r="D31" s="116"/>
      <c r="E31" s="116"/>
      <c r="F31" s="116"/>
      <c r="G31" s="157"/>
      <c r="H31" s="161"/>
    </row>
    <row r="32" spans="1:8" x14ac:dyDescent="0.2">
      <c r="A32" s="159">
        <v>29</v>
      </c>
      <c r="B32" s="149"/>
      <c r="C32" s="115"/>
      <c r="D32" s="116"/>
      <c r="E32" s="116"/>
      <c r="F32" s="116"/>
      <c r="G32" s="157"/>
      <c r="H32" s="161"/>
    </row>
    <row r="33" spans="1:8" x14ac:dyDescent="0.2">
      <c r="A33" s="159">
        <v>30</v>
      </c>
      <c r="B33" s="149"/>
      <c r="C33" s="115"/>
      <c r="D33" s="116"/>
      <c r="E33" s="116"/>
      <c r="F33" s="116"/>
      <c r="G33" s="157"/>
      <c r="H33" s="161"/>
    </row>
    <row r="34" spans="1:8" x14ac:dyDescent="0.2">
      <c r="A34" s="159">
        <v>31</v>
      </c>
      <c r="B34" s="149"/>
      <c r="C34" s="115"/>
      <c r="D34" s="116"/>
      <c r="E34" s="116"/>
      <c r="F34" s="116"/>
      <c r="G34" s="157"/>
      <c r="H34" s="161"/>
    </row>
    <row r="35" spans="1:8" x14ac:dyDescent="0.2">
      <c r="A35" s="159">
        <v>32</v>
      </c>
      <c r="B35" s="149"/>
      <c r="C35" s="115"/>
      <c r="D35" s="116"/>
      <c r="E35" s="116"/>
      <c r="F35" s="116"/>
      <c r="G35" s="157"/>
      <c r="H35" s="161"/>
    </row>
    <row r="36" spans="1:8" x14ac:dyDescent="0.2">
      <c r="A36" s="159">
        <v>33</v>
      </c>
      <c r="B36" s="149"/>
      <c r="C36" s="115"/>
      <c r="D36" s="116"/>
      <c r="E36" s="116"/>
      <c r="F36" s="116"/>
      <c r="G36" s="157"/>
      <c r="H36" s="161"/>
    </row>
    <row r="37" spans="1:8" x14ac:dyDescent="0.2">
      <c r="A37" s="159">
        <v>34</v>
      </c>
      <c r="B37" s="149"/>
      <c r="C37" s="115"/>
      <c r="D37" s="116"/>
      <c r="E37" s="116"/>
      <c r="F37" s="116"/>
      <c r="G37" s="157"/>
      <c r="H37" s="161"/>
    </row>
    <row r="38" spans="1:8" x14ac:dyDescent="0.2">
      <c r="A38" s="159">
        <v>35</v>
      </c>
      <c r="B38" s="149"/>
      <c r="C38" s="115"/>
      <c r="D38" s="116"/>
      <c r="E38" s="116"/>
      <c r="F38" s="116"/>
      <c r="G38" s="157"/>
      <c r="H38" s="161"/>
    </row>
    <row r="39" spans="1:8" x14ac:dyDescent="0.2">
      <c r="A39" s="159">
        <v>36</v>
      </c>
      <c r="B39" s="149"/>
      <c r="C39" s="115"/>
      <c r="D39" s="116"/>
      <c r="E39" s="116"/>
      <c r="F39" s="116"/>
      <c r="G39" s="157"/>
      <c r="H39" s="161"/>
    </row>
    <row r="40" spans="1:8" x14ac:dyDescent="0.2">
      <c r="A40" s="159">
        <v>37</v>
      </c>
      <c r="B40" s="149"/>
      <c r="C40" s="115"/>
      <c r="D40" s="116"/>
      <c r="E40" s="116"/>
      <c r="F40" s="116"/>
      <c r="G40" s="157"/>
      <c r="H40" s="161"/>
    </row>
    <row r="41" spans="1:8" x14ac:dyDescent="0.2">
      <c r="A41" s="159">
        <v>38</v>
      </c>
      <c r="B41" s="149"/>
      <c r="C41" s="115"/>
      <c r="D41" s="116"/>
      <c r="E41" s="116"/>
      <c r="F41" s="116"/>
      <c r="G41" s="157"/>
      <c r="H41" s="161"/>
    </row>
    <row r="42" spans="1:8" x14ac:dyDescent="0.2">
      <c r="A42" s="159">
        <v>39</v>
      </c>
      <c r="B42" s="149"/>
      <c r="C42" s="115"/>
      <c r="D42" s="116"/>
      <c r="E42" s="116"/>
      <c r="F42" s="116"/>
      <c r="G42" s="157"/>
      <c r="H42" s="161"/>
    </row>
    <row r="43" spans="1:8" x14ac:dyDescent="0.2">
      <c r="A43" s="159">
        <v>40</v>
      </c>
      <c r="B43" s="149"/>
      <c r="C43" s="115"/>
      <c r="D43" s="116"/>
      <c r="E43" s="116"/>
      <c r="F43" s="116"/>
      <c r="G43" s="157"/>
      <c r="H43" s="161"/>
    </row>
    <row r="44" spans="1:8" x14ac:dyDescent="0.2">
      <c r="A44" s="159">
        <v>41</v>
      </c>
      <c r="B44" s="149"/>
      <c r="C44" s="115"/>
      <c r="D44" s="116"/>
      <c r="E44" s="116"/>
      <c r="F44" s="116"/>
      <c r="G44" s="157"/>
      <c r="H44" s="161"/>
    </row>
    <row r="45" spans="1:8" x14ac:dyDescent="0.2">
      <c r="A45" s="159">
        <v>42</v>
      </c>
      <c r="B45" s="149"/>
      <c r="C45" s="115"/>
      <c r="D45" s="116"/>
      <c r="E45" s="116"/>
      <c r="F45" s="116"/>
      <c r="G45" s="157"/>
      <c r="H45" s="161"/>
    </row>
    <row r="46" spans="1:8" x14ac:dyDescent="0.2">
      <c r="A46" s="159">
        <v>43</v>
      </c>
      <c r="B46" s="149"/>
      <c r="C46" s="115"/>
      <c r="D46" s="116"/>
      <c r="E46" s="116"/>
      <c r="F46" s="116"/>
      <c r="G46" s="157"/>
      <c r="H46" s="161"/>
    </row>
    <row r="47" spans="1:8" x14ac:dyDescent="0.2">
      <c r="A47" s="159">
        <v>44</v>
      </c>
      <c r="B47" s="149"/>
      <c r="C47" s="115"/>
      <c r="D47" s="116"/>
      <c r="E47" s="116"/>
      <c r="F47" s="116"/>
      <c r="G47" s="157"/>
      <c r="H47" s="161"/>
    </row>
    <row r="48" spans="1:8" x14ac:dyDescent="0.2">
      <c r="A48" s="159">
        <v>45</v>
      </c>
      <c r="B48" s="149"/>
      <c r="C48" s="115"/>
      <c r="D48" s="116"/>
      <c r="E48" s="116"/>
      <c r="F48" s="116"/>
      <c r="G48" s="157"/>
      <c r="H48" s="161"/>
    </row>
    <row r="49" spans="1:8" x14ac:dyDescent="0.2">
      <c r="A49" s="159">
        <v>46</v>
      </c>
      <c r="B49" s="149"/>
      <c r="C49" s="115"/>
      <c r="D49" s="116"/>
      <c r="E49" s="116"/>
      <c r="F49" s="116"/>
      <c r="G49" s="157"/>
      <c r="H49" s="161"/>
    </row>
    <row r="50" spans="1:8" x14ac:dyDescent="0.2">
      <c r="A50" s="159">
        <v>47</v>
      </c>
      <c r="B50" s="149"/>
      <c r="C50" s="115"/>
      <c r="D50" s="116"/>
      <c r="E50" s="116"/>
      <c r="F50" s="116"/>
      <c r="G50" s="157"/>
      <c r="H50" s="161"/>
    </row>
    <row r="51" spans="1:8" x14ac:dyDescent="0.2">
      <c r="A51" s="159">
        <v>48</v>
      </c>
      <c r="B51" s="149"/>
      <c r="C51" s="115"/>
      <c r="D51" s="116"/>
      <c r="E51" s="116"/>
      <c r="F51" s="116"/>
      <c r="G51" s="157"/>
      <c r="H51" s="161"/>
    </row>
    <row r="52" spans="1:8" x14ac:dyDescent="0.2">
      <c r="A52" s="159">
        <v>49</v>
      </c>
      <c r="B52" s="149"/>
      <c r="C52" s="115"/>
      <c r="D52" s="116"/>
      <c r="E52" s="116"/>
      <c r="F52" s="116"/>
      <c r="G52" s="157"/>
      <c r="H52" s="161"/>
    </row>
    <row r="53" spans="1:8" x14ac:dyDescent="0.2">
      <c r="A53" s="159">
        <v>50</v>
      </c>
      <c r="B53" s="149"/>
      <c r="C53" s="115"/>
      <c r="D53" s="116"/>
      <c r="E53" s="116"/>
      <c r="F53" s="116"/>
      <c r="G53" s="157"/>
      <c r="H53" s="161"/>
    </row>
    <row r="54" spans="1:8" x14ac:dyDescent="0.2">
      <c r="A54" s="159">
        <v>51</v>
      </c>
      <c r="B54" s="149"/>
      <c r="C54" s="115"/>
      <c r="D54" s="116"/>
      <c r="E54" s="116"/>
      <c r="F54" s="116"/>
      <c r="G54" s="157"/>
      <c r="H54" s="161"/>
    </row>
    <row r="55" spans="1:8" x14ac:dyDescent="0.2">
      <c r="A55" s="159">
        <v>52</v>
      </c>
      <c r="B55" s="149"/>
      <c r="C55" s="115"/>
      <c r="D55" s="116"/>
      <c r="E55" s="116"/>
      <c r="F55" s="116"/>
      <c r="G55" s="157"/>
      <c r="H55" s="161"/>
    </row>
    <row r="56" spans="1:8" x14ac:dyDescent="0.2">
      <c r="A56" s="159">
        <v>53</v>
      </c>
      <c r="B56" s="149"/>
      <c r="C56" s="115"/>
      <c r="D56" s="116"/>
      <c r="E56" s="116"/>
      <c r="F56" s="116"/>
      <c r="G56" s="157"/>
      <c r="H56" s="161"/>
    </row>
    <row r="57" spans="1:8" x14ac:dyDescent="0.2">
      <c r="A57" s="159">
        <v>54</v>
      </c>
      <c r="B57" s="149"/>
      <c r="C57" s="115"/>
      <c r="D57" s="116"/>
      <c r="E57" s="116"/>
      <c r="F57" s="116"/>
      <c r="G57" s="157"/>
      <c r="H57" s="161"/>
    </row>
    <row r="58" spans="1:8" x14ac:dyDescent="0.2">
      <c r="A58" s="159">
        <v>55</v>
      </c>
      <c r="B58" s="149"/>
      <c r="C58" s="115"/>
      <c r="D58" s="116"/>
      <c r="E58" s="116"/>
      <c r="F58" s="116"/>
      <c r="G58" s="157"/>
      <c r="H58" s="161"/>
    </row>
    <row r="59" spans="1:8" x14ac:dyDescent="0.2">
      <c r="A59" s="159">
        <v>56</v>
      </c>
      <c r="B59" s="149"/>
      <c r="C59" s="115"/>
      <c r="D59" s="116"/>
      <c r="E59" s="116"/>
      <c r="F59" s="116"/>
      <c r="G59" s="157"/>
      <c r="H59" s="161"/>
    </row>
    <row r="60" spans="1:8" x14ac:dyDescent="0.2">
      <c r="A60" s="159">
        <v>57</v>
      </c>
      <c r="B60" s="149"/>
      <c r="C60" s="115"/>
      <c r="D60" s="116"/>
      <c r="E60" s="116"/>
      <c r="F60" s="116"/>
      <c r="G60" s="157"/>
      <c r="H60" s="161"/>
    </row>
    <row r="61" spans="1:8" x14ac:dyDescent="0.2">
      <c r="A61" s="159">
        <v>58</v>
      </c>
      <c r="B61" s="149"/>
      <c r="C61" s="115"/>
      <c r="D61" s="116"/>
      <c r="E61" s="116"/>
      <c r="F61" s="116"/>
      <c r="G61" s="157"/>
      <c r="H61" s="161"/>
    </row>
    <row r="62" spans="1:8" x14ac:dyDescent="0.2">
      <c r="A62" s="159">
        <v>59</v>
      </c>
      <c r="B62" s="149"/>
      <c r="C62" s="115"/>
      <c r="D62" s="116"/>
      <c r="E62" s="116"/>
      <c r="F62" s="116"/>
      <c r="G62" s="157"/>
      <c r="H62" s="161"/>
    </row>
    <row r="63" spans="1:8" x14ac:dyDescent="0.2">
      <c r="A63" s="159">
        <v>60</v>
      </c>
      <c r="B63" s="149"/>
      <c r="C63" s="115"/>
      <c r="D63" s="116"/>
      <c r="E63" s="116"/>
      <c r="F63" s="116"/>
      <c r="G63" s="157"/>
      <c r="H63" s="161"/>
    </row>
    <row r="64" spans="1:8" x14ac:dyDescent="0.2">
      <c r="A64" s="159">
        <v>61</v>
      </c>
      <c r="B64" s="149"/>
      <c r="C64" s="115"/>
      <c r="D64" s="116"/>
      <c r="E64" s="116"/>
      <c r="F64" s="116"/>
      <c r="G64" s="157"/>
      <c r="H64" s="161"/>
    </row>
    <row r="65" spans="1:8" x14ac:dyDescent="0.2">
      <c r="A65" s="159">
        <v>62</v>
      </c>
      <c r="B65" s="149"/>
      <c r="C65" s="115"/>
      <c r="D65" s="116"/>
      <c r="E65" s="116"/>
      <c r="F65" s="116"/>
      <c r="G65" s="157"/>
      <c r="H65" s="161"/>
    </row>
    <row r="66" spans="1:8" x14ac:dyDescent="0.2">
      <c r="A66" s="159">
        <v>63</v>
      </c>
      <c r="B66" s="149"/>
      <c r="C66" s="115"/>
      <c r="D66" s="116"/>
      <c r="E66" s="116"/>
      <c r="F66" s="116"/>
      <c r="G66" s="157"/>
      <c r="H66" s="161"/>
    </row>
    <row r="67" spans="1:8" x14ac:dyDescent="0.2">
      <c r="A67" s="159">
        <v>64</v>
      </c>
      <c r="B67" s="149"/>
      <c r="C67" s="115"/>
      <c r="D67" s="116"/>
      <c r="E67" s="116"/>
      <c r="F67" s="116"/>
      <c r="G67" s="157"/>
      <c r="H67" s="161"/>
    </row>
    <row r="68" spans="1:8" x14ac:dyDescent="0.2">
      <c r="A68" s="159">
        <v>65</v>
      </c>
      <c r="B68" s="149"/>
      <c r="C68" s="115"/>
      <c r="D68" s="116"/>
      <c r="E68" s="116"/>
      <c r="F68" s="116"/>
      <c r="G68" s="157"/>
      <c r="H68" s="161"/>
    </row>
    <row r="69" spans="1:8" x14ac:dyDescent="0.2">
      <c r="A69" s="159">
        <v>66</v>
      </c>
      <c r="B69" s="149"/>
      <c r="C69" s="115"/>
      <c r="D69" s="116"/>
      <c r="E69" s="116"/>
      <c r="F69" s="116"/>
      <c r="G69" s="157"/>
      <c r="H69" s="161"/>
    </row>
    <row r="70" spans="1:8" x14ac:dyDescent="0.2">
      <c r="A70" s="159">
        <v>67</v>
      </c>
      <c r="B70" s="149"/>
      <c r="C70" s="115"/>
      <c r="D70" s="116"/>
      <c r="E70" s="116"/>
      <c r="F70" s="116"/>
      <c r="G70" s="157"/>
      <c r="H70" s="161"/>
    </row>
    <row r="71" spans="1:8" x14ac:dyDescent="0.2">
      <c r="A71" s="159">
        <v>68</v>
      </c>
      <c r="B71" s="149"/>
      <c r="C71" s="115"/>
      <c r="D71" s="116"/>
      <c r="E71" s="116"/>
      <c r="F71" s="116"/>
      <c r="G71" s="157"/>
      <c r="H71" s="161"/>
    </row>
    <row r="72" spans="1:8" x14ac:dyDescent="0.2">
      <c r="A72" s="159">
        <v>69</v>
      </c>
      <c r="B72" s="149"/>
      <c r="C72" s="115"/>
      <c r="D72" s="116"/>
      <c r="E72" s="116"/>
      <c r="F72" s="116"/>
      <c r="G72" s="157"/>
      <c r="H72" s="161"/>
    </row>
    <row r="73" spans="1:8" x14ac:dyDescent="0.2">
      <c r="A73" s="159">
        <v>70</v>
      </c>
      <c r="B73" s="149"/>
      <c r="C73" s="115"/>
      <c r="D73" s="116"/>
      <c r="E73" s="116"/>
      <c r="F73" s="116"/>
      <c r="G73" s="157"/>
      <c r="H73" s="161"/>
    </row>
    <row r="74" spans="1:8" x14ac:dyDescent="0.2">
      <c r="A74" s="159">
        <v>71</v>
      </c>
      <c r="B74" s="149"/>
      <c r="C74" s="115"/>
      <c r="D74" s="116"/>
      <c r="E74" s="116"/>
      <c r="F74" s="116"/>
      <c r="G74" s="157"/>
      <c r="H74" s="161"/>
    </row>
    <row r="75" spans="1:8" x14ac:dyDescent="0.2">
      <c r="A75" s="159">
        <v>72</v>
      </c>
      <c r="B75" s="149"/>
      <c r="C75" s="115"/>
      <c r="D75" s="116"/>
      <c r="E75" s="116"/>
      <c r="F75" s="116"/>
      <c r="G75" s="157"/>
      <c r="H75" s="161"/>
    </row>
    <row r="76" spans="1:8" x14ac:dyDescent="0.2">
      <c r="A76" s="159">
        <v>73</v>
      </c>
      <c r="B76" s="149"/>
      <c r="C76" s="115"/>
      <c r="D76" s="116"/>
      <c r="E76" s="116"/>
      <c r="F76" s="116"/>
      <c r="G76" s="157"/>
      <c r="H76" s="161"/>
    </row>
    <row r="77" spans="1:8" x14ac:dyDescent="0.2">
      <c r="A77" s="159">
        <v>74</v>
      </c>
      <c r="B77" s="149"/>
      <c r="C77" s="115"/>
      <c r="D77" s="116"/>
      <c r="E77" s="116"/>
      <c r="F77" s="116"/>
      <c r="G77" s="157"/>
      <c r="H77" s="161"/>
    </row>
    <row r="78" spans="1:8" x14ac:dyDescent="0.2">
      <c r="A78" s="159">
        <v>75</v>
      </c>
      <c r="B78" s="149"/>
      <c r="C78" s="115"/>
      <c r="D78" s="116"/>
      <c r="E78" s="116"/>
      <c r="F78" s="116"/>
      <c r="G78" s="157"/>
      <c r="H78" s="161"/>
    </row>
    <row r="79" spans="1:8" x14ac:dyDescent="0.2">
      <c r="A79" s="159">
        <v>76</v>
      </c>
      <c r="B79" s="149"/>
      <c r="C79" s="115"/>
      <c r="D79" s="116"/>
      <c r="E79" s="116"/>
      <c r="F79" s="116"/>
      <c r="G79" s="157"/>
      <c r="H79" s="161"/>
    </row>
    <row r="80" spans="1:8" x14ac:dyDescent="0.2">
      <c r="A80" s="159">
        <v>77</v>
      </c>
      <c r="B80" s="149"/>
      <c r="C80" s="115"/>
      <c r="D80" s="116"/>
      <c r="E80" s="116"/>
      <c r="F80" s="116"/>
      <c r="G80" s="157"/>
      <c r="H80" s="161"/>
    </row>
    <row r="81" spans="1:8" x14ac:dyDescent="0.2">
      <c r="A81" s="159">
        <v>78</v>
      </c>
      <c r="B81" s="149"/>
      <c r="C81" s="115"/>
      <c r="D81" s="116"/>
      <c r="E81" s="116"/>
      <c r="F81" s="116"/>
      <c r="G81" s="157"/>
      <c r="H81" s="161"/>
    </row>
    <row r="82" spans="1:8" x14ac:dyDescent="0.2">
      <c r="A82" s="159">
        <v>79</v>
      </c>
      <c r="B82" s="149"/>
      <c r="C82" s="115"/>
      <c r="D82" s="116"/>
      <c r="E82" s="116"/>
      <c r="F82" s="116"/>
      <c r="G82" s="157"/>
      <c r="H82" s="161"/>
    </row>
    <row r="83" spans="1:8" x14ac:dyDescent="0.2">
      <c r="A83" s="159">
        <v>80</v>
      </c>
      <c r="B83" s="149"/>
      <c r="C83" s="115"/>
      <c r="D83" s="116"/>
      <c r="E83" s="116"/>
      <c r="F83" s="116"/>
      <c r="G83" s="157"/>
      <c r="H83" s="161"/>
    </row>
    <row r="84" spans="1:8" x14ac:dyDescent="0.2">
      <c r="A84" s="159">
        <v>81</v>
      </c>
      <c r="B84" s="149"/>
      <c r="C84" s="115"/>
      <c r="D84" s="116"/>
      <c r="E84" s="116"/>
      <c r="F84" s="116"/>
      <c r="G84" s="157"/>
      <c r="H84" s="161"/>
    </row>
    <row r="85" spans="1:8" x14ac:dyDescent="0.2">
      <c r="A85" s="159">
        <v>82</v>
      </c>
      <c r="B85" s="149"/>
      <c r="C85" s="115"/>
      <c r="D85" s="116"/>
      <c r="E85" s="116"/>
      <c r="F85" s="116"/>
      <c r="G85" s="157"/>
      <c r="H85" s="161"/>
    </row>
    <row r="86" spans="1:8" x14ac:dyDescent="0.2">
      <c r="A86" s="159">
        <v>83</v>
      </c>
      <c r="B86" s="149"/>
      <c r="C86" s="115"/>
      <c r="D86" s="116"/>
      <c r="E86" s="116"/>
      <c r="F86" s="116"/>
      <c r="G86" s="157"/>
      <c r="H86" s="161"/>
    </row>
    <row r="87" spans="1:8" x14ac:dyDescent="0.2">
      <c r="A87" s="159">
        <v>84</v>
      </c>
      <c r="B87" s="149"/>
      <c r="C87" s="115"/>
      <c r="D87" s="116"/>
      <c r="E87" s="116"/>
      <c r="F87" s="116"/>
      <c r="G87" s="157"/>
      <c r="H87" s="161"/>
    </row>
    <row r="88" spans="1:8" x14ac:dyDescent="0.2">
      <c r="A88" s="159">
        <v>85</v>
      </c>
      <c r="B88" s="149"/>
      <c r="C88" s="115"/>
      <c r="D88" s="116"/>
      <c r="E88" s="116"/>
      <c r="F88" s="116"/>
      <c r="G88" s="157"/>
      <c r="H88" s="161"/>
    </row>
    <row r="89" spans="1:8" x14ac:dyDescent="0.2">
      <c r="A89" s="159">
        <v>86</v>
      </c>
      <c r="B89" s="149"/>
      <c r="C89" s="115"/>
      <c r="D89" s="116"/>
      <c r="E89" s="116"/>
      <c r="F89" s="116"/>
      <c r="G89" s="157"/>
      <c r="H89" s="161"/>
    </row>
    <row r="90" spans="1:8" x14ac:dyDescent="0.2">
      <c r="A90" s="159">
        <v>87</v>
      </c>
      <c r="B90" s="149"/>
      <c r="C90" s="115"/>
      <c r="D90" s="116"/>
      <c r="E90" s="116"/>
      <c r="F90" s="116"/>
      <c r="G90" s="157"/>
      <c r="H90" s="161"/>
    </row>
    <row r="91" spans="1:8" x14ac:dyDescent="0.2">
      <c r="A91" s="159">
        <v>88</v>
      </c>
      <c r="B91" s="149"/>
      <c r="C91" s="115"/>
      <c r="D91" s="116"/>
      <c r="E91" s="116"/>
      <c r="F91" s="116"/>
      <c r="G91" s="157"/>
      <c r="H91" s="161"/>
    </row>
    <row r="92" spans="1:8" x14ac:dyDescent="0.2">
      <c r="A92" s="159">
        <v>89</v>
      </c>
      <c r="B92" s="149"/>
      <c r="C92" s="115"/>
      <c r="D92" s="116"/>
      <c r="E92" s="116"/>
      <c r="F92" s="116"/>
      <c r="G92" s="157"/>
      <c r="H92" s="161"/>
    </row>
    <row r="93" spans="1:8" x14ac:dyDescent="0.2">
      <c r="A93" s="159">
        <v>90</v>
      </c>
      <c r="B93" s="149"/>
      <c r="C93" s="115"/>
      <c r="D93" s="116"/>
      <c r="E93" s="116"/>
      <c r="F93" s="116"/>
      <c r="G93" s="157"/>
      <c r="H93" s="161"/>
    </row>
    <row r="94" spans="1:8" x14ac:dyDescent="0.2">
      <c r="A94" s="159">
        <v>91</v>
      </c>
      <c r="B94" s="149"/>
      <c r="C94" s="115"/>
      <c r="D94" s="116"/>
      <c r="E94" s="116"/>
      <c r="F94" s="116"/>
      <c r="G94" s="157"/>
      <c r="H94" s="161"/>
    </row>
    <row r="95" spans="1:8" x14ac:dyDescent="0.2">
      <c r="A95" s="159">
        <v>92</v>
      </c>
      <c r="B95" s="149"/>
      <c r="C95" s="115"/>
      <c r="D95" s="116"/>
      <c r="E95" s="116"/>
      <c r="F95" s="116"/>
      <c r="G95" s="157"/>
      <c r="H95" s="161"/>
    </row>
    <row r="96" spans="1:8" x14ac:dyDescent="0.2">
      <c r="A96" s="159">
        <v>93</v>
      </c>
      <c r="B96" s="149"/>
      <c r="C96" s="115"/>
      <c r="D96" s="116"/>
      <c r="E96" s="116"/>
      <c r="F96" s="116"/>
      <c r="G96" s="157"/>
      <c r="H96" s="161"/>
    </row>
    <row r="97" spans="1:8" x14ac:dyDescent="0.2">
      <c r="A97" s="159">
        <v>94</v>
      </c>
      <c r="B97" s="149"/>
      <c r="C97" s="115"/>
      <c r="D97" s="116"/>
      <c r="E97" s="116"/>
      <c r="F97" s="116"/>
      <c r="G97" s="157"/>
      <c r="H97" s="161"/>
    </row>
    <row r="98" spans="1:8" x14ac:dyDescent="0.2">
      <c r="A98" s="159">
        <v>95</v>
      </c>
      <c r="B98" s="149"/>
      <c r="C98" s="115"/>
      <c r="D98" s="116"/>
      <c r="E98" s="116"/>
      <c r="F98" s="116"/>
      <c r="G98" s="157"/>
      <c r="H98" s="161"/>
    </row>
    <row r="99" spans="1:8" x14ac:dyDescent="0.2">
      <c r="A99" s="159">
        <v>96</v>
      </c>
      <c r="B99" s="149"/>
      <c r="C99" s="115"/>
      <c r="D99" s="116"/>
      <c r="E99" s="116"/>
      <c r="F99" s="116"/>
      <c r="G99" s="157"/>
      <c r="H99" s="161"/>
    </row>
    <row r="100" spans="1:8" x14ac:dyDescent="0.2">
      <c r="A100" s="159">
        <v>97</v>
      </c>
      <c r="B100" s="149"/>
      <c r="C100" s="115"/>
      <c r="D100" s="116"/>
      <c r="E100" s="116"/>
      <c r="F100" s="116"/>
      <c r="G100" s="157"/>
      <c r="H100" s="161"/>
    </row>
    <row r="101" spans="1:8" x14ac:dyDescent="0.2">
      <c r="A101" s="159">
        <v>98</v>
      </c>
      <c r="B101" s="149"/>
      <c r="C101" s="115"/>
      <c r="D101" s="116"/>
      <c r="E101" s="116"/>
      <c r="F101" s="116"/>
      <c r="G101" s="157"/>
      <c r="H101" s="161"/>
    </row>
    <row r="102" spans="1:8" x14ac:dyDescent="0.2">
      <c r="A102" s="159">
        <v>99</v>
      </c>
      <c r="B102" s="149"/>
      <c r="C102" s="115"/>
      <c r="D102" s="116"/>
      <c r="E102" s="116"/>
      <c r="F102" s="116"/>
      <c r="G102" s="157"/>
      <c r="H102" s="161"/>
    </row>
    <row r="103" spans="1:8" x14ac:dyDescent="0.2">
      <c r="A103" s="159">
        <v>100</v>
      </c>
      <c r="B103" s="149"/>
      <c r="C103" s="115"/>
      <c r="D103" s="116"/>
      <c r="E103" s="116"/>
      <c r="F103" s="116"/>
      <c r="G103" s="157"/>
      <c r="H103" s="161"/>
    </row>
  </sheetData>
  <mergeCells count="2">
    <mergeCell ref="A2:G2"/>
    <mergeCell ref="A1:H1"/>
  </mergeCells>
  <dataValidations count="1">
    <dataValidation type="list" allowBlank="1" showInputMessage="1" showErrorMessage="1" sqref="G4:G103" xr:uid="{199621D1-9100-4C66-8296-E1E077D3A848}">
      <formula1>"Basic Maintenance, Full-Service Warranty Maintenance"</formula1>
    </dataValidation>
  </dataValidations>
  <pageMargins left="0.7" right="0.7" top="0.75" bottom="0.75" header="0.3" footer="0.3"/>
  <pageSetup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A274-6BE7-46F0-B99D-D6FDF3D933FD}">
  <sheetPr>
    <pageSetUpPr fitToPage="1"/>
  </sheetPr>
  <dimension ref="A1:H103"/>
  <sheetViews>
    <sheetView showGridLines="0" workbookViewId="0">
      <pane xSplit="1" ySplit="3" topLeftCell="B4" activePane="bottomRight" state="frozen"/>
      <selection pane="topRight" activeCell="B1" sqref="B1"/>
      <selection pane="bottomLeft" activeCell="A4" sqref="A4"/>
      <selection pane="bottomRight" activeCell="E4" sqref="E4"/>
    </sheetView>
  </sheetViews>
  <sheetFormatPr defaultRowHeight="14.25" x14ac:dyDescent="0.2"/>
  <cols>
    <col min="1" max="1" width="10.625" customWidth="1"/>
    <col min="2" max="2" width="21.625" customWidth="1"/>
    <col min="3" max="3" width="17.875" customWidth="1"/>
    <col min="4" max="4" width="13.75" customWidth="1"/>
    <col min="5" max="5" width="14.625" customWidth="1"/>
    <col min="6" max="6" width="15.625" customWidth="1"/>
    <col min="7" max="7" width="28" customWidth="1"/>
    <col min="8" max="8" width="24.125" customWidth="1"/>
  </cols>
  <sheetData>
    <row r="1" spans="1:8" ht="15" x14ac:dyDescent="0.2">
      <c r="A1" s="341" t="s">
        <v>317</v>
      </c>
      <c r="B1" s="341"/>
      <c r="C1" s="341"/>
      <c r="D1" s="341"/>
      <c r="E1" s="341"/>
      <c r="F1" s="341"/>
      <c r="G1" s="341"/>
      <c r="H1" s="341"/>
    </row>
    <row r="2" spans="1:8" ht="45.75" customHeight="1" x14ac:dyDescent="0.2">
      <c r="A2" s="235" t="s">
        <v>324</v>
      </c>
      <c r="B2" s="235"/>
      <c r="C2" s="235"/>
      <c r="D2" s="235"/>
      <c r="E2" s="235"/>
      <c r="F2" s="235"/>
      <c r="G2" s="235"/>
      <c r="H2" s="164" t="s">
        <v>71</v>
      </c>
    </row>
    <row r="3" spans="1:8" ht="25.5" x14ac:dyDescent="0.2">
      <c r="A3" s="158" t="s">
        <v>69</v>
      </c>
      <c r="B3" s="148" t="s">
        <v>55</v>
      </c>
      <c r="C3" s="114" t="s">
        <v>66</v>
      </c>
      <c r="D3" s="114" t="s">
        <v>65</v>
      </c>
      <c r="E3" s="114" t="s">
        <v>79</v>
      </c>
      <c r="F3" s="114" t="s">
        <v>60</v>
      </c>
      <c r="G3" s="156" t="s">
        <v>63</v>
      </c>
      <c r="H3" s="162" t="s">
        <v>72</v>
      </c>
    </row>
    <row r="4" spans="1:8" x14ac:dyDescent="0.2">
      <c r="A4" s="159">
        <v>1</v>
      </c>
      <c r="B4" s="149"/>
      <c r="C4" s="115"/>
      <c r="D4" s="116"/>
      <c r="E4" s="116"/>
      <c r="F4" s="116"/>
      <c r="G4" s="157"/>
      <c r="H4" s="161"/>
    </row>
    <row r="5" spans="1:8" x14ac:dyDescent="0.2">
      <c r="A5" s="159">
        <f>A4+1</f>
        <v>2</v>
      </c>
      <c r="B5" s="149"/>
      <c r="C5" s="115"/>
      <c r="D5" s="116"/>
      <c r="E5" s="116"/>
      <c r="F5" s="116"/>
      <c r="G5" s="157"/>
      <c r="H5" s="161"/>
    </row>
    <row r="6" spans="1:8" x14ac:dyDescent="0.2">
      <c r="A6" s="159">
        <f t="shared" ref="A6:A69" si="0">A5+1</f>
        <v>3</v>
      </c>
      <c r="B6" s="149"/>
      <c r="C6" s="115"/>
      <c r="D6" s="116"/>
      <c r="E6" s="116"/>
      <c r="F6" s="116"/>
      <c r="G6" s="157"/>
      <c r="H6" s="161"/>
    </row>
    <row r="7" spans="1:8" x14ac:dyDescent="0.2">
      <c r="A7" s="159">
        <f t="shared" si="0"/>
        <v>4</v>
      </c>
      <c r="B7" s="149"/>
      <c r="C7" s="115"/>
      <c r="D7" s="116"/>
      <c r="E7" s="116"/>
      <c r="F7" s="116"/>
      <c r="G7" s="157"/>
      <c r="H7" s="161"/>
    </row>
    <row r="8" spans="1:8" x14ac:dyDescent="0.2">
      <c r="A8" s="159">
        <f t="shared" si="0"/>
        <v>5</v>
      </c>
      <c r="B8" s="149"/>
      <c r="C8" s="115"/>
      <c r="D8" s="116"/>
      <c r="E8" s="116"/>
      <c r="F8" s="116"/>
      <c r="G8" s="157"/>
      <c r="H8" s="161"/>
    </row>
    <row r="9" spans="1:8" x14ac:dyDescent="0.2">
      <c r="A9" s="159">
        <f t="shared" si="0"/>
        <v>6</v>
      </c>
      <c r="B9" s="149"/>
      <c r="C9" s="115"/>
      <c r="D9" s="116"/>
      <c r="E9" s="116"/>
      <c r="F9" s="116"/>
      <c r="G9" s="157"/>
      <c r="H9" s="161"/>
    </row>
    <row r="10" spans="1:8" x14ac:dyDescent="0.2">
      <c r="A10" s="159">
        <f t="shared" si="0"/>
        <v>7</v>
      </c>
      <c r="B10" s="149"/>
      <c r="C10" s="115"/>
      <c r="D10" s="116"/>
      <c r="E10" s="116"/>
      <c r="F10" s="116"/>
      <c r="G10" s="157"/>
      <c r="H10" s="161"/>
    </row>
    <row r="11" spans="1:8" x14ac:dyDescent="0.2">
      <c r="A11" s="159">
        <f t="shared" si="0"/>
        <v>8</v>
      </c>
      <c r="B11" s="149"/>
      <c r="C11" s="115"/>
      <c r="D11" s="116"/>
      <c r="E11" s="116"/>
      <c r="F11" s="116"/>
      <c r="G11" s="157"/>
      <c r="H11" s="161"/>
    </row>
    <row r="12" spans="1:8" x14ac:dyDescent="0.2">
      <c r="A12" s="159">
        <f t="shared" si="0"/>
        <v>9</v>
      </c>
      <c r="B12" s="149"/>
      <c r="C12" s="115"/>
      <c r="D12" s="116"/>
      <c r="E12" s="116"/>
      <c r="F12" s="116"/>
      <c r="G12" s="157"/>
      <c r="H12" s="161"/>
    </row>
    <row r="13" spans="1:8" x14ac:dyDescent="0.2">
      <c r="A13" s="159">
        <f t="shared" si="0"/>
        <v>10</v>
      </c>
      <c r="B13" s="149"/>
      <c r="C13" s="115"/>
      <c r="D13" s="116"/>
      <c r="E13" s="116"/>
      <c r="F13" s="116"/>
      <c r="G13" s="157"/>
      <c r="H13" s="161"/>
    </row>
    <row r="14" spans="1:8" x14ac:dyDescent="0.2">
      <c r="A14" s="159">
        <f t="shared" si="0"/>
        <v>11</v>
      </c>
      <c r="B14" s="149"/>
      <c r="C14" s="115"/>
      <c r="D14" s="116"/>
      <c r="E14" s="116"/>
      <c r="F14" s="116"/>
      <c r="G14" s="157"/>
      <c r="H14" s="161"/>
    </row>
    <row r="15" spans="1:8" x14ac:dyDescent="0.2">
      <c r="A15" s="159">
        <f t="shared" si="0"/>
        <v>12</v>
      </c>
      <c r="B15" s="149"/>
      <c r="C15" s="115"/>
      <c r="D15" s="116"/>
      <c r="E15" s="116"/>
      <c r="F15" s="116"/>
      <c r="G15" s="157"/>
      <c r="H15" s="161"/>
    </row>
    <row r="16" spans="1:8" x14ac:dyDescent="0.2">
      <c r="A16" s="159">
        <f t="shared" si="0"/>
        <v>13</v>
      </c>
      <c r="B16" s="149"/>
      <c r="C16" s="115"/>
      <c r="D16" s="116"/>
      <c r="E16" s="116"/>
      <c r="F16" s="116"/>
      <c r="G16" s="157"/>
      <c r="H16" s="161"/>
    </row>
    <row r="17" spans="1:8" x14ac:dyDescent="0.2">
      <c r="A17" s="159">
        <f t="shared" si="0"/>
        <v>14</v>
      </c>
      <c r="B17" s="149"/>
      <c r="C17" s="115"/>
      <c r="D17" s="116"/>
      <c r="E17" s="116"/>
      <c r="F17" s="116"/>
      <c r="G17" s="157"/>
      <c r="H17" s="161"/>
    </row>
    <row r="18" spans="1:8" x14ac:dyDescent="0.2">
      <c r="A18" s="159">
        <f t="shared" si="0"/>
        <v>15</v>
      </c>
      <c r="B18" s="149"/>
      <c r="C18" s="115"/>
      <c r="D18" s="116"/>
      <c r="E18" s="116"/>
      <c r="F18" s="116"/>
      <c r="G18" s="157"/>
      <c r="H18" s="161"/>
    </row>
    <row r="19" spans="1:8" x14ac:dyDescent="0.2">
      <c r="A19" s="159">
        <f t="shared" si="0"/>
        <v>16</v>
      </c>
      <c r="B19" s="149"/>
      <c r="C19" s="115"/>
      <c r="D19" s="116"/>
      <c r="E19" s="116"/>
      <c r="F19" s="116"/>
      <c r="G19" s="157"/>
      <c r="H19" s="161"/>
    </row>
    <row r="20" spans="1:8" x14ac:dyDescent="0.2">
      <c r="A20" s="159">
        <f t="shared" si="0"/>
        <v>17</v>
      </c>
      <c r="B20" s="149"/>
      <c r="C20" s="115"/>
      <c r="D20" s="116"/>
      <c r="E20" s="116"/>
      <c r="F20" s="116"/>
      <c r="G20" s="157"/>
      <c r="H20" s="161"/>
    </row>
    <row r="21" spans="1:8" x14ac:dyDescent="0.2">
      <c r="A21" s="159">
        <f t="shared" si="0"/>
        <v>18</v>
      </c>
      <c r="B21" s="149"/>
      <c r="C21" s="115"/>
      <c r="D21" s="116"/>
      <c r="E21" s="116"/>
      <c r="F21" s="116"/>
      <c r="G21" s="157"/>
      <c r="H21" s="161"/>
    </row>
    <row r="22" spans="1:8" x14ac:dyDescent="0.2">
      <c r="A22" s="159">
        <f t="shared" si="0"/>
        <v>19</v>
      </c>
      <c r="B22" s="149"/>
      <c r="C22" s="115"/>
      <c r="D22" s="116"/>
      <c r="E22" s="116"/>
      <c r="F22" s="116"/>
      <c r="G22" s="157"/>
      <c r="H22" s="161"/>
    </row>
    <row r="23" spans="1:8" x14ac:dyDescent="0.2">
      <c r="A23" s="159">
        <f t="shared" si="0"/>
        <v>20</v>
      </c>
      <c r="B23" s="149"/>
      <c r="C23" s="115"/>
      <c r="D23" s="116"/>
      <c r="E23" s="116"/>
      <c r="F23" s="116"/>
      <c r="G23" s="157"/>
      <c r="H23" s="161"/>
    </row>
    <row r="24" spans="1:8" x14ac:dyDescent="0.2">
      <c r="A24" s="159">
        <f t="shared" si="0"/>
        <v>21</v>
      </c>
      <c r="B24" s="149"/>
      <c r="C24" s="115"/>
      <c r="D24" s="116"/>
      <c r="E24" s="116"/>
      <c r="F24" s="116"/>
      <c r="G24" s="157"/>
      <c r="H24" s="161"/>
    </row>
    <row r="25" spans="1:8" x14ac:dyDescent="0.2">
      <c r="A25" s="159">
        <f t="shared" si="0"/>
        <v>22</v>
      </c>
      <c r="B25" s="149"/>
      <c r="C25" s="115"/>
      <c r="D25" s="116"/>
      <c r="E25" s="116"/>
      <c r="F25" s="116"/>
      <c r="G25" s="157"/>
      <c r="H25" s="161"/>
    </row>
    <row r="26" spans="1:8" x14ac:dyDescent="0.2">
      <c r="A26" s="159">
        <f t="shared" si="0"/>
        <v>23</v>
      </c>
      <c r="B26" s="149"/>
      <c r="C26" s="115"/>
      <c r="D26" s="116"/>
      <c r="E26" s="116"/>
      <c r="F26" s="116"/>
      <c r="G26" s="157"/>
      <c r="H26" s="161"/>
    </row>
    <row r="27" spans="1:8" x14ac:dyDescent="0.2">
      <c r="A27" s="159">
        <f t="shared" si="0"/>
        <v>24</v>
      </c>
      <c r="B27" s="149"/>
      <c r="C27" s="115"/>
      <c r="D27" s="116"/>
      <c r="E27" s="116"/>
      <c r="F27" s="116"/>
      <c r="G27" s="157"/>
      <c r="H27" s="161"/>
    </row>
    <row r="28" spans="1:8" x14ac:dyDescent="0.2">
      <c r="A28" s="159">
        <f t="shared" si="0"/>
        <v>25</v>
      </c>
      <c r="B28" s="149"/>
      <c r="C28" s="115"/>
      <c r="D28" s="116"/>
      <c r="E28" s="116"/>
      <c r="F28" s="116"/>
      <c r="G28" s="157"/>
      <c r="H28" s="161"/>
    </row>
    <row r="29" spans="1:8" x14ac:dyDescent="0.2">
      <c r="A29" s="159">
        <f t="shared" si="0"/>
        <v>26</v>
      </c>
      <c r="B29" s="149"/>
      <c r="C29" s="115"/>
      <c r="D29" s="116"/>
      <c r="E29" s="116"/>
      <c r="F29" s="116"/>
      <c r="G29" s="157"/>
      <c r="H29" s="161"/>
    </row>
    <row r="30" spans="1:8" x14ac:dyDescent="0.2">
      <c r="A30" s="159">
        <f t="shared" si="0"/>
        <v>27</v>
      </c>
      <c r="B30" s="149"/>
      <c r="C30" s="115"/>
      <c r="D30" s="116"/>
      <c r="E30" s="116"/>
      <c r="F30" s="116"/>
      <c r="G30" s="157"/>
      <c r="H30" s="161"/>
    </row>
    <row r="31" spans="1:8" x14ac:dyDescent="0.2">
      <c r="A31" s="159">
        <f t="shared" si="0"/>
        <v>28</v>
      </c>
      <c r="B31" s="149"/>
      <c r="C31" s="115"/>
      <c r="D31" s="116"/>
      <c r="E31" s="116"/>
      <c r="F31" s="116"/>
      <c r="G31" s="157"/>
      <c r="H31" s="161"/>
    </row>
    <row r="32" spans="1:8" x14ac:dyDescent="0.2">
      <c r="A32" s="159">
        <f t="shared" si="0"/>
        <v>29</v>
      </c>
      <c r="B32" s="149"/>
      <c r="C32" s="115"/>
      <c r="D32" s="116"/>
      <c r="E32" s="116"/>
      <c r="F32" s="116"/>
      <c r="G32" s="157"/>
      <c r="H32" s="161"/>
    </row>
    <row r="33" spans="1:8" x14ac:dyDescent="0.2">
      <c r="A33" s="159">
        <f t="shared" si="0"/>
        <v>30</v>
      </c>
      <c r="B33" s="149"/>
      <c r="C33" s="115"/>
      <c r="D33" s="116"/>
      <c r="E33" s="116"/>
      <c r="F33" s="116"/>
      <c r="G33" s="157"/>
      <c r="H33" s="161"/>
    </row>
    <row r="34" spans="1:8" x14ac:dyDescent="0.2">
      <c r="A34" s="159">
        <f t="shared" si="0"/>
        <v>31</v>
      </c>
      <c r="B34" s="149"/>
      <c r="C34" s="115"/>
      <c r="D34" s="116"/>
      <c r="E34" s="116"/>
      <c r="F34" s="116"/>
      <c r="G34" s="157"/>
      <c r="H34" s="161"/>
    </row>
    <row r="35" spans="1:8" x14ac:dyDescent="0.2">
      <c r="A35" s="159">
        <f t="shared" si="0"/>
        <v>32</v>
      </c>
      <c r="B35" s="149"/>
      <c r="C35" s="115"/>
      <c r="D35" s="116"/>
      <c r="E35" s="116"/>
      <c r="F35" s="116"/>
      <c r="G35" s="157"/>
      <c r="H35" s="161"/>
    </row>
    <row r="36" spans="1:8" x14ac:dyDescent="0.2">
      <c r="A36" s="159">
        <f t="shared" si="0"/>
        <v>33</v>
      </c>
      <c r="B36" s="149"/>
      <c r="C36" s="115"/>
      <c r="D36" s="116"/>
      <c r="E36" s="116"/>
      <c r="F36" s="116"/>
      <c r="G36" s="157"/>
      <c r="H36" s="161"/>
    </row>
    <row r="37" spans="1:8" x14ac:dyDescent="0.2">
      <c r="A37" s="159">
        <f t="shared" si="0"/>
        <v>34</v>
      </c>
      <c r="B37" s="149"/>
      <c r="C37" s="115"/>
      <c r="D37" s="116"/>
      <c r="E37" s="116"/>
      <c r="F37" s="116"/>
      <c r="G37" s="157"/>
      <c r="H37" s="161"/>
    </row>
    <row r="38" spans="1:8" x14ac:dyDescent="0.2">
      <c r="A38" s="159">
        <f t="shared" si="0"/>
        <v>35</v>
      </c>
      <c r="B38" s="149"/>
      <c r="C38" s="115"/>
      <c r="D38" s="116"/>
      <c r="E38" s="116"/>
      <c r="F38" s="116"/>
      <c r="G38" s="157"/>
      <c r="H38" s="161"/>
    </row>
    <row r="39" spans="1:8" x14ac:dyDescent="0.2">
      <c r="A39" s="159">
        <f t="shared" si="0"/>
        <v>36</v>
      </c>
      <c r="B39" s="149"/>
      <c r="C39" s="115"/>
      <c r="D39" s="116"/>
      <c r="E39" s="116"/>
      <c r="F39" s="116"/>
      <c r="G39" s="157"/>
      <c r="H39" s="161"/>
    </row>
    <row r="40" spans="1:8" x14ac:dyDescent="0.2">
      <c r="A40" s="159">
        <f t="shared" si="0"/>
        <v>37</v>
      </c>
      <c r="B40" s="149"/>
      <c r="C40" s="115"/>
      <c r="D40" s="116"/>
      <c r="E40" s="116"/>
      <c r="F40" s="116"/>
      <c r="G40" s="157"/>
      <c r="H40" s="161"/>
    </row>
    <row r="41" spans="1:8" x14ac:dyDescent="0.2">
      <c r="A41" s="159">
        <f t="shared" si="0"/>
        <v>38</v>
      </c>
      <c r="B41" s="149"/>
      <c r="C41" s="115"/>
      <c r="D41" s="116"/>
      <c r="E41" s="116"/>
      <c r="F41" s="116"/>
      <c r="G41" s="157"/>
      <c r="H41" s="161"/>
    </row>
    <row r="42" spans="1:8" x14ac:dyDescent="0.2">
      <c r="A42" s="159">
        <f t="shared" si="0"/>
        <v>39</v>
      </c>
      <c r="B42" s="149"/>
      <c r="C42" s="115"/>
      <c r="D42" s="116"/>
      <c r="E42" s="116"/>
      <c r="F42" s="116"/>
      <c r="G42" s="157"/>
      <c r="H42" s="161"/>
    </row>
    <row r="43" spans="1:8" x14ac:dyDescent="0.2">
      <c r="A43" s="159">
        <f t="shared" si="0"/>
        <v>40</v>
      </c>
      <c r="B43" s="149"/>
      <c r="C43" s="115"/>
      <c r="D43" s="116"/>
      <c r="E43" s="116"/>
      <c r="F43" s="116"/>
      <c r="G43" s="157"/>
      <c r="H43" s="161"/>
    </row>
    <row r="44" spans="1:8" x14ac:dyDescent="0.2">
      <c r="A44" s="159">
        <f t="shared" si="0"/>
        <v>41</v>
      </c>
      <c r="B44" s="149"/>
      <c r="C44" s="115"/>
      <c r="D44" s="116"/>
      <c r="E44" s="116"/>
      <c r="F44" s="116"/>
      <c r="G44" s="157"/>
      <c r="H44" s="161"/>
    </row>
    <row r="45" spans="1:8" x14ac:dyDescent="0.2">
      <c r="A45" s="159">
        <f t="shared" si="0"/>
        <v>42</v>
      </c>
      <c r="B45" s="149"/>
      <c r="C45" s="115"/>
      <c r="D45" s="116"/>
      <c r="E45" s="116"/>
      <c r="F45" s="116"/>
      <c r="G45" s="157"/>
      <c r="H45" s="161"/>
    </row>
    <row r="46" spans="1:8" x14ac:dyDescent="0.2">
      <c r="A46" s="159">
        <f t="shared" si="0"/>
        <v>43</v>
      </c>
      <c r="B46" s="149"/>
      <c r="C46" s="115"/>
      <c r="D46" s="116"/>
      <c r="E46" s="116"/>
      <c r="F46" s="116"/>
      <c r="G46" s="157"/>
      <c r="H46" s="161"/>
    </row>
    <row r="47" spans="1:8" x14ac:dyDescent="0.2">
      <c r="A47" s="159">
        <f t="shared" si="0"/>
        <v>44</v>
      </c>
      <c r="B47" s="149"/>
      <c r="C47" s="115"/>
      <c r="D47" s="116"/>
      <c r="E47" s="116"/>
      <c r="F47" s="116"/>
      <c r="G47" s="157"/>
      <c r="H47" s="161"/>
    </row>
    <row r="48" spans="1:8" x14ac:dyDescent="0.2">
      <c r="A48" s="159">
        <f t="shared" si="0"/>
        <v>45</v>
      </c>
      <c r="B48" s="149"/>
      <c r="C48" s="115"/>
      <c r="D48" s="116"/>
      <c r="E48" s="116"/>
      <c r="F48" s="116"/>
      <c r="G48" s="157"/>
      <c r="H48" s="161"/>
    </row>
    <row r="49" spans="1:8" x14ac:dyDescent="0.2">
      <c r="A49" s="159">
        <f t="shared" si="0"/>
        <v>46</v>
      </c>
      <c r="B49" s="149"/>
      <c r="C49" s="115"/>
      <c r="D49" s="116"/>
      <c r="E49" s="116"/>
      <c r="F49" s="116"/>
      <c r="G49" s="157"/>
      <c r="H49" s="161"/>
    </row>
    <row r="50" spans="1:8" x14ac:dyDescent="0.2">
      <c r="A50" s="159">
        <f t="shared" si="0"/>
        <v>47</v>
      </c>
      <c r="B50" s="149"/>
      <c r="C50" s="115"/>
      <c r="D50" s="116"/>
      <c r="E50" s="116"/>
      <c r="F50" s="116"/>
      <c r="G50" s="157"/>
      <c r="H50" s="161"/>
    </row>
    <row r="51" spans="1:8" x14ac:dyDescent="0.2">
      <c r="A51" s="159">
        <f t="shared" si="0"/>
        <v>48</v>
      </c>
      <c r="B51" s="149"/>
      <c r="C51" s="115"/>
      <c r="D51" s="116"/>
      <c r="E51" s="116"/>
      <c r="F51" s="116"/>
      <c r="G51" s="157"/>
      <c r="H51" s="161"/>
    </row>
    <row r="52" spans="1:8" x14ac:dyDescent="0.2">
      <c r="A52" s="159">
        <f t="shared" si="0"/>
        <v>49</v>
      </c>
      <c r="B52" s="149"/>
      <c r="C52" s="115"/>
      <c r="D52" s="116"/>
      <c r="E52" s="116"/>
      <c r="F52" s="116"/>
      <c r="G52" s="157"/>
      <c r="H52" s="161"/>
    </row>
    <row r="53" spans="1:8" x14ac:dyDescent="0.2">
      <c r="A53" s="159">
        <f t="shared" si="0"/>
        <v>50</v>
      </c>
      <c r="B53" s="149"/>
      <c r="C53" s="115"/>
      <c r="D53" s="116"/>
      <c r="E53" s="116"/>
      <c r="F53" s="116"/>
      <c r="G53" s="157"/>
      <c r="H53" s="161"/>
    </row>
    <row r="54" spans="1:8" x14ac:dyDescent="0.2">
      <c r="A54" s="159">
        <f t="shared" si="0"/>
        <v>51</v>
      </c>
      <c r="B54" s="149"/>
      <c r="C54" s="115"/>
      <c r="D54" s="116"/>
      <c r="E54" s="116"/>
      <c r="F54" s="116"/>
      <c r="G54" s="157"/>
      <c r="H54" s="161"/>
    </row>
    <row r="55" spans="1:8" x14ac:dyDescent="0.2">
      <c r="A55" s="159">
        <f t="shared" si="0"/>
        <v>52</v>
      </c>
      <c r="B55" s="149"/>
      <c r="C55" s="115"/>
      <c r="D55" s="116"/>
      <c r="E55" s="116"/>
      <c r="F55" s="116"/>
      <c r="G55" s="157"/>
      <c r="H55" s="161"/>
    </row>
    <row r="56" spans="1:8" x14ac:dyDescent="0.2">
      <c r="A56" s="159">
        <f t="shared" si="0"/>
        <v>53</v>
      </c>
      <c r="B56" s="149"/>
      <c r="C56" s="115"/>
      <c r="D56" s="116"/>
      <c r="E56" s="116"/>
      <c r="F56" s="116"/>
      <c r="G56" s="157"/>
      <c r="H56" s="161"/>
    </row>
    <row r="57" spans="1:8" x14ac:dyDescent="0.2">
      <c r="A57" s="159">
        <f t="shared" si="0"/>
        <v>54</v>
      </c>
      <c r="B57" s="149"/>
      <c r="C57" s="115"/>
      <c r="D57" s="116"/>
      <c r="E57" s="116"/>
      <c r="F57" s="116"/>
      <c r="G57" s="157"/>
      <c r="H57" s="161"/>
    </row>
    <row r="58" spans="1:8" x14ac:dyDescent="0.2">
      <c r="A58" s="159">
        <f t="shared" si="0"/>
        <v>55</v>
      </c>
      <c r="B58" s="149"/>
      <c r="C58" s="115"/>
      <c r="D58" s="116"/>
      <c r="E58" s="116"/>
      <c r="F58" s="116"/>
      <c r="G58" s="157"/>
      <c r="H58" s="161"/>
    </row>
    <row r="59" spans="1:8" x14ac:dyDescent="0.2">
      <c r="A59" s="159">
        <f t="shared" si="0"/>
        <v>56</v>
      </c>
      <c r="B59" s="149"/>
      <c r="C59" s="115"/>
      <c r="D59" s="116"/>
      <c r="E59" s="116"/>
      <c r="F59" s="116"/>
      <c r="G59" s="157"/>
      <c r="H59" s="161"/>
    </row>
    <row r="60" spans="1:8" x14ac:dyDescent="0.2">
      <c r="A60" s="159">
        <f t="shared" si="0"/>
        <v>57</v>
      </c>
      <c r="B60" s="149"/>
      <c r="C60" s="115"/>
      <c r="D60" s="116"/>
      <c r="E60" s="116"/>
      <c r="F60" s="116"/>
      <c r="G60" s="157"/>
      <c r="H60" s="161"/>
    </row>
    <row r="61" spans="1:8" x14ac:dyDescent="0.2">
      <c r="A61" s="159">
        <f t="shared" si="0"/>
        <v>58</v>
      </c>
      <c r="B61" s="149"/>
      <c r="C61" s="115"/>
      <c r="D61" s="116"/>
      <c r="E61" s="116"/>
      <c r="F61" s="116"/>
      <c r="G61" s="157"/>
      <c r="H61" s="161"/>
    </row>
    <row r="62" spans="1:8" x14ac:dyDescent="0.2">
      <c r="A62" s="159">
        <f t="shared" si="0"/>
        <v>59</v>
      </c>
      <c r="B62" s="149"/>
      <c r="C62" s="115"/>
      <c r="D62" s="116"/>
      <c r="E62" s="116"/>
      <c r="F62" s="116"/>
      <c r="G62" s="157"/>
      <c r="H62" s="161"/>
    </row>
    <row r="63" spans="1:8" x14ac:dyDescent="0.2">
      <c r="A63" s="159">
        <f t="shared" si="0"/>
        <v>60</v>
      </c>
      <c r="B63" s="149"/>
      <c r="C63" s="115"/>
      <c r="D63" s="116"/>
      <c r="E63" s="116"/>
      <c r="F63" s="116"/>
      <c r="G63" s="157"/>
      <c r="H63" s="161"/>
    </row>
    <row r="64" spans="1:8" x14ac:dyDescent="0.2">
      <c r="A64" s="159">
        <f t="shared" si="0"/>
        <v>61</v>
      </c>
      <c r="B64" s="149"/>
      <c r="C64" s="115"/>
      <c r="D64" s="116"/>
      <c r="E64" s="116"/>
      <c r="F64" s="116"/>
      <c r="G64" s="157"/>
      <c r="H64" s="161"/>
    </row>
    <row r="65" spans="1:8" x14ac:dyDescent="0.2">
      <c r="A65" s="159">
        <f t="shared" si="0"/>
        <v>62</v>
      </c>
      <c r="B65" s="149"/>
      <c r="C65" s="115"/>
      <c r="D65" s="116"/>
      <c r="E65" s="116"/>
      <c r="F65" s="116"/>
      <c r="G65" s="157"/>
      <c r="H65" s="161"/>
    </row>
    <row r="66" spans="1:8" x14ac:dyDescent="0.2">
      <c r="A66" s="159">
        <f t="shared" si="0"/>
        <v>63</v>
      </c>
      <c r="B66" s="149"/>
      <c r="C66" s="115"/>
      <c r="D66" s="116"/>
      <c r="E66" s="116"/>
      <c r="F66" s="116"/>
      <c r="G66" s="157"/>
      <c r="H66" s="161"/>
    </row>
    <row r="67" spans="1:8" x14ac:dyDescent="0.2">
      <c r="A67" s="159">
        <f t="shared" si="0"/>
        <v>64</v>
      </c>
      <c r="B67" s="149"/>
      <c r="C67" s="115"/>
      <c r="D67" s="116"/>
      <c r="E67" s="116"/>
      <c r="F67" s="116"/>
      <c r="G67" s="157"/>
      <c r="H67" s="161"/>
    </row>
    <row r="68" spans="1:8" x14ac:dyDescent="0.2">
      <c r="A68" s="159">
        <f t="shared" si="0"/>
        <v>65</v>
      </c>
      <c r="B68" s="149"/>
      <c r="C68" s="115"/>
      <c r="D68" s="116"/>
      <c r="E68" s="116"/>
      <c r="F68" s="116"/>
      <c r="G68" s="157"/>
      <c r="H68" s="161"/>
    </row>
    <row r="69" spans="1:8" x14ac:dyDescent="0.2">
      <c r="A69" s="159">
        <f t="shared" si="0"/>
        <v>66</v>
      </c>
      <c r="B69" s="149"/>
      <c r="C69" s="115"/>
      <c r="D69" s="116"/>
      <c r="E69" s="116"/>
      <c r="F69" s="116"/>
      <c r="G69" s="157"/>
      <c r="H69" s="161"/>
    </row>
    <row r="70" spans="1:8" x14ac:dyDescent="0.2">
      <c r="A70" s="159">
        <f t="shared" ref="A70:A103" si="1">A69+1</f>
        <v>67</v>
      </c>
      <c r="B70" s="149"/>
      <c r="C70" s="115"/>
      <c r="D70" s="116"/>
      <c r="E70" s="116"/>
      <c r="F70" s="116"/>
      <c r="G70" s="157"/>
      <c r="H70" s="161"/>
    </row>
    <row r="71" spans="1:8" x14ac:dyDescent="0.2">
      <c r="A71" s="159">
        <f t="shared" si="1"/>
        <v>68</v>
      </c>
      <c r="B71" s="149"/>
      <c r="C71" s="115"/>
      <c r="D71" s="116"/>
      <c r="E71" s="116"/>
      <c r="F71" s="116"/>
      <c r="G71" s="157"/>
      <c r="H71" s="161"/>
    </row>
    <row r="72" spans="1:8" x14ac:dyDescent="0.2">
      <c r="A72" s="159">
        <f t="shared" si="1"/>
        <v>69</v>
      </c>
      <c r="B72" s="149"/>
      <c r="C72" s="115"/>
      <c r="D72" s="116"/>
      <c r="E72" s="116"/>
      <c r="F72" s="116"/>
      <c r="G72" s="157"/>
      <c r="H72" s="161"/>
    </row>
    <row r="73" spans="1:8" x14ac:dyDescent="0.2">
      <c r="A73" s="159">
        <f t="shared" si="1"/>
        <v>70</v>
      </c>
      <c r="B73" s="149"/>
      <c r="C73" s="115"/>
      <c r="D73" s="116"/>
      <c r="E73" s="116"/>
      <c r="F73" s="116"/>
      <c r="G73" s="157"/>
      <c r="H73" s="161"/>
    </row>
    <row r="74" spans="1:8" x14ac:dyDescent="0.2">
      <c r="A74" s="159">
        <f t="shared" si="1"/>
        <v>71</v>
      </c>
      <c r="B74" s="149"/>
      <c r="C74" s="115"/>
      <c r="D74" s="116"/>
      <c r="E74" s="116"/>
      <c r="F74" s="116"/>
      <c r="G74" s="157"/>
      <c r="H74" s="161"/>
    </row>
    <row r="75" spans="1:8" x14ac:dyDescent="0.2">
      <c r="A75" s="159">
        <f t="shared" si="1"/>
        <v>72</v>
      </c>
      <c r="B75" s="149"/>
      <c r="C75" s="115"/>
      <c r="D75" s="116"/>
      <c r="E75" s="116"/>
      <c r="F75" s="116"/>
      <c r="G75" s="157"/>
      <c r="H75" s="161"/>
    </row>
    <row r="76" spans="1:8" x14ac:dyDescent="0.2">
      <c r="A76" s="159">
        <f t="shared" si="1"/>
        <v>73</v>
      </c>
      <c r="B76" s="149"/>
      <c r="C76" s="115"/>
      <c r="D76" s="116"/>
      <c r="E76" s="116"/>
      <c r="F76" s="116"/>
      <c r="G76" s="157"/>
      <c r="H76" s="161"/>
    </row>
    <row r="77" spans="1:8" x14ac:dyDescent="0.2">
      <c r="A77" s="159">
        <f t="shared" si="1"/>
        <v>74</v>
      </c>
      <c r="B77" s="149"/>
      <c r="C77" s="115"/>
      <c r="D77" s="116"/>
      <c r="E77" s="116"/>
      <c r="F77" s="116"/>
      <c r="G77" s="157"/>
      <c r="H77" s="161"/>
    </row>
    <row r="78" spans="1:8" x14ac:dyDescent="0.2">
      <c r="A78" s="159">
        <f t="shared" si="1"/>
        <v>75</v>
      </c>
      <c r="B78" s="149"/>
      <c r="C78" s="115"/>
      <c r="D78" s="116"/>
      <c r="E78" s="116"/>
      <c r="F78" s="116"/>
      <c r="G78" s="157"/>
      <c r="H78" s="161"/>
    </row>
    <row r="79" spans="1:8" x14ac:dyDescent="0.2">
      <c r="A79" s="159">
        <f t="shared" si="1"/>
        <v>76</v>
      </c>
      <c r="B79" s="149"/>
      <c r="C79" s="115"/>
      <c r="D79" s="116"/>
      <c r="E79" s="116"/>
      <c r="F79" s="116"/>
      <c r="G79" s="157"/>
      <c r="H79" s="161"/>
    </row>
    <row r="80" spans="1:8" x14ac:dyDescent="0.2">
      <c r="A80" s="159">
        <f t="shared" si="1"/>
        <v>77</v>
      </c>
      <c r="B80" s="149"/>
      <c r="C80" s="115"/>
      <c r="D80" s="116"/>
      <c r="E80" s="116"/>
      <c r="F80" s="116"/>
      <c r="G80" s="157"/>
      <c r="H80" s="161"/>
    </row>
    <row r="81" spans="1:8" x14ac:dyDescent="0.2">
      <c r="A81" s="159">
        <f t="shared" si="1"/>
        <v>78</v>
      </c>
      <c r="B81" s="149"/>
      <c r="C81" s="115"/>
      <c r="D81" s="116"/>
      <c r="E81" s="116"/>
      <c r="F81" s="116"/>
      <c r="G81" s="157"/>
      <c r="H81" s="161"/>
    </row>
    <row r="82" spans="1:8" x14ac:dyDescent="0.2">
      <c r="A82" s="159">
        <f t="shared" si="1"/>
        <v>79</v>
      </c>
      <c r="B82" s="149"/>
      <c r="C82" s="115"/>
      <c r="D82" s="116"/>
      <c r="E82" s="116"/>
      <c r="F82" s="116"/>
      <c r="G82" s="157"/>
      <c r="H82" s="161"/>
    </row>
    <row r="83" spans="1:8" x14ac:dyDescent="0.2">
      <c r="A83" s="159">
        <f t="shared" si="1"/>
        <v>80</v>
      </c>
      <c r="B83" s="149"/>
      <c r="C83" s="115"/>
      <c r="D83" s="116"/>
      <c r="E83" s="116"/>
      <c r="F83" s="116"/>
      <c r="G83" s="157"/>
      <c r="H83" s="161"/>
    </row>
    <row r="84" spans="1:8" x14ac:dyDescent="0.2">
      <c r="A84" s="159">
        <f t="shared" si="1"/>
        <v>81</v>
      </c>
      <c r="B84" s="149"/>
      <c r="C84" s="115"/>
      <c r="D84" s="116"/>
      <c r="E84" s="116"/>
      <c r="F84" s="116"/>
      <c r="G84" s="157"/>
      <c r="H84" s="161"/>
    </row>
    <row r="85" spans="1:8" x14ac:dyDescent="0.2">
      <c r="A85" s="159">
        <f t="shared" si="1"/>
        <v>82</v>
      </c>
      <c r="B85" s="149"/>
      <c r="C85" s="115"/>
      <c r="D85" s="116"/>
      <c r="E85" s="116"/>
      <c r="F85" s="116"/>
      <c r="G85" s="157"/>
      <c r="H85" s="161"/>
    </row>
    <row r="86" spans="1:8" x14ac:dyDescent="0.2">
      <c r="A86" s="159">
        <f t="shared" si="1"/>
        <v>83</v>
      </c>
      <c r="B86" s="149"/>
      <c r="C86" s="115"/>
      <c r="D86" s="116"/>
      <c r="E86" s="116"/>
      <c r="F86" s="116"/>
      <c r="G86" s="157"/>
      <c r="H86" s="161"/>
    </row>
    <row r="87" spans="1:8" x14ac:dyDescent="0.2">
      <c r="A87" s="159">
        <f t="shared" si="1"/>
        <v>84</v>
      </c>
      <c r="B87" s="149"/>
      <c r="C87" s="115"/>
      <c r="D87" s="116"/>
      <c r="E87" s="116"/>
      <c r="F87" s="116"/>
      <c r="G87" s="157"/>
      <c r="H87" s="161"/>
    </row>
    <row r="88" spans="1:8" x14ac:dyDescent="0.2">
      <c r="A88" s="159">
        <f t="shared" si="1"/>
        <v>85</v>
      </c>
      <c r="B88" s="149"/>
      <c r="C88" s="115"/>
      <c r="D88" s="116"/>
      <c r="E88" s="116"/>
      <c r="F88" s="116"/>
      <c r="G88" s="157"/>
      <c r="H88" s="161"/>
    </row>
    <row r="89" spans="1:8" x14ac:dyDescent="0.2">
      <c r="A89" s="159">
        <f t="shared" si="1"/>
        <v>86</v>
      </c>
      <c r="B89" s="149"/>
      <c r="C89" s="115"/>
      <c r="D89" s="116"/>
      <c r="E89" s="116"/>
      <c r="F89" s="116"/>
      <c r="G89" s="157"/>
      <c r="H89" s="161"/>
    </row>
    <row r="90" spans="1:8" x14ac:dyDescent="0.2">
      <c r="A90" s="159">
        <f t="shared" si="1"/>
        <v>87</v>
      </c>
      <c r="B90" s="149"/>
      <c r="C90" s="115"/>
      <c r="D90" s="116"/>
      <c r="E90" s="116"/>
      <c r="F90" s="116"/>
      <c r="G90" s="157"/>
      <c r="H90" s="161"/>
    </row>
    <row r="91" spans="1:8" x14ac:dyDescent="0.2">
      <c r="A91" s="159">
        <f t="shared" si="1"/>
        <v>88</v>
      </c>
      <c r="B91" s="149"/>
      <c r="C91" s="115"/>
      <c r="D91" s="116"/>
      <c r="E91" s="116"/>
      <c r="F91" s="116"/>
      <c r="G91" s="157"/>
      <c r="H91" s="161"/>
    </row>
    <row r="92" spans="1:8" x14ac:dyDescent="0.2">
      <c r="A92" s="159">
        <f t="shared" si="1"/>
        <v>89</v>
      </c>
      <c r="B92" s="149"/>
      <c r="C92" s="115"/>
      <c r="D92" s="116"/>
      <c r="E92" s="116"/>
      <c r="F92" s="116"/>
      <c r="G92" s="157"/>
      <c r="H92" s="161"/>
    </row>
    <row r="93" spans="1:8" x14ac:dyDescent="0.2">
      <c r="A93" s="159">
        <f t="shared" si="1"/>
        <v>90</v>
      </c>
      <c r="B93" s="149"/>
      <c r="C93" s="115"/>
      <c r="D93" s="116"/>
      <c r="E93" s="116"/>
      <c r="F93" s="116"/>
      <c r="G93" s="157"/>
      <c r="H93" s="161"/>
    </row>
    <row r="94" spans="1:8" x14ac:dyDescent="0.2">
      <c r="A94" s="159">
        <f t="shared" si="1"/>
        <v>91</v>
      </c>
      <c r="B94" s="149"/>
      <c r="C94" s="115"/>
      <c r="D94" s="116"/>
      <c r="E94" s="116"/>
      <c r="F94" s="116"/>
      <c r="G94" s="157"/>
      <c r="H94" s="161"/>
    </row>
    <row r="95" spans="1:8" x14ac:dyDescent="0.2">
      <c r="A95" s="159">
        <f t="shared" si="1"/>
        <v>92</v>
      </c>
      <c r="B95" s="149"/>
      <c r="C95" s="115"/>
      <c r="D95" s="116"/>
      <c r="E95" s="116"/>
      <c r="F95" s="116"/>
      <c r="G95" s="157"/>
      <c r="H95" s="161"/>
    </row>
    <row r="96" spans="1:8" x14ac:dyDescent="0.2">
      <c r="A96" s="159">
        <f t="shared" si="1"/>
        <v>93</v>
      </c>
      <c r="B96" s="149"/>
      <c r="C96" s="115"/>
      <c r="D96" s="116"/>
      <c r="E96" s="116"/>
      <c r="F96" s="116"/>
      <c r="G96" s="157"/>
      <c r="H96" s="161"/>
    </row>
    <row r="97" spans="1:8" x14ac:dyDescent="0.2">
      <c r="A97" s="159">
        <f t="shared" si="1"/>
        <v>94</v>
      </c>
      <c r="B97" s="149"/>
      <c r="C97" s="115"/>
      <c r="D97" s="116"/>
      <c r="E97" s="116"/>
      <c r="F97" s="116"/>
      <c r="G97" s="157"/>
      <c r="H97" s="161"/>
    </row>
    <row r="98" spans="1:8" x14ac:dyDescent="0.2">
      <c r="A98" s="159">
        <f t="shared" si="1"/>
        <v>95</v>
      </c>
      <c r="B98" s="149"/>
      <c r="C98" s="115"/>
      <c r="D98" s="116"/>
      <c r="E98" s="116"/>
      <c r="F98" s="116"/>
      <c r="G98" s="157"/>
      <c r="H98" s="161"/>
    </row>
    <row r="99" spans="1:8" x14ac:dyDescent="0.2">
      <c r="A99" s="159">
        <f t="shared" si="1"/>
        <v>96</v>
      </c>
      <c r="B99" s="149"/>
      <c r="C99" s="115"/>
      <c r="D99" s="116"/>
      <c r="E99" s="116"/>
      <c r="F99" s="116"/>
      <c r="G99" s="157"/>
      <c r="H99" s="161"/>
    </row>
    <row r="100" spans="1:8" x14ac:dyDescent="0.2">
      <c r="A100" s="159">
        <f t="shared" si="1"/>
        <v>97</v>
      </c>
      <c r="B100" s="149"/>
      <c r="C100" s="115"/>
      <c r="D100" s="116"/>
      <c r="E100" s="116"/>
      <c r="F100" s="116"/>
      <c r="G100" s="157"/>
      <c r="H100" s="161"/>
    </row>
    <row r="101" spans="1:8" x14ac:dyDescent="0.2">
      <c r="A101" s="159">
        <f t="shared" si="1"/>
        <v>98</v>
      </c>
      <c r="B101" s="149"/>
      <c r="C101" s="115"/>
      <c r="D101" s="116"/>
      <c r="E101" s="116"/>
      <c r="F101" s="116"/>
      <c r="G101" s="157"/>
      <c r="H101" s="161"/>
    </row>
    <row r="102" spans="1:8" x14ac:dyDescent="0.2">
      <c r="A102" s="159">
        <f t="shared" si="1"/>
        <v>99</v>
      </c>
      <c r="B102" s="149"/>
      <c r="C102" s="115"/>
      <c r="D102" s="116"/>
      <c r="E102" s="116"/>
      <c r="F102" s="116"/>
      <c r="G102" s="157"/>
      <c r="H102" s="161"/>
    </row>
    <row r="103" spans="1:8" x14ac:dyDescent="0.2">
      <c r="A103" s="159">
        <f t="shared" si="1"/>
        <v>100</v>
      </c>
      <c r="B103" s="149"/>
      <c r="C103" s="115"/>
      <c r="D103" s="116"/>
      <c r="E103" s="116"/>
      <c r="F103" s="116"/>
      <c r="G103" s="157"/>
      <c r="H103" s="161"/>
    </row>
  </sheetData>
  <mergeCells count="2">
    <mergeCell ref="A2:G2"/>
    <mergeCell ref="A1:H1"/>
  </mergeCells>
  <dataValidations count="2">
    <dataValidation type="list" allowBlank="1" showInputMessage="1" showErrorMessage="1" sqref="G4:G103" xr:uid="{9712AC5E-1C03-4886-8303-E6DC85190837}">
      <formula1>"Basic Maintenance, Full-Service Warranty Maintenance"</formula1>
    </dataValidation>
    <dataValidation type="list" allowBlank="1" showInputMessage="1" showErrorMessage="1" sqref="D4:D103" xr:uid="{E0651EB5-4051-42B7-AC97-AA032596B249}">
      <formula1>"Chair rail, Hydraulic, Screw Drive, Traction"</formula1>
    </dataValidation>
  </dataValidations>
  <pageMargins left="0.7" right="0.7" top="0.75" bottom="0.75" header="0.3" footer="0.3"/>
  <pageSetup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0F74-7830-45B7-AA7F-C3C80A485EA2}">
  <sheetPr>
    <pageSetUpPr fitToPage="1"/>
  </sheetPr>
  <dimension ref="A1:H103"/>
  <sheetViews>
    <sheetView showGridLines="0" workbookViewId="0">
      <pane xSplit="1" ySplit="3" topLeftCell="B4" activePane="bottomRight" state="frozen"/>
      <selection pane="topRight" activeCell="B1" sqref="B1"/>
      <selection pane="bottomLeft" activeCell="A4" sqref="A4"/>
      <selection pane="bottomRight" activeCell="E4" sqref="E4"/>
    </sheetView>
  </sheetViews>
  <sheetFormatPr defaultRowHeight="14.25" x14ac:dyDescent="0.2"/>
  <cols>
    <col min="1" max="1" width="9.625" customWidth="1"/>
    <col min="2" max="2" width="21.625" customWidth="1"/>
    <col min="3" max="3" width="14.375" customWidth="1"/>
    <col min="4" max="4" width="14.125" customWidth="1"/>
    <col min="5" max="5" width="12.75" customWidth="1"/>
    <col min="6" max="6" width="15.5" customWidth="1"/>
    <col min="7" max="7" width="29.625" customWidth="1"/>
    <col min="8" max="8" width="24.125" customWidth="1"/>
  </cols>
  <sheetData>
    <row r="1" spans="1:8" ht="15" x14ac:dyDescent="0.2">
      <c r="A1" s="341" t="s">
        <v>318</v>
      </c>
      <c r="B1" s="341"/>
      <c r="C1" s="341"/>
      <c r="D1" s="341"/>
      <c r="E1" s="341"/>
      <c r="F1" s="341"/>
      <c r="G1" s="341"/>
      <c r="H1" s="341"/>
    </row>
    <row r="2" spans="1:8" ht="42.75" customHeight="1" x14ac:dyDescent="0.2">
      <c r="A2" s="235" t="s">
        <v>325</v>
      </c>
      <c r="B2" s="235"/>
      <c r="C2" s="235"/>
      <c r="D2" s="235"/>
      <c r="E2" s="235"/>
      <c r="F2" s="235"/>
      <c r="G2" s="235"/>
      <c r="H2" s="164" t="s">
        <v>71</v>
      </c>
    </row>
    <row r="3" spans="1:8" ht="25.5" x14ac:dyDescent="0.2">
      <c r="A3" s="158" t="s">
        <v>69</v>
      </c>
      <c r="B3" s="148" t="s">
        <v>55</v>
      </c>
      <c r="C3" s="114" t="s">
        <v>67</v>
      </c>
      <c r="D3" s="114" t="s">
        <v>65</v>
      </c>
      <c r="E3" s="114" t="s">
        <v>79</v>
      </c>
      <c r="F3" s="114" t="s">
        <v>60</v>
      </c>
      <c r="G3" s="156" t="s">
        <v>63</v>
      </c>
      <c r="H3" s="162" t="s">
        <v>72</v>
      </c>
    </row>
    <row r="4" spans="1:8" x14ac:dyDescent="0.2">
      <c r="A4" s="159">
        <v>1</v>
      </c>
      <c r="B4" s="149"/>
      <c r="C4" s="115"/>
      <c r="D4" s="116"/>
      <c r="E4" s="116"/>
      <c r="F4" s="116"/>
      <c r="G4" s="157"/>
      <c r="H4" s="161"/>
    </row>
    <row r="5" spans="1:8" x14ac:dyDescent="0.2">
      <c r="A5" s="159">
        <f>A4+1</f>
        <v>2</v>
      </c>
      <c r="B5" s="149"/>
      <c r="C5" s="115"/>
      <c r="D5" s="116"/>
      <c r="E5" s="116"/>
      <c r="F5" s="116"/>
      <c r="G5" s="157"/>
      <c r="H5" s="161"/>
    </row>
    <row r="6" spans="1:8" x14ac:dyDescent="0.2">
      <c r="A6" s="159">
        <f t="shared" ref="A6:A69" si="0">A5+1</f>
        <v>3</v>
      </c>
      <c r="B6" s="149"/>
      <c r="C6" s="115"/>
      <c r="D6" s="116"/>
      <c r="E6" s="116"/>
      <c r="F6" s="116"/>
      <c r="G6" s="157"/>
      <c r="H6" s="161"/>
    </row>
    <row r="7" spans="1:8" x14ac:dyDescent="0.2">
      <c r="A7" s="159">
        <f t="shared" si="0"/>
        <v>4</v>
      </c>
      <c r="B7" s="149"/>
      <c r="C7" s="115"/>
      <c r="D7" s="116"/>
      <c r="E7" s="116"/>
      <c r="F7" s="116"/>
      <c r="G7" s="157"/>
      <c r="H7" s="161"/>
    </row>
    <row r="8" spans="1:8" x14ac:dyDescent="0.2">
      <c r="A8" s="159">
        <f t="shared" si="0"/>
        <v>5</v>
      </c>
      <c r="B8" s="149"/>
      <c r="C8" s="115"/>
      <c r="D8" s="116"/>
      <c r="E8" s="116"/>
      <c r="F8" s="116"/>
      <c r="G8" s="157"/>
      <c r="H8" s="161"/>
    </row>
    <row r="9" spans="1:8" x14ac:dyDescent="0.2">
      <c r="A9" s="159">
        <f t="shared" si="0"/>
        <v>6</v>
      </c>
      <c r="B9" s="149"/>
      <c r="C9" s="115"/>
      <c r="D9" s="116"/>
      <c r="E9" s="116"/>
      <c r="F9" s="116"/>
      <c r="G9" s="157"/>
      <c r="H9" s="161"/>
    </row>
    <row r="10" spans="1:8" x14ac:dyDescent="0.2">
      <c r="A10" s="159">
        <f t="shared" si="0"/>
        <v>7</v>
      </c>
      <c r="B10" s="149"/>
      <c r="C10" s="115"/>
      <c r="D10" s="116"/>
      <c r="E10" s="116"/>
      <c r="F10" s="116"/>
      <c r="G10" s="157"/>
      <c r="H10" s="161"/>
    </row>
    <row r="11" spans="1:8" x14ac:dyDescent="0.2">
      <c r="A11" s="159">
        <f t="shared" si="0"/>
        <v>8</v>
      </c>
      <c r="B11" s="149"/>
      <c r="C11" s="115"/>
      <c r="D11" s="116"/>
      <c r="E11" s="116"/>
      <c r="F11" s="116"/>
      <c r="G11" s="157"/>
      <c r="H11" s="161"/>
    </row>
    <row r="12" spans="1:8" x14ac:dyDescent="0.2">
      <c r="A12" s="159">
        <f t="shared" si="0"/>
        <v>9</v>
      </c>
      <c r="B12" s="149"/>
      <c r="C12" s="115"/>
      <c r="D12" s="116"/>
      <c r="E12" s="116"/>
      <c r="F12" s="116"/>
      <c r="G12" s="157"/>
      <c r="H12" s="161"/>
    </row>
    <row r="13" spans="1:8" x14ac:dyDescent="0.2">
      <c r="A13" s="159">
        <f t="shared" si="0"/>
        <v>10</v>
      </c>
      <c r="B13" s="149"/>
      <c r="C13" s="115"/>
      <c r="D13" s="116"/>
      <c r="E13" s="116"/>
      <c r="F13" s="116"/>
      <c r="G13" s="157"/>
      <c r="H13" s="161"/>
    </row>
    <row r="14" spans="1:8" x14ac:dyDescent="0.2">
      <c r="A14" s="159">
        <f t="shared" si="0"/>
        <v>11</v>
      </c>
      <c r="B14" s="149"/>
      <c r="C14" s="115"/>
      <c r="D14" s="116"/>
      <c r="E14" s="116"/>
      <c r="F14" s="116"/>
      <c r="G14" s="157"/>
      <c r="H14" s="161"/>
    </row>
    <row r="15" spans="1:8" x14ac:dyDescent="0.2">
      <c r="A15" s="159">
        <f t="shared" si="0"/>
        <v>12</v>
      </c>
      <c r="B15" s="149"/>
      <c r="C15" s="115"/>
      <c r="D15" s="116"/>
      <c r="E15" s="116"/>
      <c r="F15" s="116"/>
      <c r="G15" s="157"/>
      <c r="H15" s="161"/>
    </row>
    <row r="16" spans="1:8" x14ac:dyDescent="0.2">
      <c r="A16" s="159">
        <f t="shared" si="0"/>
        <v>13</v>
      </c>
      <c r="B16" s="149"/>
      <c r="C16" s="115"/>
      <c r="D16" s="116"/>
      <c r="E16" s="116"/>
      <c r="F16" s="116"/>
      <c r="G16" s="157"/>
      <c r="H16" s="161"/>
    </row>
    <row r="17" spans="1:8" x14ac:dyDescent="0.2">
      <c r="A17" s="159">
        <f t="shared" si="0"/>
        <v>14</v>
      </c>
      <c r="B17" s="149"/>
      <c r="C17" s="115"/>
      <c r="D17" s="116"/>
      <c r="E17" s="116"/>
      <c r="F17" s="116"/>
      <c r="G17" s="157"/>
      <c r="H17" s="161"/>
    </row>
    <row r="18" spans="1:8" x14ac:dyDescent="0.2">
      <c r="A18" s="159">
        <f t="shared" si="0"/>
        <v>15</v>
      </c>
      <c r="B18" s="149"/>
      <c r="C18" s="115"/>
      <c r="D18" s="116"/>
      <c r="E18" s="116"/>
      <c r="F18" s="116"/>
      <c r="G18" s="157"/>
      <c r="H18" s="161"/>
    </row>
    <row r="19" spans="1:8" x14ac:dyDescent="0.2">
      <c r="A19" s="159">
        <f t="shared" si="0"/>
        <v>16</v>
      </c>
      <c r="B19" s="149"/>
      <c r="C19" s="115"/>
      <c r="D19" s="116"/>
      <c r="E19" s="116"/>
      <c r="F19" s="116"/>
      <c r="G19" s="157"/>
      <c r="H19" s="161"/>
    </row>
    <row r="20" spans="1:8" x14ac:dyDescent="0.2">
      <c r="A20" s="159">
        <f t="shared" si="0"/>
        <v>17</v>
      </c>
      <c r="B20" s="149"/>
      <c r="C20" s="115"/>
      <c r="D20" s="116"/>
      <c r="E20" s="116"/>
      <c r="F20" s="116"/>
      <c r="G20" s="157"/>
      <c r="H20" s="161"/>
    </row>
    <row r="21" spans="1:8" x14ac:dyDescent="0.2">
      <c r="A21" s="159">
        <f t="shared" si="0"/>
        <v>18</v>
      </c>
      <c r="B21" s="149"/>
      <c r="C21" s="115"/>
      <c r="D21" s="116"/>
      <c r="E21" s="116"/>
      <c r="F21" s="116"/>
      <c r="G21" s="157"/>
      <c r="H21" s="161"/>
    </row>
    <row r="22" spans="1:8" x14ac:dyDescent="0.2">
      <c r="A22" s="159">
        <f t="shared" si="0"/>
        <v>19</v>
      </c>
      <c r="B22" s="149"/>
      <c r="C22" s="115"/>
      <c r="D22" s="116"/>
      <c r="E22" s="116"/>
      <c r="F22" s="116"/>
      <c r="G22" s="157"/>
      <c r="H22" s="161"/>
    </row>
    <row r="23" spans="1:8" x14ac:dyDescent="0.2">
      <c r="A23" s="159">
        <f t="shared" si="0"/>
        <v>20</v>
      </c>
      <c r="B23" s="149"/>
      <c r="C23" s="115"/>
      <c r="D23" s="116"/>
      <c r="E23" s="116"/>
      <c r="F23" s="116"/>
      <c r="G23" s="157"/>
      <c r="H23" s="161"/>
    </row>
    <row r="24" spans="1:8" x14ac:dyDescent="0.2">
      <c r="A24" s="159">
        <f t="shared" si="0"/>
        <v>21</v>
      </c>
      <c r="B24" s="149"/>
      <c r="C24" s="115"/>
      <c r="D24" s="116"/>
      <c r="E24" s="116"/>
      <c r="F24" s="116"/>
      <c r="G24" s="157"/>
      <c r="H24" s="161"/>
    </row>
    <row r="25" spans="1:8" x14ac:dyDescent="0.2">
      <c r="A25" s="159">
        <f t="shared" si="0"/>
        <v>22</v>
      </c>
      <c r="B25" s="149"/>
      <c r="C25" s="115"/>
      <c r="D25" s="116"/>
      <c r="E25" s="116"/>
      <c r="F25" s="116"/>
      <c r="G25" s="157"/>
      <c r="H25" s="161"/>
    </row>
    <row r="26" spans="1:8" x14ac:dyDescent="0.2">
      <c r="A26" s="159">
        <f t="shared" si="0"/>
        <v>23</v>
      </c>
      <c r="B26" s="149"/>
      <c r="C26" s="115"/>
      <c r="D26" s="116"/>
      <c r="E26" s="116"/>
      <c r="F26" s="116"/>
      <c r="G26" s="157"/>
      <c r="H26" s="161"/>
    </row>
    <row r="27" spans="1:8" x14ac:dyDescent="0.2">
      <c r="A27" s="159">
        <f t="shared" si="0"/>
        <v>24</v>
      </c>
      <c r="B27" s="149"/>
      <c r="C27" s="115"/>
      <c r="D27" s="116"/>
      <c r="E27" s="116"/>
      <c r="F27" s="116"/>
      <c r="G27" s="157"/>
      <c r="H27" s="161"/>
    </row>
    <row r="28" spans="1:8" x14ac:dyDescent="0.2">
      <c r="A28" s="159">
        <f t="shared" si="0"/>
        <v>25</v>
      </c>
      <c r="B28" s="149"/>
      <c r="C28" s="115"/>
      <c r="D28" s="116"/>
      <c r="E28" s="116"/>
      <c r="F28" s="116"/>
      <c r="G28" s="157"/>
      <c r="H28" s="161"/>
    </row>
    <row r="29" spans="1:8" x14ac:dyDescent="0.2">
      <c r="A29" s="159">
        <f t="shared" si="0"/>
        <v>26</v>
      </c>
      <c r="B29" s="149"/>
      <c r="C29" s="115"/>
      <c r="D29" s="116"/>
      <c r="E29" s="116"/>
      <c r="F29" s="116"/>
      <c r="G29" s="157"/>
      <c r="H29" s="161"/>
    </row>
    <row r="30" spans="1:8" x14ac:dyDescent="0.2">
      <c r="A30" s="159">
        <f t="shared" si="0"/>
        <v>27</v>
      </c>
      <c r="B30" s="149"/>
      <c r="C30" s="115"/>
      <c r="D30" s="116"/>
      <c r="E30" s="116"/>
      <c r="F30" s="116"/>
      <c r="G30" s="157"/>
      <c r="H30" s="161"/>
    </row>
    <row r="31" spans="1:8" x14ac:dyDescent="0.2">
      <c r="A31" s="159">
        <f t="shared" si="0"/>
        <v>28</v>
      </c>
      <c r="B31" s="149"/>
      <c r="C31" s="115"/>
      <c r="D31" s="116"/>
      <c r="E31" s="116"/>
      <c r="F31" s="116"/>
      <c r="G31" s="157"/>
      <c r="H31" s="161"/>
    </row>
    <row r="32" spans="1:8" x14ac:dyDescent="0.2">
      <c r="A32" s="159">
        <f t="shared" si="0"/>
        <v>29</v>
      </c>
      <c r="B32" s="149"/>
      <c r="C32" s="115"/>
      <c r="D32" s="116"/>
      <c r="E32" s="116"/>
      <c r="F32" s="116"/>
      <c r="G32" s="157"/>
      <c r="H32" s="161"/>
    </row>
    <row r="33" spans="1:8" x14ac:dyDescent="0.2">
      <c r="A33" s="159">
        <f t="shared" si="0"/>
        <v>30</v>
      </c>
      <c r="B33" s="149"/>
      <c r="C33" s="115"/>
      <c r="D33" s="116"/>
      <c r="E33" s="116"/>
      <c r="F33" s="116"/>
      <c r="G33" s="157"/>
      <c r="H33" s="161"/>
    </row>
    <row r="34" spans="1:8" x14ac:dyDescent="0.2">
      <c r="A34" s="159">
        <f t="shared" si="0"/>
        <v>31</v>
      </c>
      <c r="B34" s="149"/>
      <c r="C34" s="115"/>
      <c r="D34" s="116"/>
      <c r="E34" s="116"/>
      <c r="F34" s="116"/>
      <c r="G34" s="157"/>
      <c r="H34" s="161"/>
    </row>
    <row r="35" spans="1:8" x14ac:dyDescent="0.2">
      <c r="A35" s="159">
        <f t="shared" si="0"/>
        <v>32</v>
      </c>
      <c r="B35" s="149"/>
      <c r="C35" s="115"/>
      <c r="D35" s="116"/>
      <c r="E35" s="116"/>
      <c r="F35" s="116"/>
      <c r="G35" s="157"/>
      <c r="H35" s="161"/>
    </row>
    <row r="36" spans="1:8" x14ac:dyDescent="0.2">
      <c r="A36" s="159">
        <f t="shared" si="0"/>
        <v>33</v>
      </c>
      <c r="B36" s="149"/>
      <c r="C36" s="115"/>
      <c r="D36" s="116"/>
      <c r="E36" s="116"/>
      <c r="F36" s="116"/>
      <c r="G36" s="157"/>
      <c r="H36" s="161"/>
    </row>
    <row r="37" spans="1:8" x14ac:dyDescent="0.2">
      <c r="A37" s="159">
        <f t="shared" si="0"/>
        <v>34</v>
      </c>
      <c r="B37" s="149"/>
      <c r="C37" s="115"/>
      <c r="D37" s="116"/>
      <c r="E37" s="116"/>
      <c r="F37" s="116"/>
      <c r="G37" s="157"/>
      <c r="H37" s="161"/>
    </row>
    <row r="38" spans="1:8" x14ac:dyDescent="0.2">
      <c r="A38" s="159">
        <f t="shared" si="0"/>
        <v>35</v>
      </c>
      <c r="B38" s="149"/>
      <c r="C38" s="115"/>
      <c r="D38" s="116"/>
      <c r="E38" s="116"/>
      <c r="F38" s="116"/>
      <c r="G38" s="157"/>
      <c r="H38" s="161"/>
    </row>
    <row r="39" spans="1:8" x14ac:dyDescent="0.2">
      <c r="A39" s="159">
        <f t="shared" si="0"/>
        <v>36</v>
      </c>
      <c r="B39" s="149"/>
      <c r="C39" s="115"/>
      <c r="D39" s="116"/>
      <c r="E39" s="116"/>
      <c r="F39" s="116"/>
      <c r="G39" s="157"/>
      <c r="H39" s="161"/>
    </row>
    <row r="40" spans="1:8" x14ac:dyDescent="0.2">
      <c r="A40" s="159">
        <f t="shared" si="0"/>
        <v>37</v>
      </c>
      <c r="B40" s="149"/>
      <c r="C40" s="115"/>
      <c r="D40" s="116"/>
      <c r="E40" s="116"/>
      <c r="F40" s="116"/>
      <c r="G40" s="157"/>
      <c r="H40" s="161"/>
    </row>
    <row r="41" spans="1:8" x14ac:dyDescent="0.2">
      <c r="A41" s="159">
        <f t="shared" si="0"/>
        <v>38</v>
      </c>
      <c r="B41" s="149"/>
      <c r="C41" s="115"/>
      <c r="D41" s="116"/>
      <c r="E41" s="116"/>
      <c r="F41" s="116"/>
      <c r="G41" s="157"/>
      <c r="H41" s="161"/>
    </row>
    <row r="42" spans="1:8" x14ac:dyDescent="0.2">
      <c r="A42" s="159">
        <f t="shared" si="0"/>
        <v>39</v>
      </c>
      <c r="B42" s="149"/>
      <c r="C42" s="115"/>
      <c r="D42" s="116"/>
      <c r="E42" s="116"/>
      <c r="F42" s="116"/>
      <c r="G42" s="157"/>
      <c r="H42" s="161"/>
    </row>
    <row r="43" spans="1:8" x14ac:dyDescent="0.2">
      <c r="A43" s="159">
        <f t="shared" si="0"/>
        <v>40</v>
      </c>
      <c r="B43" s="149"/>
      <c r="C43" s="115"/>
      <c r="D43" s="116"/>
      <c r="E43" s="116"/>
      <c r="F43" s="116"/>
      <c r="G43" s="157"/>
      <c r="H43" s="161"/>
    </row>
    <row r="44" spans="1:8" x14ac:dyDescent="0.2">
      <c r="A44" s="159">
        <f t="shared" si="0"/>
        <v>41</v>
      </c>
      <c r="B44" s="149"/>
      <c r="C44" s="115"/>
      <c r="D44" s="116"/>
      <c r="E44" s="116"/>
      <c r="F44" s="116"/>
      <c r="G44" s="157"/>
      <c r="H44" s="161"/>
    </row>
    <row r="45" spans="1:8" x14ac:dyDescent="0.2">
      <c r="A45" s="159">
        <f t="shared" si="0"/>
        <v>42</v>
      </c>
      <c r="B45" s="149"/>
      <c r="C45" s="115"/>
      <c r="D45" s="116"/>
      <c r="E45" s="116"/>
      <c r="F45" s="116"/>
      <c r="G45" s="157"/>
      <c r="H45" s="161"/>
    </row>
    <row r="46" spans="1:8" x14ac:dyDescent="0.2">
      <c r="A46" s="159">
        <f t="shared" si="0"/>
        <v>43</v>
      </c>
      <c r="B46" s="149"/>
      <c r="C46" s="115"/>
      <c r="D46" s="116"/>
      <c r="E46" s="116"/>
      <c r="F46" s="116"/>
      <c r="G46" s="157"/>
      <c r="H46" s="161"/>
    </row>
    <row r="47" spans="1:8" x14ac:dyDescent="0.2">
      <c r="A47" s="159">
        <f t="shared" si="0"/>
        <v>44</v>
      </c>
      <c r="B47" s="149"/>
      <c r="C47" s="115"/>
      <c r="D47" s="116"/>
      <c r="E47" s="116"/>
      <c r="F47" s="116"/>
      <c r="G47" s="157"/>
      <c r="H47" s="161"/>
    </row>
    <row r="48" spans="1:8" x14ac:dyDescent="0.2">
      <c r="A48" s="159">
        <f t="shared" si="0"/>
        <v>45</v>
      </c>
      <c r="B48" s="149"/>
      <c r="C48" s="115"/>
      <c r="D48" s="116"/>
      <c r="E48" s="116"/>
      <c r="F48" s="116"/>
      <c r="G48" s="157"/>
      <c r="H48" s="161"/>
    </row>
    <row r="49" spans="1:8" x14ac:dyDescent="0.2">
      <c r="A49" s="159">
        <f t="shared" si="0"/>
        <v>46</v>
      </c>
      <c r="B49" s="149"/>
      <c r="C49" s="115"/>
      <c r="D49" s="116"/>
      <c r="E49" s="116"/>
      <c r="F49" s="116"/>
      <c r="G49" s="157"/>
      <c r="H49" s="161"/>
    </row>
    <row r="50" spans="1:8" x14ac:dyDescent="0.2">
      <c r="A50" s="159">
        <f t="shared" si="0"/>
        <v>47</v>
      </c>
      <c r="B50" s="149"/>
      <c r="C50" s="115"/>
      <c r="D50" s="116"/>
      <c r="E50" s="116"/>
      <c r="F50" s="116"/>
      <c r="G50" s="157"/>
      <c r="H50" s="161"/>
    </row>
    <row r="51" spans="1:8" x14ac:dyDescent="0.2">
      <c r="A51" s="159">
        <f t="shared" si="0"/>
        <v>48</v>
      </c>
      <c r="B51" s="149"/>
      <c r="C51" s="115"/>
      <c r="D51" s="116"/>
      <c r="E51" s="116"/>
      <c r="F51" s="116"/>
      <c r="G51" s="157"/>
      <c r="H51" s="161"/>
    </row>
    <row r="52" spans="1:8" x14ac:dyDescent="0.2">
      <c r="A52" s="159">
        <f t="shared" si="0"/>
        <v>49</v>
      </c>
      <c r="B52" s="149"/>
      <c r="C52" s="115"/>
      <c r="D52" s="116"/>
      <c r="E52" s="116"/>
      <c r="F52" s="116"/>
      <c r="G52" s="157"/>
      <c r="H52" s="161"/>
    </row>
    <row r="53" spans="1:8" x14ac:dyDescent="0.2">
      <c r="A53" s="159">
        <f t="shared" si="0"/>
        <v>50</v>
      </c>
      <c r="B53" s="149"/>
      <c r="C53" s="115"/>
      <c r="D53" s="116"/>
      <c r="E53" s="116"/>
      <c r="F53" s="116"/>
      <c r="G53" s="157"/>
      <c r="H53" s="161"/>
    </row>
    <row r="54" spans="1:8" x14ac:dyDescent="0.2">
      <c r="A54" s="159">
        <f t="shared" si="0"/>
        <v>51</v>
      </c>
      <c r="B54" s="149"/>
      <c r="C54" s="115"/>
      <c r="D54" s="116"/>
      <c r="E54" s="116"/>
      <c r="F54" s="116"/>
      <c r="G54" s="157"/>
      <c r="H54" s="161"/>
    </row>
    <row r="55" spans="1:8" x14ac:dyDescent="0.2">
      <c r="A55" s="159">
        <f t="shared" si="0"/>
        <v>52</v>
      </c>
      <c r="B55" s="149"/>
      <c r="C55" s="115"/>
      <c r="D55" s="116"/>
      <c r="E55" s="116"/>
      <c r="F55" s="116"/>
      <c r="G55" s="157"/>
      <c r="H55" s="161"/>
    </row>
    <row r="56" spans="1:8" x14ac:dyDescent="0.2">
      <c r="A56" s="159">
        <f t="shared" si="0"/>
        <v>53</v>
      </c>
      <c r="B56" s="149"/>
      <c r="C56" s="115"/>
      <c r="D56" s="116"/>
      <c r="E56" s="116"/>
      <c r="F56" s="116"/>
      <c r="G56" s="157"/>
      <c r="H56" s="161"/>
    </row>
    <row r="57" spans="1:8" x14ac:dyDescent="0.2">
      <c r="A57" s="159">
        <f t="shared" si="0"/>
        <v>54</v>
      </c>
      <c r="B57" s="149"/>
      <c r="C57" s="115"/>
      <c r="D57" s="116"/>
      <c r="E57" s="116"/>
      <c r="F57" s="116"/>
      <c r="G57" s="157"/>
      <c r="H57" s="161"/>
    </row>
    <row r="58" spans="1:8" x14ac:dyDescent="0.2">
      <c r="A58" s="159">
        <f t="shared" si="0"/>
        <v>55</v>
      </c>
      <c r="B58" s="149"/>
      <c r="C58" s="115"/>
      <c r="D58" s="116"/>
      <c r="E58" s="116"/>
      <c r="F58" s="116"/>
      <c r="G58" s="157"/>
      <c r="H58" s="161"/>
    </row>
    <row r="59" spans="1:8" x14ac:dyDescent="0.2">
      <c r="A59" s="159">
        <f t="shared" si="0"/>
        <v>56</v>
      </c>
      <c r="B59" s="149"/>
      <c r="C59" s="115"/>
      <c r="D59" s="116"/>
      <c r="E59" s="116"/>
      <c r="F59" s="116"/>
      <c r="G59" s="157"/>
      <c r="H59" s="161"/>
    </row>
    <row r="60" spans="1:8" x14ac:dyDescent="0.2">
      <c r="A60" s="159">
        <f t="shared" si="0"/>
        <v>57</v>
      </c>
      <c r="B60" s="149"/>
      <c r="C60" s="115"/>
      <c r="D60" s="116"/>
      <c r="E60" s="116"/>
      <c r="F60" s="116"/>
      <c r="G60" s="157"/>
      <c r="H60" s="161"/>
    </row>
    <row r="61" spans="1:8" x14ac:dyDescent="0.2">
      <c r="A61" s="159">
        <f t="shared" si="0"/>
        <v>58</v>
      </c>
      <c r="B61" s="149"/>
      <c r="C61" s="115"/>
      <c r="D61" s="116"/>
      <c r="E61" s="116"/>
      <c r="F61" s="116"/>
      <c r="G61" s="157"/>
      <c r="H61" s="161"/>
    </row>
    <row r="62" spans="1:8" x14ac:dyDescent="0.2">
      <c r="A62" s="159">
        <f t="shared" si="0"/>
        <v>59</v>
      </c>
      <c r="B62" s="149"/>
      <c r="C62" s="115"/>
      <c r="D62" s="116"/>
      <c r="E62" s="116"/>
      <c r="F62" s="116"/>
      <c r="G62" s="157"/>
      <c r="H62" s="161"/>
    </row>
    <row r="63" spans="1:8" x14ac:dyDescent="0.2">
      <c r="A63" s="159">
        <f t="shared" si="0"/>
        <v>60</v>
      </c>
      <c r="B63" s="149"/>
      <c r="C63" s="115"/>
      <c r="D63" s="116"/>
      <c r="E63" s="116"/>
      <c r="F63" s="116"/>
      <c r="G63" s="157"/>
      <c r="H63" s="161"/>
    </row>
    <row r="64" spans="1:8" x14ac:dyDescent="0.2">
      <c r="A64" s="159">
        <f t="shared" si="0"/>
        <v>61</v>
      </c>
      <c r="B64" s="149"/>
      <c r="C64" s="115"/>
      <c r="D64" s="116"/>
      <c r="E64" s="116"/>
      <c r="F64" s="116"/>
      <c r="G64" s="157"/>
      <c r="H64" s="161"/>
    </row>
    <row r="65" spans="1:8" x14ac:dyDescent="0.2">
      <c r="A65" s="159">
        <f t="shared" si="0"/>
        <v>62</v>
      </c>
      <c r="B65" s="149"/>
      <c r="C65" s="115"/>
      <c r="D65" s="116"/>
      <c r="E65" s="116"/>
      <c r="F65" s="116"/>
      <c r="G65" s="157"/>
      <c r="H65" s="161"/>
    </row>
    <row r="66" spans="1:8" x14ac:dyDescent="0.2">
      <c r="A66" s="159">
        <f t="shared" si="0"/>
        <v>63</v>
      </c>
      <c r="B66" s="149"/>
      <c r="C66" s="115"/>
      <c r="D66" s="116"/>
      <c r="E66" s="116"/>
      <c r="F66" s="116"/>
      <c r="G66" s="157"/>
      <c r="H66" s="161"/>
    </row>
    <row r="67" spans="1:8" x14ac:dyDescent="0.2">
      <c r="A67" s="159">
        <f t="shared" si="0"/>
        <v>64</v>
      </c>
      <c r="B67" s="149"/>
      <c r="C67" s="115"/>
      <c r="D67" s="116"/>
      <c r="E67" s="116"/>
      <c r="F67" s="116"/>
      <c r="G67" s="157"/>
      <c r="H67" s="161"/>
    </row>
    <row r="68" spans="1:8" x14ac:dyDescent="0.2">
      <c r="A68" s="159">
        <f t="shared" si="0"/>
        <v>65</v>
      </c>
      <c r="B68" s="149"/>
      <c r="C68" s="115"/>
      <c r="D68" s="116"/>
      <c r="E68" s="116"/>
      <c r="F68" s="116"/>
      <c r="G68" s="157"/>
      <c r="H68" s="161"/>
    </row>
    <row r="69" spans="1:8" x14ac:dyDescent="0.2">
      <c r="A69" s="159">
        <f t="shared" si="0"/>
        <v>66</v>
      </c>
      <c r="B69" s="149"/>
      <c r="C69" s="115"/>
      <c r="D69" s="116"/>
      <c r="E69" s="116"/>
      <c r="F69" s="116"/>
      <c r="G69" s="157"/>
      <c r="H69" s="161"/>
    </row>
    <row r="70" spans="1:8" x14ac:dyDescent="0.2">
      <c r="A70" s="159">
        <f t="shared" ref="A70:A103" si="1">A69+1</f>
        <v>67</v>
      </c>
      <c r="B70" s="149"/>
      <c r="C70" s="115"/>
      <c r="D70" s="116"/>
      <c r="E70" s="116"/>
      <c r="F70" s="116"/>
      <c r="G70" s="157"/>
      <c r="H70" s="161"/>
    </row>
    <row r="71" spans="1:8" x14ac:dyDescent="0.2">
      <c r="A71" s="159">
        <f t="shared" si="1"/>
        <v>68</v>
      </c>
      <c r="B71" s="149"/>
      <c r="C71" s="115"/>
      <c r="D71" s="116"/>
      <c r="E71" s="116"/>
      <c r="F71" s="116"/>
      <c r="G71" s="157"/>
      <c r="H71" s="161"/>
    </row>
    <row r="72" spans="1:8" x14ac:dyDescent="0.2">
      <c r="A72" s="159">
        <f t="shared" si="1"/>
        <v>69</v>
      </c>
      <c r="B72" s="149"/>
      <c r="C72" s="115"/>
      <c r="D72" s="116"/>
      <c r="E72" s="116"/>
      <c r="F72" s="116"/>
      <c r="G72" s="157"/>
      <c r="H72" s="161"/>
    </row>
    <row r="73" spans="1:8" x14ac:dyDescent="0.2">
      <c r="A73" s="159">
        <f t="shared" si="1"/>
        <v>70</v>
      </c>
      <c r="B73" s="149"/>
      <c r="C73" s="115"/>
      <c r="D73" s="116"/>
      <c r="E73" s="116"/>
      <c r="F73" s="116"/>
      <c r="G73" s="157"/>
      <c r="H73" s="161"/>
    </row>
    <row r="74" spans="1:8" x14ac:dyDescent="0.2">
      <c r="A74" s="159">
        <f t="shared" si="1"/>
        <v>71</v>
      </c>
      <c r="B74" s="149"/>
      <c r="C74" s="115"/>
      <c r="D74" s="116"/>
      <c r="E74" s="116"/>
      <c r="F74" s="116"/>
      <c r="G74" s="157"/>
      <c r="H74" s="161"/>
    </row>
    <row r="75" spans="1:8" x14ac:dyDescent="0.2">
      <c r="A75" s="159">
        <f t="shared" si="1"/>
        <v>72</v>
      </c>
      <c r="B75" s="149"/>
      <c r="C75" s="115"/>
      <c r="D75" s="116"/>
      <c r="E75" s="116"/>
      <c r="F75" s="116"/>
      <c r="G75" s="157"/>
      <c r="H75" s="161"/>
    </row>
    <row r="76" spans="1:8" x14ac:dyDescent="0.2">
      <c r="A76" s="159">
        <f t="shared" si="1"/>
        <v>73</v>
      </c>
      <c r="B76" s="149"/>
      <c r="C76" s="115"/>
      <c r="D76" s="116"/>
      <c r="E76" s="116"/>
      <c r="F76" s="116"/>
      <c r="G76" s="157"/>
      <c r="H76" s="161"/>
    </row>
    <row r="77" spans="1:8" x14ac:dyDescent="0.2">
      <c r="A77" s="159">
        <f t="shared" si="1"/>
        <v>74</v>
      </c>
      <c r="B77" s="149"/>
      <c r="C77" s="115"/>
      <c r="D77" s="116"/>
      <c r="E77" s="116"/>
      <c r="F77" s="116"/>
      <c r="G77" s="157"/>
      <c r="H77" s="161"/>
    </row>
    <row r="78" spans="1:8" x14ac:dyDescent="0.2">
      <c r="A78" s="159">
        <f t="shared" si="1"/>
        <v>75</v>
      </c>
      <c r="B78" s="149"/>
      <c r="C78" s="115"/>
      <c r="D78" s="116"/>
      <c r="E78" s="116"/>
      <c r="F78" s="116"/>
      <c r="G78" s="157"/>
      <c r="H78" s="161"/>
    </row>
    <row r="79" spans="1:8" x14ac:dyDescent="0.2">
      <c r="A79" s="159">
        <f t="shared" si="1"/>
        <v>76</v>
      </c>
      <c r="B79" s="149"/>
      <c r="C79" s="115"/>
      <c r="D79" s="116"/>
      <c r="E79" s="116"/>
      <c r="F79" s="116"/>
      <c r="G79" s="157"/>
      <c r="H79" s="161"/>
    </row>
    <row r="80" spans="1:8" x14ac:dyDescent="0.2">
      <c r="A80" s="159">
        <f t="shared" si="1"/>
        <v>77</v>
      </c>
      <c r="B80" s="149"/>
      <c r="C80" s="115"/>
      <c r="D80" s="116"/>
      <c r="E80" s="116"/>
      <c r="F80" s="116"/>
      <c r="G80" s="157"/>
      <c r="H80" s="161"/>
    </row>
    <row r="81" spans="1:8" x14ac:dyDescent="0.2">
      <c r="A81" s="159">
        <f t="shared" si="1"/>
        <v>78</v>
      </c>
      <c r="B81" s="149"/>
      <c r="C81" s="115"/>
      <c r="D81" s="116"/>
      <c r="E81" s="116"/>
      <c r="F81" s="116"/>
      <c r="G81" s="157"/>
      <c r="H81" s="161"/>
    </row>
    <row r="82" spans="1:8" x14ac:dyDescent="0.2">
      <c r="A82" s="159">
        <f t="shared" si="1"/>
        <v>79</v>
      </c>
      <c r="B82" s="149"/>
      <c r="C82" s="115"/>
      <c r="D82" s="116"/>
      <c r="E82" s="116"/>
      <c r="F82" s="116"/>
      <c r="G82" s="157"/>
      <c r="H82" s="161"/>
    </row>
    <row r="83" spans="1:8" x14ac:dyDescent="0.2">
      <c r="A83" s="159">
        <f t="shared" si="1"/>
        <v>80</v>
      </c>
      <c r="B83" s="149"/>
      <c r="C83" s="115"/>
      <c r="D83" s="116"/>
      <c r="E83" s="116"/>
      <c r="F83" s="116"/>
      <c r="G83" s="157"/>
      <c r="H83" s="161"/>
    </row>
    <row r="84" spans="1:8" x14ac:dyDescent="0.2">
      <c r="A84" s="159">
        <f t="shared" si="1"/>
        <v>81</v>
      </c>
      <c r="B84" s="149"/>
      <c r="C84" s="115"/>
      <c r="D84" s="116"/>
      <c r="E84" s="116"/>
      <c r="F84" s="116"/>
      <c r="G84" s="157"/>
      <c r="H84" s="161"/>
    </row>
    <row r="85" spans="1:8" x14ac:dyDescent="0.2">
      <c r="A85" s="159">
        <f t="shared" si="1"/>
        <v>82</v>
      </c>
      <c r="B85" s="149"/>
      <c r="C85" s="115"/>
      <c r="D85" s="116"/>
      <c r="E85" s="116"/>
      <c r="F85" s="116"/>
      <c r="G85" s="157"/>
      <c r="H85" s="161"/>
    </row>
    <row r="86" spans="1:8" x14ac:dyDescent="0.2">
      <c r="A86" s="159">
        <f t="shared" si="1"/>
        <v>83</v>
      </c>
      <c r="B86" s="149"/>
      <c r="C86" s="115"/>
      <c r="D86" s="116"/>
      <c r="E86" s="116"/>
      <c r="F86" s="116"/>
      <c r="G86" s="157"/>
      <c r="H86" s="161"/>
    </row>
    <row r="87" spans="1:8" x14ac:dyDescent="0.2">
      <c r="A87" s="159">
        <f t="shared" si="1"/>
        <v>84</v>
      </c>
      <c r="B87" s="149"/>
      <c r="C87" s="115"/>
      <c r="D87" s="116"/>
      <c r="E87" s="116"/>
      <c r="F87" s="116"/>
      <c r="G87" s="157"/>
      <c r="H87" s="161"/>
    </row>
    <row r="88" spans="1:8" x14ac:dyDescent="0.2">
      <c r="A88" s="159">
        <f t="shared" si="1"/>
        <v>85</v>
      </c>
      <c r="B88" s="149"/>
      <c r="C88" s="115"/>
      <c r="D88" s="116"/>
      <c r="E88" s="116"/>
      <c r="F88" s="116"/>
      <c r="G88" s="157"/>
      <c r="H88" s="161"/>
    </row>
    <row r="89" spans="1:8" x14ac:dyDescent="0.2">
      <c r="A89" s="159">
        <f t="shared" si="1"/>
        <v>86</v>
      </c>
      <c r="B89" s="149"/>
      <c r="C89" s="115"/>
      <c r="D89" s="116"/>
      <c r="E89" s="116"/>
      <c r="F89" s="116"/>
      <c r="G89" s="157"/>
      <c r="H89" s="161"/>
    </row>
    <row r="90" spans="1:8" x14ac:dyDescent="0.2">
      <c r="A90" s="159">
        <f t="shared" si="1"/>
        <v>87</v>
      </c>
      <c r="B90" s="149"/>
      <c r="C90" s="115"/>
      <c r="D90" s="116"/>
      <c r="E90" s="116"/>
      <c r="F90" s="116"/>
      <c r="G90" s="157"/>
      <c r="H90" s="161"/>
    </row>
    <row r="91" spans="1:8" x14ac:dyDescent="0.2">
      <c r="A91" s="159">
        <f t="shared" si="1"/>
        <v>88</v>
      </c>
      <c r="B91" s="149"/>
      <c r="C91" s="115"/>
      <c r="D91" s="116"/>
      <c r="E91" s="116"/>
      <c r="F91" s="116"/>
      <c r="G91" s="157"/>
      <c r="H91" s="161"/>
    </row>
    <row r="92" spans="1:8" x14ac:dyDescent="0.2">
      <c r="A92" s="159">
        <f t="shared" si="1"/>
        <v>89</v>
      </c>
      <c r="B92" s="149"/>
      <c r="C92" s="115"/>
      <c r="D92" s="116"/>
      <c r="E92" s="116"/>
      <c r="F92" s="116"/>
      <c r="G92" s="157"/>
      <c r="H92" s="161"/>
    </row>
    <row r="93" spans="1:8" x14ac:dyDescent="0.2">
      <c r="A93" s="159">
        <f t="shared" si="1"/>
        <v>90</v>
      </c>
      <c r="B93" s="149"/>
      <c r="C93" s="115"/>
      <c r="D93" s="116"/>
      <c r="E93" s="116"/>
      <c r="F93" s="116"/>
      <c r="G93" s="157"/>
      <c r="H93" s="161"/>
    </row>
    <row r="94" spans="1:8" x14ac:dyDescent="0.2">
      <c r="A94" s="159">
        <f t="shared" si="1"/>
        <v>91</v>
      </c>
      <c r="B94" s="149"/>
      <c r="C94" s="115"/>
      <c r="D94" s="116"/>
      <c r="E94" s="116"/>
      <c r="F94" s="116"/>
      <c r="G94" s="157"/>
      <c r="H94" s="161"/>
    </row>
    <row r="95" spans="1:8" x14ac:dyDescent="0.2">
      <c r="A95" s="159">
        <f t="shared" si="1"/>
        <v>92</v>
      </c>
      <c r="B95" s="149"/>
      <c r="C95" s="115"/>
      <c r="D95" s="116"/>
      <c r="E95" s="116"/>
      <c r="F95" s="116"/>
      <c r="G95" s="157"/>
      <c r="H95" s="161"/>
    </row>
    <row r="96" spans="1:8" x14ac:dyDescent="0.2">
      <c r="A96" s="159">
        <f t="shared" si="1"/>
        <v>93</v>
      </c>
      <c r="B96" s="149"/>
      <c r="C96" s="115"/>
      <c r="D96" s="116"/>
      <c r="E96" s="116"/>
      <c r="F96" s="116"/>
      <c r="G96" s="157"/>
      <c r="H96" s="161"/>
    </row>
    <row r="97" spans="1:8" x14ac:dyDescent="0.2">
      <c r="A97" s="159">
        <f t="shared" si="1"/>
        <v>94</v>
      </c>
      <c r="B97" s="149"/>
      <c r="C97" s="115"/>
      <c r="D97" s="116"/>
      <c r="E97" s="116"/>
      <c r="F97" s="116"/>
      <c r="G97" s="157"/>
      <c r="H97" s="161"/>
    </row>
    <row r="98" spans="1:8" x14ac:dyDescent="0.2">
      <c r="A98" s="159">
        <f t="shared" si="1"/>
        <v>95</v>
      </c>
      <c r="B98" s="149"/>
      <c r="C98" s="115"/>
      <c r="D98" s="116"/>
      <c r="E98" s="116"/>
      <c r="F98" s="116"/>
      <c r="G98" s="157"/>
      <c r="H98" s="161"/>
    </row>
    <row r="99" spans="1:8" x14ac:dyDescent="0.2">
      <c r="A99" s="159">
        <f t="shared" si="1"/>
        <v>96</v>
      </c>
      <c r="B99" s="149"/>
      <c r="C99" s="115"/>
      <c r="D99" s="116"/>
      <c r="E99" s="116"/>
      <c r="F99" s="116"/>
      <c r="G99" s="157"/>
      <c r="H99" s="161"/>
    </row>
    <row r="100" spans="1:8" x14ac:dyDescent="0.2">
      <c r="A100" s="159">
        <f t="shared" si="1"/>
        <v>97</v>
      </c>
      <c r="B100" s="149"/>
      <c r="C100" s="115"/>
      <c r="D100" s="116"/>
      <c r="E100" s="116"/>
      <c r="F100" s="116"/>
      <c r="G100" s="157"/>
      <c r="H100" s="161"/>
    </row>
    <row r="101" spans="1:8" x14ac:dyDescent="0.2">
      <c r="A101" s="159">
        <f t="shared" si="1"/>
        <v>98</v>
      </c>
      <c r="B101" s="149"/>
      <c r="C101" s="115"/>
      <c r="D101" s="116"/>
      <c r="E101" s="116"/>
      <c r="F101" s="116"/>
      <c r="G101" s="157"/>
      <c r="H101" s="161"/>
    </row>
    <row r="102" spans="1:8" x14ac:dyDescent="0.2">
      <c r="A102" s="159">
        <f t="shared" si="1"/>
        <v>99</v>
      </c>
      <c r="B102" s="149"/>
      <c r="C102" s="115"/>
      <c r="D102" s="116"/>
      <c r="E102" s="116"/>
      <c r="F102" s="116"/>
      <c r="G102" s="157"/>
      <c r="H102" s="161"/>
    </row>
    <row r="103" spans="1:8" x14ac:dyDescent="0.2">
      <c r="A103" s="159">
        <f t="shared" si="1"/>
        <v>100</v>
      </c>
      <c r="B103" s="149"/>
      <c r="C103" s="115"/>
      <c r="D103" s="116"/>
      <c r="E103" s="116"/>
      <c r="F103" s="116"/>
      <c r="G103" s="157"/>
      <c r="H103" s="161"/>
    </row>
  </sheetData>
  <mergeCells count="2">
    <mergeCell ref="A2:G2"/>
    <mergeCell ref="A1:H1"/>
  </mergeCells>
  <dataValidations count="2">
    <dataValidation type="list" allowBlank="1" showInputMessage="1" showErrorMessage="1" sqref="G4:G103" xr:uid="{90FE2419-73F9-46B2-82F2-A0F40F4665E2}">
      <formula1>"Basic Maintenance, Full-Service Warranty Maintenance"</formula1>
    </dataValidation>
    <dataValidation type="list" allowBlank="1" showInputMessage="1" showErrorMessage="1" sqref="D4:D103" xr:uid="{E702FE14-66AA-482B-8501-E6F41939AEC2}">
      <formula1>"Chair rail, Hydraulic, Screw Drive, Traction"</formula1>
    </dataValidation>
  </dataValidations>
  <pageMargins left="0.7" right="0.7" top="0.75" bottom="0.75" header="0.3" footer="0.3"/>
  <pageSetup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Authorized User Instructions</vt:lpstr>
      <vt:lpstr>Mini-Bid Overview</vt:lpstr>
      <vt:lpstr>Project Overview</vt:lpstr>
      <vt:lpstr>Geared &amp; Gearless Traction Elev</vt:lpstr>
      <vt:lpstr>Hydraulic Elevator Equip </vt:lpstr>
      <vt:lpstr>Escalator Equip</vt:lpstr>
      <vt:lpstr>Dumbwaiter Equip</vt:lpstr>
      <vt:lpstr>Wheelchair Lift Equip</vt:lpstr>
      <vt:lpstr>Stage Lift Equip</vt:lpstr>
      <vt:lpstr>Contractor Response</vt:lpstr>
      <vt:lpstr>Hidden</vt:lpstr>
      <vt:lpstr>'Project Overview'!Print_Area</vt:lpstr>
      <vt:lpstr>Regions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Terri (OGS)</dc:creator>
  <cp:lastModifiedBy>Edson, William (OGS)</cp:lastModifiedBy>
  <cp:lastPrinted>2024-05-23T15:54:06Z</cp:lastPrinted>
  <dcterms:created xsi:type="dcterms:W3CDTF">2022-10-26T16:01:09Z</dcterms:created>
  <dcterms:modified xsi:type="dcterms:W3CDTF">2024-05-23T15:54:15Z</dcterms:modified>
</cp:coreProperties>
</file>