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ProcurementServices\PSTm08(Kuhn)\Shelter\72006-23316 SHELTERS\FPR\03Award\04_SignedFinalContracts\Cotton\ForWebsite\"/>
    </mc:Choice>
  </mc:AlternateContent>
  <xr:revisionPtr revIDLastSave="0" documentId="13_ncr:1_{5C1A3EA3-7813-4382-8829-D768FD3F9E12}" xr6:coauthVersionLast="47" xr6:coauthVersionMax="47" xr10:uidLastSave="{00000000-0000-0000-0000-000000000000}"/>
  <bookViews>
    <workbookView xWindow="-5880" yWindow="2230" windowWidth="33600" windowHeight="10200" activeTab="1" xr2:uid="{DA23F5BD-BF62-43E8-8DAA-AEB6EC7D4BA5}"/>
  </bookViews>
  <sheets>
    <sheet name="Instructions" sheetId="12" r:id="rId1"/>
    <sheet name="7-Day Pricing" sheetId="9" r:id="rId2"/>
    <sheet name="30-Day Pricing" sheetId="1" r:id="rId3"/>
    <sheet name="60-Day Pricing" sheetId="11" r:id="rId4"/>
    <sheet name="90-Day Pricing" sheetId="10" r:id="rId5"/>
    <sheet name="Other-Day Pricing" sheetId="13" r:id="rId6"/>
    <sheet name="Lot 1" sheetId="8" r:id="rId7"/>
    <sheet name="Lot 1 (Tab 2)" sheetId="16" r:id="rId8"/>
    <sheet name="Lot 2" sheetId="6" r:id="rId9"/>
    <sheet name="Lot 3" sheetId="7" r:id="rId10"/>
    <sheet name="Contractor Notes"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8" l="1"/>
  <c r="I24" i="8"/>
  <c r="I23" i="8"/>
  <c r="I22" i="8"/>
  <c r="I21" i="8"/>
  <c r="I20" i="8"/>
  <c r="I19" i="8"/>
  <c r="I18" i="8"/>
  <c r="I3" i="16"/>
  <c r="I4" i="16"/>
  <c r="I5" i="16"/>
  <c r="I6" i="16"/>
  <c r="I7" i="16"/>
  <c r="I8" i="16"/>
  <c r="I9" i="16"/>
  <c r="I2" i="16"/>
  <c r="H3" i="8" l="1"/>
  <c r="H4" i="8"/>
  <c r="H5" i="8"/>
  <c r="H6" i="8"/>
  <c r="H7" i="8"/>
  <c r="H8" i="8"/>
  <c r="H9" i="8"/>
  <c r="H10" i="8"/>
  <c r="H11" i="8"/>
  <c r="H12" i="8"/>
  <c r="H13" i="8"/>
  <c r="H2" i="8"/>
  <c r="B14" i="1"/>
  <c r="B286" i="1"/>
  <c r="B166" i="1"/>
  <c r="B285" i="1"/>
  <c r="B281" i="1"/>
  <c r="B280" i="1"/>
  <c r="B279" i="1"/>
  <c r="B277" i="1"/>
  <c r="B275" i="1"/>
  <c r="B271" i="1"/>
  <c r="B270" i="1"/>
  <c r="B269" i="1"/>
  <c r="B267" i="1"/>
  <c r="B264" i="1"/>
  <c r="B263" i="1"/>
  <c r="B260" i="1"/>
  <c r="B259" i="1"/>
  <c r="B258" i="1"/>
  <c r="B257" i="1"/>
  <c r="B256" i="1"/>
  <c r="B255" i="1"/>
  <c r="B254" i="1"/>
  <c r="B253" i="1"/>
  <c r="B250" i="1"/>
  <c r="B248" i="1"/>
  <c r="B247" i="1"/>
  <c r="B246" i="1"/>
  <c r="B5" i="1"/>
  <c r="B125" i="1"/>
  <c r="B245" i="1"/>
  <c r="B243" i="1"/>
  <c r="B274" i="1"/>
  <c r="B252" i="1"/>
  <c r="B251" i="1"/>
  <c r="B165" i="1"/>
  <c r="B161" i="1"/>
  <c r="B160" i="1"/>
  <c r="B159" i="1"/>
  <c r="B157" i="1"/>
  <c r="B155" i="1"/>
  <c r="B151" i="1"/>
  <c r="B150" i="1"/>
  <c r="B149" i="1"/>
  <c r="B147" i="1"/>
  <c r="B144" i="1"/>
  <c r="B143" i="1"/>
  <c r="B140" i="1"/>
  <c r="B139" i="1"/>
  <c r="B138" i="1"/>
  <c r="B137" i="1"/>
  <c r="B136" i="1"/>
  <c r="B135" i="1"/>
  <c r="B134" i="1"/>
  <c r="B128" i="1"/>
  <c r="B127" i="1"/>
  <c r="B126" i="1"/>
  <c r="B123" i="1"/>
  <c r="B154" i="1"/>
  <c r="B133" i="1"/>
  <c r="B132" i="1"/>
  <c r="B131" i="1"/>
  <c r="B130" i="1"/>
  <c r="B46" i="1"/>
  <c r="B45" i="1"/>
  <c r="B41" i="1"/>
  <c r="B40" i="1"/>
  <c r="B39" i="1"/>
  <c r="B37" i="1"/>
  <c r="B35" i="1"/>
  <c r="B34" i="1"/>
  <c r="B31" i="1"/>
  <c r="B30" i="1"/>
  <c r="B29" i="1"/>
  <c r="B27" i="1"/>
  <c r="B24" i="1"/>
  <c r="B23" i="1"/>
  <c r="B20" i="1"/>
  <c r="B19" i="1"/>
  <c r="B18" i="1"/>
  <c r="B17" i="1"/>
  <c r="B16" i="1"/>
  <c r="B15" i="1"/>
  <c r="B13" i="1"/>
  <c r="B12" i="1"/>
  <c r="B11" i="1"/>
  <c r="B10" i="1"/>
  <c r="B8" i="1"/>
  <c r="B7" i="1"/>
  <c r="B6" i="1"/>
  <c r="B3" i="1"/>
  <c r="C12" i="1" l="1"/>
  <c r="C6" i="1"/>
  <c r="B34" i="9" l="1"/>
  <c r="B35" i="9"/>
  <c r="B29" i="9"/>
  <c r="B24" i="9"/>
  <c r="B20" i="9" l="1"/>
  <c r="B17" i="9"/>
  <c r="B16" i="9"/>
  <c r="B14" i="9"/>
  <c r="F32" i="6"/>
  <c r="F31" i="6"/>
  <c r="F30" i="6"/>
  <c r="F29" i="6"/>
  <c r="F28" i="6"/>
  <c r="F27" i="6"/>
  <c r="F26" i="6"/>
  <c r="F25" i="6"/>
  <c r="F24" i="6"/>
  <c r="F23" i="6"/>
  <c r="F22" i="6"/>
  <c r="F21" i="6"/>
  <c r="F20" i="6"/>
  <c r="F19" i="6"/>
  <c r="F18" i="6"/>
  <c r="F17" i="6"/>
  <c r="F16" i="6"/>
  <c r="F15" i="6"/>
  <c r="F14" i="6"/>
  <c r="F13" i="6"/>
  <c r="F12" i="6"/>
  <c r="F11" i="6"/>
  <c r="F10" i="6"/>
  <c r="F9" i="6"/>
  <c r="F8" i="6"/>
  <c r="F7" i="6"/>
  <c r="F5" i="6"/>
  <c r="F33" i="6" l="1"/>
  <c r="B712" i="13" l="1"/>
  <c r="B651" i="13"/>
  <c r="B715" i="13" s="1"/>
  <c r="B647" i="13"/>
  <c r="B592" i="13"/>
  <c r="B531" i="13"/>
  <c r="B595" i="13" s="1"/>
  <c r="B527" i="13"/>
  <c r="B472" i="13"/>
  <c r="B411" i="13"/>
  <c r="B475" i="13" s="1"/>
  <c r="B407" i="13"/>
  <c r="B352" i="13"/>
  <c r="B291" i="13"/>
  <c r="B355" i="13" s="1"/>
  <c r="B287" i="13"/>
  <c r="B232" i="13"/>
  <c r="B171" i="13"/>
  <c r="B235" i="13" s="1"/>
  <c r="B167" i="13"/>
  <c r="B112" i="13"/>
  <c r="B51" i="13"/>
  <c r="B115" i="13" s="1"/>
  <c r="B47" i="13"/>
  <c r="B712" i="11"/>
  <c r="B651" i="11"/>
  <c r="B715" i="11" s="1"/>
  <c r="B647" i="11"/>
  <c r="B592" i="11"/>
  <c r="B531" i="11"/>
  <c r="B595" i="11" s="1"/>
  <c r="B527" i="11"/>
  <c r="B472" i="11"/>
  <c r="B411" i="11"/>
  <c r="B475" i="11" s="1"/>
  <c r="B407" i="11"/>
  <c r="B352" i="11"/>
  <c r="B291" i="11"/>
  <c r="B355" i="11" s="1"/>
  <c r="B287" i="11"/>
  <c r="B232" i="11"/>
  <c r="B171" i="11"/>
  <c r="B235" i="11" s="1"/>
  <c r="B167" i="11"/>
  <c r="B112" i="11"/>
  <c r="B51" i="11"/>
  <c r="B115" i="11" s="1"/>
  <c r="B47" i="11"/>
  <c r="B712" i="10"/>
  <c r="B651" i="10"/>
  <c r="B715" i="10" s="1"/>
  <c r="B647" i="10"/>
  <c r="B592" i="10"/>
  <c r="B531" i="10"/>
  <c r="B595" i="10" s="1"/>
  <c r="B527" i="10"/>
  <c r="B472" i="10"/>
  <c r="B411" i="10"/>
  <c r="B475" i="10" s="1"/>
  <c r="B407" i="10"/>
  <c r="B352" i="10"/>
  <c r="B291" i="10"/>
  <c r="B355" i="10" s="1"/>
  <c r="B287" i="10"/>
  <c r="B232" i="10"/>
  <c r="B171" i="10"/>
  <c r="B235" i="10" s="1"/>
  <c r="B167" i="10"/>
  <c r="B112" i="10"/>
  <c r="B51" i="10"/>
  <c r="B115" i="10" s="1"/>
  <c r="B47" i="10"/>
  <c r="B712" i="9"/>
  <c r="B651" i="9"/>
  <c r="B715" i="9" s="1"/>
  <c r="B647" i="9"/>
  <c r="B592" i="9"/>
  <c r="B531" i="9"/>
  <c r="B595" i="9" s="1"/>
  <c r="B527" i="9"/>
  <c r="B472" i="9"/>
  <c r="B411" i="9"/>
  <c r="B475" i="9" s="1"/>
  <c r="B407" i="9"/>
  <c r="B352" i="9"/>
  <c r="B291" i="9"/>
  <c r="B355" i="9" s="1"/>
  <c r="B287" i="9"/>
  <c r="B232" i="9"/>
  <c r="B171" i="9"/>
  <c r="B235" i="9" s="1"/>
  <c r="B167" i="9"/>
  <c r="B112" i="9"/>
  <c r="B51" i="9"/>
  <c r="B115" i="9" s="1"/>
  <c r="B47" i="9"/>
  <c r="B712" i="1"/>
  <c r="B651" i="1"/>
  <c r="B715" i="1" s="1"/>
  <c r="B647" i="1"/>
  <c r="B592" i="1"/>
  <c r="B531" i="1"/>
  <c r="B595" i="1" s="1"/>
  <c r="B527" i="1"/>
  <c r="B472" i="1"/>
  <c r="B411" i="1"/>
  <c r="B475" i="1" s="1"/>
  <c r="B407" i="1"/>
  <c r="B287" i="1"/>
  <c r="B291" i="1"/>
  <c r="B355" i="1" s="1"/>
  <c r="B352" i="1"/>
  <c r="B232" i="1"/>
  <c r="B171" i="1"/>
  <c r="B235" i="1" s="1"/>
  <c r="B167" i="1"/>
  <c r="B112" i="1"/>
  <c r="B51" i="1"/>
  <c r="B115" i="1" s="1"/>
  <c r="B47" i="1"/>
  <c r="B354" i="10" l="1"/>
  <c r="B359" i="10" s="1"/>
  <c r="B594" i="11"/>
  <c r="B599" i="11" s="1"/>
  <c r="B594" i="13"/>
  <c r="B599" i="13" s="1"/>
  <c r="B594" i="9"/>
  <c r="B599" i="9" s="1"/>
  <c r="B114" i="11"/>
  <c r="B119" i="11" s="1"/>
  <c r="B474" i="11"/>
  <c r="B479" i="11" s="1"/>
  <c r="B714" i="9"/>
  <c r="B719" i="9" s="1"/>
  <c r="B114" i="9"/>
  <c r="B119" i="9" s="1"/>
  <c r="B474" i="9"/>
  <c r="B479" i="9" s="1"/>
  <c r="B234" i="9"/>
  <c r="B239" i="9" s="1"/>
  <c r="B114" i="13"/>
  <c r="B119" i="13" s="1"/>
  <c r="B354" i="13"/>
  <c r="B359" i="13" s="1"/>
  <c r="B234" i="13"/>
  <c r="B239" i="13" s="1"/>
  <c r="B474" i="13"/>
  <c r="B479" i="13" s="1"/>
  <c r="B714" i="13"/>
  <c r="B719" i="13" s="1"/>
  <c r="B594" i="10"/>
  <c r="B599" i="10" s="1"/>
  <c r="B714" i="10"/>
  <c r="B719" i="10" s="1"/>
  <c r="B234" i="10"/>
  <c r="B239" i="10" s="1"/>
  <c r="B114" i="10"/>
  <c r="B119" i="10" s="1"/>
  <c r="B474" i="10"/>
  <c r="B479" i="10" s="1"/>
  <c r="B354" i="11"/>
  <c r="B359" i="11" s="1"/>
  <c r="B234" i="11"/>
  <c r="B239" i="11" s="1"/>
  <c r="B714" i="11"/>
  <c r="B719" i="11" s="1"/>
  <c r="B354" i="9"/>
  <c r="B359" i="9" s="1"/>
  <c r="B714" i="1"/>
  <c r="B719" i="1" s="1"/>
  <c r="B354" i="1"/>
  <c r="B359" i="1" s="1"/>
  <c r="B594" i="1"/>
  <c r="B599" i="1" s="1"/>
  <c r="B474" i="1"/>
  <c r="B479" i="1" s="1"/>
  <c r="B234" i="1"/>
  <c r="B239" i="1" s="1"/>
  <c r="B114" i="1"/>
  <c r="B119" i="1" s="1"/>
</calcChain>
</file>

<file path=xl/sharedStrings.xml><?xml version="1.0" encoding="utf-8"?>
<sst xmlns="http://schemas.openxmlformats.org/spreadsheetml/2006/main" count="7972" uniqueCount="465">
  <si>
    <t>30-Day Pricing</t>
  </si>
  <si>
    <t>Sleeping Tents (w/ subflooring)</t>
  </si>
  <si>
    <t>Sleeping Cots</t>
  </si>
  <si>
    <t>Sleeping Mobile Trailers</t>
  </si>
  <si>
    <t>Processing Tent</t>
  </si>
  <si>
    <t>Processing Services</t>
  </si>
  <si>
    <t>Security Services</t>
  </si>
  <si>
    <t>Laundry Services</t>
  </si>
  <si>
    <t>Restroom Services</t>
  </si>
  <si>
    <t>Janitorial Services</t>
  </si>
  <si>
    <t>Sleeping Kits</t>
  </si>
  <si>
    <t>Hygiene Kits</t>
  </si>
  <si>
    <t>In-Take Personnel</t>
  </si>
  <si>
    <t>Additional Products and Services</t>
  </si>
  <si>
    <t>Staffing Tents</t>
  </si>
  <si>
    <t>Light Towers</t>
  </si>
  <si>
    <t>Data Management Personnel</t>
  </si>
  <si>
    <t>Generators</t>
  </si>
  <si>
    <t>Mobilization</t>
  </si>
  <si>
    <t>Demobilization</t>
  </si>
  <si>
    <t>Heating Ventilation and Air Conditioning</t>
  </si>
  <si>
    <t>Other Facilities Necessary for a Tent Camp of this Size</t>
  </si>
  <si>
    <t>Other Services Necessary for a Tent Camp of this Size</t>
  </si>
  <si>
    <t>Total</t>
  </si>
  <si>
    <t>Sleeping Tents (w/ subflooring &amp; HVAC)</t>
  </si>
  <si>
    <t>From which lot? (What contract/ pricelist did you pull this from, item by item if necessary)</t>
  </si>
  <si>
    <t>Dining Hall Tent (w/subflooring)</t>
  </si>
  <si>
    <t>Dining Services</t>
  </si>
  <si>
    <t>Dining Hall Tent (w/subflooring &amp; HVAC)</t>
  </si>
  <si>
    <t>Mobile Restrestroom Trailers</t>
  </si>
  <si>
    <t>Portable Restrooms</t>
  </si>
  <si>
    <t>Mobile Shower Trailers</t>
  </si>
  <si>
    <t>Hand Washing Stations</t>
  </si>
  <si>
    <t>State (contract user) Command Center</t>
  </si>
  <si>
    <t>Check In Tent</t>
  </si>
  <si>
    <t>Medical Tent</t>
  </si>
  <si>
    <t xml:space="preserve">Tables </t>
  </si>
  <si>
    <t>Chairs</t>
  </si>
  <si>
    <t>HVAC, Power &amp; Interior Lighting</t>
  </si>
  <si>
    <t>Daily Food Service - 3 meals per day (2000 calories minimum)</t>
  </si>
  <si>
    <t>Waste Removal Supplies &amp; Services</t>
  </si>
  <si>
    <t>Water &amp; Ice Supply &amp; Services</t>
  </si>
  <si>
    <t>Dry Storage Unit</t>
  </si>
  <si>
    <t>Cold Storage Unit(s)</t>
  </si>
  <si>
    <t>Security Fencing &amp; Structures</t>
  </si>
  <si>
    <t>Janitorial Services &amp; Supplies</t>
  </si>
  <si>
    <t>Baby/Todler Cribs</t>
  </si>
  <si>
    <t>Baby Formula, Diapers/ Wipes</t>
  </si>
  <si>
    <t>Other Personnel (necessary for all operations)</t>
  </si>
  <si>
    <t xml:space="preserve">Project Management Personnel </t>
  </si>
  <si>
    <r>
      <t xml:space="preserve">Check (Enter </t>
    </r>
    <r>
      <rPr>
        <b/>
        <sz val="11"/>
        <color theme="1"/>
        <rFont val="Calibri"/>
        <family val="2"/>
        <scheme val="minor"/>
      </rPr>
      <t>"X"</t>
    </r>
    <r>
      <rPr>
        <sz val="11"/>
        <color theme="1"/>
        <rFont val="Calibri"/>
        <family val="2"/>
        <scheme val="minor"/>
      </rPr>
      <t xml:space="preserve"> for item selected to add Total) 1-100 </t>
    </r>
  </si>
  <si>
    <t>Other catalog offerings</t>
  </si>
  <si>
    <t>Other Facilities Necessary for a Camp of this Size at this location</t>
  </si>
  <si>
    <t>Other Services Necessary for a Camp of this Size at this Location</t>
  </si>
  <si>
    <t>HVAC Repair and Maintenance at this location</t>
  </si>
  <si>
    <t>Plumbing Repair and Maintenance at this location</t>
  </si>
  <si>
    <t>Electrical Repair and Maintenance at this location</t>
  </si>
  <si>
    <t>Masonry Services and Maintenance at this location</t>
  </si>
  <si>
    <t>Roofing Repair and Maintenance at this location</t>
  </si>
  <si>
    <t xml:space="preserve">Case Management Personnel </t>
  </si>
  <si>
    <t>Medical Personnel</t>
  </si>
  <si>
    <t>General Building Infastructure Repair &amp; Maintenance at this location</t>
  </si>
  <si>
    <t>Fixed Costs</t>
  </si>
  <si>
    <t>Contract Value Metrics</t>
  </si>
  <si>
    <t>Itemized Description</t>
  </si>
  <si>
    <t>Price</t>
  </si>
  <si>
    <t>Fixed Costs (one time expenses)</t>
  </si>
  <si>
    <t>Projected Price Per Person Per Day</t>
  </si>
  <si>
    <t>Days for this Pricing Table</t>
  </si>
  <si>
    <t>Camp_1_to_100_Person_Hardscape</t>
  </si>
  <si>
    <t>Camp_101_to_500_Person_Hardscape</t>
  </si>
  <si>
    <t>Camp_501_to_1000_Person_Hardscape</t>
  </si>
  <si>
    <t>Camp_1_to_100_Person_Non_Hardscape</t>
  </si>
  <si>
    <t>Camp_101_to_500_Person_Non_Hardscape</t>
  </si>
  <si>
    <t>Camp_501_to_1000_Person_Non_Hardscape</t>
  </si>
  <si>
    <t>Select Camp Size and Ground Type (Use Filter)</t>
  </si>
  <si>
    <t>(None)</t>
  </si>
  <si>
    <t>7-Day Pricing</t>
  </si>
  <si>
    <t>90-Day Pricing</t>
  </si>
  <si>
    <t>Product/Service</t>
  </si>
  <si>
    <t>60-Day Pricing</t>
  </si>
  <si>
    <t>Projected Number of People in Camp (Enter to the Right)</t>
  </si>
  <si>
    <t>Projected Length of Time the Camp Will be Open (Days) (Enter to the Right)</t>
  </si>
  <si>
    <t>XX-Day Pricing</t>
  </si>
  <si>
    <t>XX</t>
  </si>
  <si>
    <t xml:space="preserve">Pricing can be determined based on site specific needs based on duration, size and resources available, if any. </t>
  </si>
  <si>
    <t>Start by selecting tab for pricing duration (7-Day, 30-Day, 60-Day, 90-Day or any other timeframe using Other-Day Pricing tab)</t>
  </si>
  <si>
    <t xml:space="preserve">In Column G select Camp Size and Ground Type (Camp 1 to 100 Person Hardscape, Camp 101 to 500 Person Hardscape, Camp 501 to 1000 Person Hardscape, Camp 1 to 100 Person Non Hardscape, Camp 101 to 500 Person Non Hardscape, Camp 501 to 1000 Person Non Hardscape). </t>
  </si>
  <si>
    <t>Item descriptios and specifics are to be entered in Column C</t>
  </si>
  <si>
    <t>Price list (lot) is to be entered in Column D indicated where contract pricing originates.</t>
  </si>
  <si>
    <t xml:space="preserve">Contract pricing is to be entered in Column B </t>
  </si>
  <si>
    <t xml:space="preserve">This sheet can be used to provide quote for contract users based on their specific needs. Contractor and Contract User may need to discuss needs to determine what products and services are needed and available from the contractor. </t>
  </si>
  <si>
    <t xml:space="preserve">The top section is intended to provide all wrap around services and staff needed for a turn key Camp location, including fixed costs.  </t>
  </si>
  <si>
    <t xml:space="preserve">The Bottom Section is intended to provide services and staff needed where there are existing structure and repair &amp; maintenance services, including fixed costs.  </t>
  </si>
  <si>
    <t xml:space="preserve">Column A has standard products and services anticipated to be needed. Additional itmes can be added to reflect contract offering. </t>
  </si>
  <si>
    <t>When an item in Column A is selected an "X" is to be entered in Column E to add the price of the item to total cost.</t>
  </si>
  <si>
    <t xml:space="preserve">The contract value metrics section allows entry of an anticipated number of people and generates a price per person per day. </t>
  </si>
  <si>
    <t>Base Period Scenario #4</t>
  </si>
  <si>
    <t>CLIN</t>
  </si>
  <si>
    <t>Description</t>
  </si>
  <si>
    <t>QTY</t>
  </si>
  <si>
    <t>Unit</t>
  </si>
  <si>
    <t>Unit Price</t>
  </si>
  <si>
    <t>0004</t>
  </si>
  <si>
    <t>CONUS RSU CONFIGURATION STRUCTURES BILLETING (Unrestricted) Contractor provided services in accordance with PWS paragraph 15.8.  The services shall be ordered by the Lot.  One Lot = 50 occupants.</t>
  </si>
  <si>
    <t>LO</t>
  </si>
  <si>
    <t>Michigan (CONUS): Preliminary Information: severe winter storm.  The offeror shall provide enough Responder Sheltering Units (RSUs) to support personnel working in the county of Washtenaw in Ann Arbor, Michigan. The site location is the parking lot of the Briarwood Mall and the phasing timeline for set-up is as follows:
•	250 beds within 72 hours of award
•	350 beds within 96 hours of award
•	499-2000 beds within 144 hours of award</t>
  </si>
  <si>
    <t>The highlighted cells for line items 0011AA, 0011AH, and 0011AJ are not locked for editing.</t>
  </si>
  <si>
    <t>0011</t>
  </si>
  <si>
    <t>GENERAL WRAP AROUND SERVICES (INTRODUCTORY ONLY)</t>
  </si>
  <si>
    <t>0011AA</t>
  </si>
  <si>
    <t xml:space="preserve">Administrative Area (in square feet)
Contractor provided services in accordance with PWS paragraph 15.8.2 </t>
  </si>
  <si>
    <t>SF</t>
  </si>
  <si>
    <t>0011AB</t>
  </si>
  <si>
    <t>Restroom Facilities
Contractor provided services in accordance with PWS paragraph 15.8.8.  The services shall be ordered by the Lot.  One Lot = 50 occupants.</t>
  </si>
  <si>
    <t>0011AC</t>
  </si>
  <si>
    <t>Shower Facilities
Contractor provided services in accordance with PWS paragraph 15.8.9.  The services shall be ordered by the Lot.  One Lot = 50 occupants.</t>
  </si>
  <si>
    <t>0011AD</t>
  </si>
  <si>
    <t>Laundry Facilities
Contractor provided services in accordance with PWS paragraph 15.8.10.  The services shall be ordered by the Lot.  One Lot = 50 occupants.</t>
  </si>
  <si>
    <t>0011AE</t>
  </si>
  <si>
    <t>Hand Washing Stations
Contractor provided services in accordance with PWS paragraph 15.8.12.  The services shall be ordered by the Lot.  One Lot = 50 occupants.</t>
  </si>
  <si>
    <t>0011AF</t>
  </si>
  <si>
    <t>HVAC
Contractor provided services in accordance with PWS paragraph 15.8.13.  The services shall be ordered by the Lot.  One Lot = 50 occupants.</t>
  </si>
  <si>
    <t>0011AG</t>
  </si>
  <si>
    <t>Defibrillators
Contractor provided services in accordance with PWS paragraph 15.8.7 
The services shall be ordered by the Lot.  One Lot = 50 occupants.</t>
  </si>
  <si>
    <t>0011AH</t>
  </si>
  <si>
    <t xml:space="preserve">Fencing and Barricades (in linear feet)
Contractor provided services in accordance with PWS paragraph 15.8.4 </t>
  </si>
  <si>
    <t>LF</t>
  </si>
  <si>
    <t>0011AJ</t>
  </si>
  <si>
    <t xml:space="preserve">Pipe and Drape (in linear feet)
Contractor provided services in accordance with the PWS. </t>
  </si>
  <si>
    <t>0011AK</t>
  </si>
  <si>
    <t>Dining Meal Services
Contractor provided services in accordance with PWS paragraph 15.9.2. The services shall be ordered by the Lot.  One Lot = 50 occupants.</t>
  </si>
  <si>
    <t>0011AL</t>
  </si>
  <si>
    <t>Ablution
Contractor provided services in accordance with PWS paragraph 15.9.6 
The services shall be ordered by the Lot.  One Lot = 50 occupants.</t>
  </si>
  <si>
    <t>0011AM</t>
  </si>
  <si>
    <t>Solid Waste Collection/Dumpster
Contractor provided services in accordance with PWS paragraph 15.9.8 
The services shall be ordered by the Lot.  One Lot = 50 occupants.</t>
  </si>
  <si>
    <t>0011AN</t>
  </si>
  <si>
    <t>Janitorial Services
Contractor provided services in accordance with PWS paragraph 15.9.9.  The services shall be ordered by the Lot.  One Lot = 50 occupants.</t>
  </si>
  <si>
    <t>0011AP</t>
  </si>
  <si>
    <t>Linen/Towel Services
Contractor provided services in accordance with PWS paragraph 15.8.10.  The services shall be ordered by the Lot.  One Lot = 50 occupants.</t>
  </si>
  <si>
    <t>0011AQ</t>
  </si>
  <si>
    <t>Cable TV Installation.  One Time Contractor provided services in accordance with PWS paragraph 15.8.11.</t>
  </si>
  <si>
    <t>EA</t>
  </si>
  <si>
    <t>0011AR</t>
  </si>
  <si>
    <t>Cable TV Services
Contractor provided services in accordance with PWS paragraph 15.8.11.  The services shall be ordered by the Lot.  One Lot = 50 occupants.</t>
  </si>
  <si>
    <t>0011AS</t>
  </si>
  <si>
    <t>Internet Services Installation.  One Time Contractor provided services in accordance with PWS paragraph 15.8.11.</t>
  </si>
  <si>
    <t>0011AT</t>
  </si>
  <si>
    <t>Internet Services
Contractor provided services in accordance with PWS paragraph 15.8.11. The services shall be ordered by the Lot.  One Lot = 50 occupants.</t>
  </si>
  <si>
    <t>0011AU</t>
  </si>
  <si>
    <t>Onsite Pesticide Treatments
Contractor provided services in accordance with the PWS. The services shall be ordered by the Lot.  One Lot = 50 occupants.</t>
  </si>
  <si>
    <t>0011AV</t>
  </si>
  <si>
    <t>Morale Welfare and Recreation Services (MWR)  Contractor provided services in accordance with PWS paragraph 15.8.11.  The services shall be ordered by the Lot.  One Lot = 10% of total number of occupants.  *MWR maintained at 10% capacity rate based on total number of facility occupants.</t>
  </si>
  <si>
    <t>0011AW</t>
  </si>
  <si>
    <t xml:space="preserve">Covered Walkways (in linear feet)
Contractor provided services in accordance with PWS paragraph 15.8.5. </t>
  </si>
  <si>
    <t>0011AX</t>
  </si>
  <si>
    <t>Medical Units 
Contractor provided services in accordance with PWS paragraph 15.8.6.The services shall be ordered by the Lot. One Lot = 50 occupants</t>
  </si>
  <si>
    <t>0012</t>
  </si>
  <si>
    <t xml:space="preserve">CONUS Mobilization.  Contractor provided services in accordance with PWS paragraph 15.7.1 </t>
  </si>
  <si>
    <t>0013</t>
  </si>
  <si>
    <t xml:space="preserve">CONUS Demobilization.  Contractor provided services in accordance with PWS paragraph 15.10 </t>
  </si>
  <si>
    <t>0016</t>
  </si>
  <si>
    <t xml:space="preserve">Site Preparation. Contractor provided services in accordance with PWS paragraph 15.7.3 </t>
  </si>
  <si>
    <t>0017</t>
  </si>
  <si>
    <t xml:space="preserve">Site Restoration.  Contractor provided services in accordance with PWS paragraph 15.10.1 </t>
  </si>
  <si>
    <t>Base Period Total CLIN 0004 Scenario #4</t>
  </si>
  <si>
    <r>
      <t xml:space="preserve">CLIN 0004 - </t>
    </r>
    <r>
      <rPr>
        <b/>
        <sz val="14"/>
        <color rgb="FFFF0000"/>
        <rFont val="Calibri"/>
        <family val="2"/>
        <scheme val="minor"/>
      </rPr>
      <t xml:space="preserve">CONUS </t>
    </r>
    <r>
      <rPr>
        <b/>
        <sz val="14"/>
        <color theme="0"/>
        <rFont val="Calibri"/>
        <family val="2"/>
        <scheme val="minor"/>
      </rPr>
      <t xml:space="preserve">RSU CONFIGURATION STRUCTURES BILLETING </t>
    </r>
    <r>
      <rPr>
        <b/>
        <i/>
        <u/>
        <sz val="14"/>
        <color rgb="FFFF0000"/>
        <rFont val="Calibri"/>
        <family val="2"/>
        <scheme val="minor"/>
      </rPr>
      <t>(Unrestricted)</t>
    </r>
    <r>
      <rPr>
        <b/>
        <sz val="14"/>
        <color theme="0"/>
        <rFont val="Calibri"/>
        <family val="2"/>
        <scheme val="minor"/>
      </rPr>
      <t xml:space="preserve"> Contractor provided services in accordance with PWS paragraph 15.8. The services shall be ordered by the Lot.  </t>
    </r>
    <r>
      <rPr>
        <b/>
        <i/>
        <u/>
        <sz val="14"/>
        <color rgb="FFFF0000"/>
        <rFont val="Calibri"/>
        <family val="2"/>
        <scheme val="minor"/>
      </rPr>
      <t xml:space="preserve">One Lot = 50 occupants.   </t>
    </r>
  </si>
  <si>
    <t>FEMA IDIQ Contract 70FB8023D00000007</t>
  </si>
  <si>
    <t>Notes:
1. 0011AF should be Power &amp; HVAC
CLIN 0011AF (Power &amp; HVAC) also includes fuel as the PWS Section 3.0 calls for contractor to provide fuel and a separate CLIN was not provided for this item.
CLIN 0004: This also includes ADA walkways and ramps to meet the required 15% accessability requirement as called for in the PWS as a seperate CLIN was not provided for this
CLIN 0011AV: Based on 4 lots (200 People) as this is 10% of site population.
CLIN 0016 &amp; 0017: These are estimates only based on the scenario as outlined in the RFP, actual site prep may vary based on selected site.</t>
  </si>
  <si>
    <t>Lot 1</t>
  </si>
  <si>
    <t>restroom quantity and price based on a 1:15 ratio</t>
  </si>
  <si>
    <t>shower quantity and price based on a 1:15 ratio</t>
  </si>
  <si>
    <t>Handwash station quantity and price based on a 1:25 ratio</t>
  </si>
  <si>
    <t>Janitorial services, staff, and supplies</t>
  </si>
  <si>
    <t>Includes laundry equipment, laundry tent, supplies, staff, and 24 hour wash &amp; fold service</t>
  </si>
  <si>
    <t>SERVICE AND MATERIALS PRICING SCHEDULE - 2023</t>
  </si>
  <si>
    <t>Index</t>
  </si>
  <si>
    <t>UoM</t>
  </si>
  <si>
    <t>Unit Rate/Day</t>
  </si>
  <si>
    <t>0001</t>
  </si>
  <si>
    <t>Bath Towels/Wash Cloths</t>
  </si>
  <si>
    <t>Per Person, Per Day</t>
  </si>
  <si>
    <t>0002</t>
  </si>
  <si>
    <t>Bottled Water</t>
  </si>
  <si>
    <t>Per Case</t>
  </si>
  <si>
    <t>0003</t>
  </si>
  <si>
    <t>Boxed Breakfast Meal (Minimum order of 1000 units)
Does not include delivery, service fees or temporary refrigeration</t>
  </si>
  <si>
    <t>Per Unit, Per Day</t>
  </si>
  <si>
    <t>Boxed Lunch Meal (Minimum order of 1000 units)
Does not include delivery, service fees or temporary refrigeration</t>
  </si>
  <si>
    <t>0005</t>
  </si>
  <si>
    <t>Boxed Dinner Meal (Minimum order of 1000 units)
Does not include delivery, service fees or temporary refrigeration</t>
  </si>
  <si>
    <t>0006</t>
  </si>
  <si>
    <t>Per Square Foot, Per 30 Days</t>
  </si>
  <si>
    <t>0007</t>
  </si>
  <si>
    <t>Cots, Portable Folding Unit-Industrial Grade</t>
  </si>
  <si>
    <t>Per Unit, Per 30 Days</t>
  </si>
  <si>
    <t>0008</t>
  </si>
  <si>
    <t>Daily Snack Services (Popcorn, candy bars, dry snacks)</t>
  </si>
  <si>
    <t>0009</t>
  </si>
  <si>
    <t>Each, Per Day</t>
  </si>
  <si>
    <t>0010</t>
  </si>
  <si>
    <t>Flooring, UD Grade Flooring</t>
  </si>
  <si>
    <t>Fork Lift</t>
  </si>
  <si>
    <t>Generators, 75 kW</t>
  </si>
  <si>
    <t>0014</t>
  </si>
  <si>
    <t>Generators, 125 kW</t>
  </si>
  <si>
    <t>0015</t>
  </si>
  <si>
    <t>Generators, 200 kW</t>
  </si>
  <si>
    <t>Golf Carts</t>
  </si>
  <si>
    <t>0018</t>
  </si>
  <si>
    <t>Heating, Portable LB White Propane Heater</t>
  </si>
  <si>
    <t>0019</t>
  </si>
  <si>
    <t>Hospital Bed / Infusion Chair</t>
  </si>
  <si>
    <t>0020</t>
  </si>
  <si>
    <t>Hot Beverage + Donut Service</t>
  </si>
  <si>
    <t>0021</t>
  </si>
  <si>
    <t>HVAC, 5 Ton</t>
  </si>
  <si>
    <t>0022</t>
  </si>
  <si>
    <t>HVAC, 10 Ton</t>
  </si>
  <si>
    <t>0023</t>
  </si>
  <si>
    <t>Ice</t>
  </si>
  <si>
    <t>Per 10 lb Bag</t>
  </si>
  <si>
    <t>0024</t>
  </si>
  <si>
    <t>Laundry Service - Wash and Fold (Minimum 15lb per person per day)</t>
  </si>
  <si>
    <t>Per Pound</t>
  </si>
  <si>
    <t>0025</t>
  </si>
  <si>
    <t>Laundry Unit (Includes power,  distribution and staff)</t>
  </si>
  <si>
    <t>0026</t>
  </si>
  <si>
    <t>Light Tower</t>
  </si>
  <si>
    <t>0027</t>
  </si>
  <si>
    <t>Lighting Interior Facilites</t>
  </si>
  <si>
    <t>0028</t>
  </si>
  <si>
    <t>0029</t>
  </si>
  <si>
    <t>0030</t>
  </si>
  <si>
    <t>0031</t>
  </si>
  <si>
    <t>0032</t>
  </si>
  <si>
    <t>Mobile Kitchen</t>
  </si>
  <si>
    <t>0033</t>
  </si>
  <si>
    <t>Mobile Shower Unit</t>
  </si>
  <si>
    <t>Per Head, Per 30 Days</t>
  </si>
  <si>
    <t>0034</t>
  </si>
  <si>
    <t>Parking &amp; Fleet Organization</t>
  </si>
  <si>
    <t>Per Staff Member, Per Day</t>
  </si>
  <si>
    <t>0035</t>
  </si>
  <si>
    <t>Pipe and Drape</t>
  </si>
  <si>
    <t>Per Linear Foot</t>
  </si>
  <si>
    <t>0036</t>
  </si>
  <si>
    <t>Port o Lets</t>
  </si>
  <si>
    <t>0037</t>
  </si>
  <si>
    <t>Portable Water Tanker</t>
  </si>
  <si>
    <t>0038</t>
  </si>
  <si>
    <t>Potable Water Refill</t>
  </si>
  <si>
    <t>0039</t>
  </si>
  <si>
    <t>0040</t>
  </si>
  <si>
    <t>Restroom Trailer</t>
  </si>
  <si>
    <t>0041</t>
  </si>
  <si>
    <t>Restroom Trailer ADA</t>
  </si>
  <si>
    <t>0042</t>
  </si>
  <si>
    <t>Semi Permanent Mobile Command Center (40’x80’) Flooring, lighting, divider walls</t>
  </si>
  <si>
    <t>0043</t>
  </si>
  <si>
    <t>Sleep Kit</t>
  </si>
  <si>
    <t>Per Unit</t>
  </si>
  <si>
    <t>0044</t>
  </si>
  <si>
    <t>Soft Beverages</t>
  </si>
  <si>
    <t>0045</t>
  </si>
  <si>
    <t>Sports/Energy Beverage</t>
  </si>
  <si>
    <t>0046</t>
  </si>
  <si>
    <t>Traffic Cones</t>
  </si>
  <si>
    <t>0047</t>
  </si>
  <si>
    <t>Mobile Dish Washing Trailer</t>
  </si>
  <si>
    <t>0048</t>
  </si>
  <si>
    <t>Air Scrubber (HEPA) - Large (1001-2000 cfm)</t>
  </si>
  <si>
    <t>0049</t>
  </si>
  <si>
    <t>HVAC Negative Air Machine</t>
  </si>
  <si>
    <t>0050</t>
  </si>
  <si>
    <t>Translation Personnel</t>
  </si>
  <si>
    <t>0051</t>
  </si>
  <si>
    <t>Medical Services ACLS</t>
  </si>
  <si>
    <t>TBD</t>
  </si>
  <si>
    <t>Considerations / Provisions</t>
  </si>
  <si>
    <t>Discounts may be available based on quantity and minimum duration of order.</t>
  </si>
  <si>
    <t>Pricing shown is exclusive of any applicable Federal, State, or Local taxes.</t>
  </si>
  <si>
    <t>Service and materials are subject to availability.</t>
  </si>
  <si>
    <t>Pricing is subject to annual rate adjustment.</t>
  </si>
  <si>
    <t>Pricing does not include delivery, setup, teardown, or return cost those priced based on location at time of order.</t>
  </si>
  <si>
    <t>Lot 2</t>
  </si>
  <si>
    <t>Initial 100 kits</t>
  </si>
  <si>
    <t>This is site operations personnel</t>
  </si>
  <si>
    <t>This is site/project management personnel</t>
  </si>
  <si>
    <t>Tent Structures w/ Subflooring</t>
  </si>
  <si>
    <t>5,000 sqft sleep tent w/subfloor</t>
  </si>
  <si>
    <t>Mobile Sleep Trailer-30  Persons (5 rooms with 6 bunks)</t>
  </si>
  <si>
    <t>Mobile Sleep Trailer-36 or 42 Person Bunk</t>
  </si>
  <si>
    <t>Power for sleep trailers, restrooms, showers, laundry, refer, &amp; mobile kitchen</t>
  </si>
  <si>
    <t>2,400 (40'x60') sqft tent w/ subfloor</t>
  </si>
  <si>
    <t>4,800 (60'x80')dining tent w/ subfloor</t>
  </si>
  <si>
    <t>1,600 (40'x40')sqft tent w/ subfloor</t>
  </si>
  <si>
    <t>4,800 (60'x80') sqft tent w/ subfloor</t>
  </si>
  <si>
    <t xml:space="preserve">Mobile Command Center </t>
  </si>
  <si>
    <t>Port-o-lets based on a 1:10 ratio</t>
  </si>
  <si>
    <t>Handwash station quantity and price based on a 1:10 ratio</t>
  </si>
  <si>
    <t>Dry storage unit</t>
  </si>
  <si>
    <t>Refrigerated Storage Unit</t>
  </si>
  <si>
    <t>Refridgerated storage unit</t>
  </si>
  <si>
    <t>Each, Per 30 Days</t>
  </si>
  <si>
    <t>Unarmed Security Guard</t>
  </si>
  <si>
    <t>Hygiene Kits (basic)</t>
  </si>
  <si>
    <t>Per unit, Per day</t>
  </si>
  <si>
    <t>Temporay fencing - Chainlink (1,500 LF)</t>
  </si>
  <si>
    <t>Unarmed Security Guard (10 Guards)</t>
  </si>
  <si>
    <t>This is site operations, maintenance, &amp; HSE personnel</t>
  </si>
  <si>
    <t>6 light towers - Diesel</t>
  </si>
  <si>
    <t>Included in restroom and Janitorial pricing</t>
  </si>
  <si>
    <t>Included in janitorial pricing</t>
  </si>
  <si>
    <t>Solid waste collection and disposal</t>
  </si>
  <si>
    <t>Wastewater hauling and disposal</t>
  </si>
  <si>
    <t>Labor &amp; Equipment for dining services</t>
  </si>
  <si>
    <t>Potable water delivery &amp; storage</t>
  </si>
  <si>
    <t>Wastewater removal &amp; disposal</t>
  </si>
  <si>
    <t>Tables</t>
  </si>
  <si>
    <t>Folding Chairs</t>
  </si>
  <si>
    <t>Per Lot, Per 30 Days</t>
  </si>
  <si>
    <t>Processing services</t>
  </si>
  <si>
    <t>Did not provide pricing for this as we are not sure of the scope of services</t>
  </si>
  <si>
    <t>No.</t>
  </si>
  <si>
    <t>Contractor Note</t>
  </si>
  <si>
    <t>Site Preparation</t>
  </si>
  <si>
    <t>Site preparation is excluded from pricing, pricing can be provided once a site is selected and we are able to view.  This is consistent with our FEMA business.  Contractor assumes that sites are level, compacted, and ready to receive assets and equipment.</t>
  </si>
  <si>
    <t>0052</t>
  </si>
  <si>
    <t>0053</t>
  </si>
  <si>
    <t>0054</t>
  </si>
  <si>
    <t>Toothbrush toothpaste razor universal soap wash </t>
  </si>
  <si>
    <t>Pillow pillow case flat sheet blanket </t>
  </si>
  <si>
    <t>25,000 sqft sleep tent w/subfloor</t>
  </si>
  <si>
    <t>5,000 (50'x100')dining tent w/ subfloor</t>
  </si>
  <si>
    <t>3 Dry storage units</t>
  </si>
  <si>
    <t>3 Refridgerated storage units</t>
  </si>
  <si>
    <t>Unarmed Security Guard (30 Guards)</t>
  </si>
  <si>
    <t>Temporay fencing - Chainlink (3,000 LF)</t>
  </si>
  <si>
    <t>HVAC, Power &amp; Interior lighting for tent structures and fuel</t>
  </si>
  <si>
    <t>Potable water delivery &amp; storage - Based on 40gal/PPPD</t>
  </si>
  <si>
    <t>50,000 sqft sleep tent w/subfloor</t>
  </si>
  <si>
    <t>6,000 (60'x100') sqft tent w/ subfloor</t>
  </si>
  <si>
    <t>10,000 (2 each 50'x100')dining tent w/ subfloor</t>
  </si>
  <si>
    <t>6,000 (60'x100')sqft tent w/ subfloor</t>
  </si>
  <si>
    <t>7 Dry storage units</t>
  </si>
  <si>
    <t>6 Refridgerated storage units</t>
  </si>
  <si>
    <t>Unarmed Security Guard (50 Guards)</t>
  </si>
  <si>
    <t>Pricing General</t>
  </si>
  <si>
    <t>We only provided pricing based on 30-days as there is no rate change for 60 or 90 day.  We have a 30-day minimum on camp pricing.</t>
  </si>
  <si>
    <t>Item/Category</t>
  </si>
  <si>
    <t>We provided pricing for hardscape as our pricing is the same regardless of ground type.  (see note # 3 above.)</t>
  </si>
  <si>
    <t>Lot 3 - Index 0047</t>
  </si>
  <si>
    <t>Lot 3 - Index 0008</t>
  </si>
  <si>
    <t>Lot 3 - Index 0052</t>
  </si>
  <si>
    <t>Lot 3 - Index 0006</t>
  </si>
  <si>
    <t>Lot 3 - Index 0007</t>
  </si>
  <si>
    <t>Lot 3 - Index 0030</t>
  </si>
  <si>
    <t>Lot 3 - Index 0029</t>
  </si>
  <si>
    <t>Lot 3 - Index 0038</t>
  </si>
  <si>
    <t>Lot 3 - Index 0010</t>
  </si>
  <si>
    <t>Lot 3 - Index 0039</t>
  </si>
  <si>
    <t>Lot 3 - Index 0051</t>
  </si>
  <si>
    <t>Lot 3 - Index 0043</t>
  </si>
  <si>
    <t>Lot 3 - Index 0023</t>
  </si>
  <si>
    <t>Lot 3 - Index 0027</t>
  </si>
  <si>
    <t>Lot 3 - Index 0014 &amp; 0015 multiples</t>
  </si>
  <si>
    <t>Lot 2 CLIN 0011AF</t>
  </si>
  <si>
    <t>Lot 2 CLIN 0011AK</t>
  </si>
  <si>
    <t>Lot 2 CLIN 0011AL</t>
  </si>
  <si>
    <t>Lot 2 CLIN 0011AB</t>
  </si>
  <si>
    <t>Lot 2 CLIN 0011AC</t>
  </si>
  <si>
    <t>Lot 2 CLIN 0011AE</t>
  </si>
  <si>
    <t>Lot 2 CLIN 0011AN</t>
  </si>
  <si>
    <t>Lot 2 CLIN 0011AD</t>
  </si>
  <si>
    <t>Lot 2 CLIN 0011AM</t>
  </si>
  <si>
    <t>Lot 2 CLIN 0011AH</t>
  </si>
  <si>
    <t>Lot 2 CLIN 0011AA</t>
  </si>
  <si>
    <t>SIN</t>
  </si>
  <si>
    <t>MFR PART NO</t>
  </si>
  <si>
    <t>DEALER PART NO (if applicable)</t>
  </si>
  <si>
    <t>PRODUCT NAME</t>
  </si>
  <si>
    <t>PRODUCT DESCRIPTION</t>
  </si>
  <si>
    <t>UOI</t>
  </si>
  <si>
    <t>DISCOUNT PRICE OFFERED TO GSA (including IFF)</t>
  </si>
  <si>
    <t>532490P/RC</t>
  </si>
  <si>
    <t>COMEV8524TAWTRP</t>
  </si>
  <si>
    <t>T-109</t>
  </si>
  <si>
    <t xml:space="preserve"> 8 Set Laundry Trailer</t>
  </si>
  <si>
    <t>28ft laundry trailer. Includes 8 washing machines and 8 dryers.  Rental rate is for (1) unit for one (1) week.</t>
  </si>
  <si>
    <t>Week</t>
  </si>
  <si>
    <t>BK832</t>
  </si>
  <si>
    <t>T-118</t>
  </si>
  <si>
    <t>12 Bed Bunk Trailer - Wet</t>
  </si>
  <si>
    <t>38ft bunkhouse trailer.  12 beds with privacy curatins, bedside lighting, 12 pull out storage drawers, single restroom with shower, toilet, sink, and mirror.    Rental rate is for one (1) unit for one (1) week.</t>
  </si>
  <si>
    <t>BK833</t>
  </si>
  <si>
    <t>T-119</t>
  </si>
  <si>
    <t>RRT3ADA</t>
  </si>
  <si>
    <t>T-120</t>
  </si>
  <si>
    <t>3 Stall Restroom Trailer ADA</t>
  </si>
  <si>
    <t>16ft unisex restroom trailer.  Includes two (2) regular stalls and one (1) ADA compliant stall.  Rental rate is for one (1) unit for one (1) week.</t>
  </si>
  <si>
    <t>RRT5</t>
  </si>
  <si>
    <t>T-97</t>
  </si>
  <si>
    <t>5 Stall Restroom Trailer</t>
  </si>
  <si>
    <t>16ft restroom trailer.  One side includes two (2) regular stalls with sink, other side includes one (1) regular stall and two (2) uninals with sink.  Rental rate is for one (1) unit for one (1) week.</t>
  </si>
  <si>
    <t>RRT8-1</t>
  </si>
  <si>
    <t>T-98</t>
  </si>
  <si>
    <t>8 Stall Restroom Trailer</t>
  </si>
  <si>
    <t>20ft restroom trailer.  One side includes four (4) regular stalls with two (2) sinks, other side includes two (2) regular stall and two (2) uninals with two (2) sinks.  Rental rate is for one (1) unit for one (1) week.</t>
  </si>
  <si>
    <t>RRT8-2</t>
  </si>
  <si>
    <t>T-89</t>
  </si>
  <si>
    <t>SWT4416</t>
  </si>
  <si>
    <t>T-100</t>
  </si>
  <si>
    <t>16 Stall Shower Trailer</t>
  </si>
  <si>
    <t>49' shower trailer.  16 individual shower rooms.  Rental rate is for one (1) unit for one (1) week.</t>
  </si>
  <si>
    <t>24CMD-1</t>
  </si>
  <si>
    <t>T-101</t>
  </si>
  <si>
    <t>24' Command Office Trailer</t>
  </si>
  <si>
    <t>24' mobile command/office trailer, bumper pull.
Rental rate is for (1) unit for one (1) week.</t>
  </si>
  <si>
    <t>24CMD-2</t>
  </si>
  <si>
    <t>T-111</t>
  </si>
  <si>
    <t>23CMD-1</t>
  </si>
  <si>
    <t>T-121</t>
  </si>
  <si>
    <t>23' Command Office Trailer</t>
  </si>
  <si>
    <t>23' mobile command/office trailer, bumper pull.
Rental rate is for (1) unit for one (1) week.</t>
  </si>
  <si>
    <t>23CMD-2</t>
  </si>
  <si>
    <t>T-122</t>
  </si>
  <si>
    <t>NYS Net Price</t>
  </si>
  <si>
    <t>SIN/SIN(s) Proposed</t>
  </si>
  <si>
    <t>Labor Category/Service Title</t>
  </si>
  <si>
    <t xml:space="preserve">Labor Category/Service Description
</t>
  </si>
  <si>
    <t>Key Words
(separated by commas, limit to five keywords. include these words in the description)</t>
  </si>
  <si>
    <t>Domestic, Overseas, or Worldwide</t>
  </si>
  <si>
    <t>Commercial Price List (CPL) OR Market Prices</t>
  </si>
  <si>
    <t>Unit of Issue (e.g. Hour, Daily Rate, Task, Sq Ft)</t>
  </si>
  <si>
    <t>Price Offered to GSA (including IFF)</t>
  </si>
  <si>
    <t>541614/RC</t>
  </si>
  <si>
    <t>Project Consultant (PCS)</t>
  </si>
  <si>
    <t xml:space="preserve">A Project consultant encompasses a large scope of work across various projects. Project consultants offer their expertise on a project to the client to help them achieve their business goals. These projects can be operational, strategic, or technical in nature. Project consultants work with the client and Project Coordinators and Managers to develop and define project scope.  </t>
  </si>
  <si>
    <t>Operational, Strategic, Technical, Project Scope</t>
  </si>
  <si>
    <t>Domestic</t>
  </si>
  <si>
    <t>Hour</t>
  </si>
  <si>
    <t>Project Coordinator (PC)</t>
  </si>
  <si>
    <t>Project Coordinators are responsible for assisting Project Managers in organizing our ongoing projects to prepare comprehensive action plans, including resources, timeframes, and budgets. Additionally, Project Coordinators participate in stakeholder meetings, manage risk, and ensuring that project deadlines are met in a timely manner and on budget.</t>
  </si>
  <si>
    <t>Organizing, Resources, Timeframes, Budgets</t>
  </si>
  <si>
    <t>Project Manager (PM)</t>
  </si>
  <si>
    <t xml:space="preserve">Project managers are responsible for planning and overseeing projects to ensure they are completed in a timely fashion and within budget. Project managers plan and designate project resources, prepare and monitor budgets, track progress, participate in stakeholders’ meetings keeping them informed the entire way. </t>
  </si>
  <si>
    <t>Planning, Overseeing, Resources, Budgets, Project Progress</t>
  </si>
  <si>
    <t>Assistant Project Manager (APM)**</t>
  </si>
  <si>
    <t>Assistant project managers provide necessary support for projects within an organization. Taking direct lead over various project aspects, assistant project managers work to help implement project goals as directed by the project managers. This role oversees project goals, creates and delivers reports, analyzes data from project execution, and any other duties as determined by project managers.</t>
  </si>
  <si>
    <t>Project Goals, Reports, Analyzes Data</t>
  </si>
  <si>
    <t>Project Accountant (PA)</t>
  </si>
  <si>
    <t>Project Accountants monitors the progress of projects, investigates variances, approves expenses, and ensures that project billings are issued to customers and payments collected. They may also assist with the development of the financial aspects of the business case for each proposed project.</t>
  </si>
  <si>
    <t>Project Progress, Expenses, Financial Aspects</t>
  </si>
  <si>
    <t xml:space="preserve">Health &amp; Safety Officer (HSO) </t>
  </si>
  <si>
    <t>Health and Safety Officers are responsible for examining the workplace for environmental or physical factors that could affect employee health, safety, comfort, and performance.  They will inspect, test, and evaluate the workplace environment, equipment, and practices to ensure that they follow safety standards and government regulations.  Additionally, they are responsible for designing and implementing workplace processes and procedures to help protect workers from hazardous work conditions.  They are also responsible for investigating incidents and accidents to identify the root cause and corrective actions.</t>
  </si>
  <si>
    <t>Health, Safey, Evaluate, Investiate</t>
  </si>
  <si>
    <t>Custodian**</t>
  </si>
  <si>
    <t>Custodians are responsible for performing dusting, mopping, finishing and buffing floors, vacuuming and shampooing carpets, cleaning and restocking restrooms, changing linens, and washing laundry.</t>
  </si>
  <si>
    <t>Dusting, Mopping, Cleaning, Washing</t>
  </si>
  <si>
    <t>Resource Coordinator (RC)</t>
  </si>
  <si>
    <t>Resource Coordinators are responsible for organizing resources required for a project or client.  They will handle logistical items to ensure timely scheduling and delivery of resources as required.</t>
  </si>
  <si>
    <t>Organizing Resources, Logistical, Scheduling</t>
  </si>
  <si>
    <t>Cost Per Quoter Term</t>
  </si>
  <si>
    <t>Cost Per Quoted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</si>
</sst>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name val="Calibri"/>
      <family val="2"/>
      <scheme val="minor"/>
    </font>
    <font>
      <b/>
      <sz val="24"/>
      <color theme="1"/>
      <name val="Calibri"/>
      <family val="2"/>
      <scheme val="minor"/>
    </font>
    <font>
      <b/>
      <sz val="36"/>
      <color theme="0"/>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14"/>
      <color rgb="FFFF0000"/>
      <name val="Calibri"/>
      <family val="2"/>
      <scheme val="minor"/>
    </font>
    <font>
      <b/>
      <i/>
      <u/>
      <sz val="14"/>
      <color rgb="FFFF0000"/>
      <name val="Calibri"/>
      <family val="2"/>
      <scheme val="minor"/>
    </font>
    <font>
      <sz val="14"/>
      <color theme="0"/>
      <name val="Calibri"/>
      <family val="2"/>
      <scheme val="minor"/>
    </font>
    <font>
      <sz val="9"/>
      <name val="Calibri"/>
      <family val="2"/>
      <scheme val="minor"/>
    </font>
    <font>
      <b/>
      <sz val="18"/>
      <color theme="0"/>
      <name val="Calibri"/>
      <family val="2"/>
      <scheme val="minor"/>
    </font>
    <font>
      <b/>
      <sz val="12"/>
      <name val="Calibri"/>
      <family val="2"/>
      <scheme val="minor"/>
    </font>
    <font>
      <b/>
      <sz val="12"/>
      <color theme="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6"/>
      <name val="Calibri"/>
      <family val="2"/>
      <scheme val="minor"/>
    </font>
    <font>
      <b/>
      <sz val="9"/>
      <name val="Calibri"/>
      <family val="2"/>
      <scheme val="minor"/>
    </font>
    <font>
      <b/>
      <sz val="14"/>
      <color theme="1"/>
      <name val="Calibri"/>
      <family val="2"/>
      <scheme val="minor"/>
    </font>
    <font>
      <b/>
      <sz val="10"/>
      <color theme="1"/>
      <name val="Calibri"/>
      <family val="2"/>
    </font>
    <font>
      <b/>
      <sz val="10"/>
      <color rgb="FF000000"/>
      <name val="Calibri"/>
      <family val="2"/>
    </font>
    <font>
      <sz val="10"/>
      <color theme="1"/>
      <name val="Calibri"/>
      <family val="2"/>
    </font>
    <font>
      <sz val="10"/>
      <color rgb="FF000000"/>
      <name val="Arial"/>
      <family val="2"/>
    </font>
    <font>
      <sz val="10"/>
      <color rgb="FF181717"/>
      <name val="Arial"/>
      <family val="2"/>
    </font>
    <font>
      <sz val="10"/>
      <color theme="1"/>
      <name val="Arial"/>
      <family val="2"/>
    </font>
  </fonts>
  <fills count="11">
    <fill>
      <patternFill patternType="none"/>
    </fill>
    <fill>
      <patternFill patternType="gray125"/>
    </fill>
    <fill>
      <patternFill patternType="solid">
        <fgColor theme="1"/>
        <bgColor indexed="64"/>
      </patternFill>
    </fill>
    <fill>
      <patternFill patternType="solid">
        <fgColor theme="1"/>
        <bgColor theme="0" tint="-0.14999847407452621"/>
      </patternFill>
    </fill>
    <fill>
      <patternFill patternType="solid">
        <fgColor theme="3"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3"/>
        <bgColor indexed="64"/>
      </patternFill>
    </fill>
    <fill>
      <patternFill patternType="solid">
        <fgColor rgb="FFB8CCE4"/>
        <bgColor rgb="FFB8CCE4"/>
      </patternFill>
    </fill>
    <fill>
      <patternFill patternType="solid">
        <fgColor rgb="FFBFBFBF"/>
        <bgColor rgb="FFBFBFBF"/>
      </patternFill>
    </fill>
    <fill>
      <patternFill patternType="solid">
        <fgColor rgb="FFFFFF00"/>
        <bgColor rgb="FFB8CCE4"/>
      </patternFill>
    </fill>
  </fills>
  <borders count="36">
    <border>
      <left/>
      <right/>
      <top/>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theme="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top style="thin">
        <color indexed="64"/>
      </top>
      <bottom/>
      <diagonal/>
    </border>
    <border>
      <left/>
      <right/>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26" fillId="0" borderId="0"/>
  </cellStyleXfs>
  <cellXfs count="126">
    <xf numFmtId="0" fontId="0" fillId="0" borderId="0" xfId="0"/>
    <xf numFmtId="0" fontId="0" fillId="0" borderId="0" xfId="0" applyAlignment="1">
      <alignment vertical="top" wrapText="1"/>
    </xf>
    <xf numFmtId="0" fontId="0" fillId="2" borderId="0" xfId="0" applyFill="1"/>
    <xf numFmtId="0" fontId="0" fillId="2" borderId="2" xfId="0" applyFill="1" applyBorder="1"/>
    <xf numFmtId="0" fontId="3" fillId="2" borderId="2" xfId="0" applyFont="1" applyFill="1" applyBorder="1"/>
    <xf numFmtId="0" fontId="0" fillId="0" borderId="2" xfId="0" applyBorder="1" applyAlignment="1">
      <alignment vertical="top" wrapText="1"/>
    </xf>
    <xf numFmtId="0" fontId="0" fillId="0" borderId="2" xfId="0" applyBorder="1"/>
    <xf numFmtId="164" fontId="0" fillId="0" borderId="2" xfId="0" applyNumberFormat="1" applyBorder="1"/>
    <xf numFmtId="0" fontId="0" fillId="0" borderId="2" xfId="0" applyBorder="1" applyAlignment="1">
      <alignment wrapText="1"/>
    </xf>
    <xf numFmtId="0" fontId="0" fillId="2" borderId="4" xfId="0" applyFill="1" applyBorder="1"/>
    <xf numFmtId="0" fontId="0" fillId="2" borderId="5" xfId="0" applyFill="1" applyBorder="1"/>
    <xf numFmtId="0" fontId="3" fillId="2" borderId="7" xfId="0" applyFont="1" applyFill="1" applyBorder="1"/>
    <xf numFmtId="0" fontId="0" fillId="0" borderId="7" xfId="0" applyBorder="1" applyAlignment="1">
      <alignment vertical="top" wrapText="1"/>
    </xf>
    <xf numFmtId="0" fontId="0" fillId="0" borderId="6" xfId="0" applyBorder="1"/>
    <xf numFmtId="0" fontId="0" fillId="0" borderId="7" xfId="0" applyBorder="1"/>
    <xf numFmtId="0" fontId="0" fillId="2" borderId="7" xfId="0" applyFill="1" applyBorder="1"/>
    <xf numFmtId="0" fontId="4" fillId="0" borderId="6" xfId="0" applyFont="1" applyBorder="1"/>
    <xf numFmtId="0" fontId="0" fillId="2" borderId="8" xfId="0" applyFill="1" applyBorder="1"/>
    <xf numFmtId="0" fontId="0" fillId="2" borderId="9" xfId="0" applyFill="1" applyBorder="1"/>
    <xf numFmtId="0" fontId="0" fillId="0" borderId="10" xfId="0" applyBorder="1"/>
    <xf numFmtId="164" fontId="0" fillId="0" borderId="11" xfId="0" applyNumberFormat="1" applyBorder="1"/>
    <xf numFmtId="0" fontId="0" fillId="0" borderId="11" xfId="0" applyBorder="1"/>
    <xf numFmtId="0" fontId="0" fillId="0" borderId="12" xfId="0" applyBorder="1"/>
    <xf numFmtId="0" fontId="3" fillId="2" borderId="13" xfId="0" applyFont="1" applyFill="1" applyBorder="1"/>
    <xf numFmtId="0" fontId="0" fillId="2" borderId="14" xfId="0" applyFill="1" applyBorder="1"/>
    <xf numFmtId="0" fontId="0" fillId="2" borderId="15" xfId="0" applyFill="1" applyBorder="1"/>
    <xf numFmtId="0" fontId="1" fillId="0" borderId="16" xfId="0" applyFont="1" applyBorder="1"/>
    <xf numFmtId="164" fontId="0" fillId="0" borderId="17" xfId="0" applyNumberFormat="1" applyBorder="1"/>
    <xf numFmtId="0" fontId="0" fillId="2" borderId="17" xfId="0" applyFill="1" applyBorder="1"/>
    <xf numFmtId="0" fontId="0" fillId="2" borderId="18" xfId="0" applyFill="1" applyBorder="1"/>
    <xf numFmtId="0" fontId="0" fillId="2" borderId="19" xfId="0" applyFill="1" applyBorder="1"/>
    <xf numFmtId="0" fontId="0" fillId="0" borderId="16" xfId="0" applyBorder="1"/>
    <xf numFmtId="164" fontId="0" fillId="0" borderId="18" xfId="0" applyNumberFormat="1" applyBorder="1"/>
    <xf numFmtId="0" fontId="0" fillId="2" borderId="20" xfId="0" applyFill="1" applyBorder="1"/>
    <xf numFmtId="0" fontId="4" fillId="0" borderId="10" xfId="0" applyFont="1" applyBorder="1"/>
    <xf numFmtId="164" fontId="3" fillId="2" borderId="14" xfId="0" applyNumberFormat="1" applyFont="1" applyFill="1" applyBorder="1"/>
    <xf numFmtId="0" fontId="0" fillId="2" borderId="20" xfId="0" applyFill="1" applyBorder="1" applyAlignment="1">
      <alignment wrapText="1"/>
    </xf>
    <xf numFmtId="164" fontId="1" fillId="0" borderId="18" xfId="0" applyNumberFormat="1" applyFont="1" applyBorder="1"/>
    <xf numFmtId="0" fontId="0" fillId="2" borderId="0" xfId="0" applyFill="1" applyAlignment="1">
      <alignment vertical="top" wrapText="1"/>
    </xf>
    <xf numFmtId="0" fontId="0" fillId="3" borderId="21" xfId="0" applyFill="1" applyBorder="1"/>
    <xf numFmtId="0" fontId="0" fillId="3" borderId="0" xfId="0" applyFill="1"/>
    <xf numFmtId="0" fontId="5" fillId="0" borderId="1" xfId="0" applyFont="1" applyBorder="1" applyAlignment="1">
      <alignment vertical="top" wrapText="1"/>
    </xf>
    <xf numFmtId="0" fontId="6" fillId="2" borderId="3" xfId="0" applyFont="1" applyFill="1" applyBorder="1"/>
    <xf numFmtId="0" fontId="0" fillId="0" borderId="6" xfId="0" applyBorder="1" applyAlignment="1">
      <alignment vertical="top" wrapText="1"/>
    </xf>
    <xf numFmtId="0" fontId="0" fillId="0" borderId="0" xfId="0" applyAlignment="1">
      <alignment wrapText="1"/>
    </xf>
    <xf numFmtId="0" fontId="0" fillId="0" borderId="21" xfId="0" applyBorder="1"/>
    <xf numFmtId="0" fontId="13" fillId="0" borderId="0" xfId="0" applyFont="1" applyProtection="1">
      <protection locked="0"/>
    </xf>
    <xf numFmtId="0" fontId="13" fillId="4" borderId="22" xfId="0" applyFont="1" applyFill="1" applyBorder="1" applyProtection="1">
      <protection locked="0"/>
    </xf>
    <xf numFmtId="0" fontId="15" fillId="5" borderId="22" xfId="0" applyFont="1" applyFill="1" applyBorder="1" applyAlignment="1" applyProtection="1">
      <alignment horizontal="center"/>
      <protection locked="0"/>
    </xf>
    <xf numFmtId="0" fontId="16" fillId="4" borderId="22" xfId="0" applyFont="1" applyFill="1" applyBorder="1" applyAlignment="1" applyProtection="1">
      <alignment horizontal="center"/>
      <protection locked="0"/>
    </xf>
    <xf numFmtId="49" fontId="17" fillId="0" borderId="14" xfId="0" applyNumberFormat="1" applyFont="1" applyBorder="1" applyAlignment="1" applyProtection="1">
      <alignment horizontal="center" vertical="center"/>
      <protection locked="0"/>
    </xf>
    <xf numFmtId="0" fontId="18" fillId="0" borderId="14" xfId="0" applyFont="1" applyBorder="1" applyAlignment="1" applyProtection="1">
      <alignment horizontal="left" vertical="center" wrapText="1"/>
      <protection locked="0"/>
    </xf>
    <xf numFmtId="0" fontId="18" fillId="0" borderId="14" xfId="0" applyFont="1" applyBorder="1" applyAlignment="1">
      <alignment horizontal="center" vertical="center"/>
    </xf>
    <xf numFmtId="44" fontId="13" fillId="5" borderId="14" xfId="0" applyNumberFormat="1" applyFont="1" applyFill="1" applyBorder="1" applyAlignment="1" applyProtection="1">
      <alignment horizontal="center" vertical="center"/>
      <protection locked="0"/>
    </xf>
    <xf numFmtId="44" fontId="13" fillId="0" borderId="14" xfId="0" applyNumberFormat="1" applyFont="1" applyBorder="1" applyAlignment="1">
      <alignment horizontal="center" vertical="center"/>
    </xf>
    <xf numFmtId="49" fontId="17" fillId="0" borderId="2" xfId="0" applyNumberFormat="1" applyFont="1" applyBorder="1" applyAlignment="1" applyProtection="1">
      <alignment horizontal="center" vertical="center"/>
      <protection locked="0"/>
    </xf>
    <xf numFmtId="0" fontId="18" fillId="0" borderId="2" xfId="0" applyFont="1" applyBorder="1" applyAlignment="1" applyProtection="1">
      <alignment horizontal="left" vertical="center" wrapText="1"/>
      <protection locked="0"/>
    </xf>
    <xf numFmtId="0" fontId="18" fillId="0" borderId="2" xfId="0" applyFont="1" applyBorder="1" applyAlignment="1" applyProtection="1">
      <alignment horizontal="center" vertical="center"/>
      <protection locked="0"/>
    </xf>
    <xf numFmtId="44" fontId="13" fillId="5" borderId="2" xfId="0" applyNumberFormat="1" applyFont="1" applyFill="1" applyBorder="1" applyAlignment="1" applyProtection="1">
      <alignment horizontal="center" vertical="center"/>
      <protection locked="0"/>
    </xf>
    <xf numFmtId="44" fontId="13" fillId="0" borderId="2" xfId="0" applyNumberFormat="1" applyFont="1" applyBorder="1" applyAlignment="1">
      <alignment horizontal="center" vertical="center"/>
    </xf>
    <xf numFmtId="0" fontId="18" fillId="5" borderId="2"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9" fontId="17" fillId="0" borderId="2" xfId="2" applyFont="1" applyFill="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7" fillId="0" borderId="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44" fontId="15" fillId="6" borderId="0" xfId="0" applyNumberFormat="1" applyFont="1" applyFill="1" applyAlignment="1">
      <alignment horizontal="center"/>
    </xf>
    <xf numFmtId="0" fontId="13" fillId="0" borderId="0" xfId="0" applyFont="1" applyAlignment="1" applyProtection="1">
      <alignment horizontal="center"/>
      <protection locked="0"/>
    </xf>
    <xf numFmtId="0" fontId="0" fillId="0" borderId="0" xfId="0" applyAlignment="1">
      <alignment horizontal="center"/>
    </xf>
    <xf numFmtId="49" fontId="8" fillId="7" borderId="31" xfId="0" applyNumberFormat="1" applyFont="1" applyFill="1" applyBorder="1" applyAlignment="1">
      <alignment horizontal="center"/>
    </xf>
    <xf numFmtId="49" fontId="0" fillId="0" borderId="2" xfId="0" applyNumberFormat="1" applyBorder="1" applyAlignment="1">
      <alignment horizontal="center"/>
    </xf>
    <xf numFmtId="49" fontId="0" fillId="0" borderId="0" xfId="0" applyNumberFormat="1" applyAlignment="1">
      <alignment horizontal="center"/>
    </xf>
    <xf numFmtId="49" fontId="8" fillId="7" borderId="0" xfId="0" applyNumberFormat="1" applyFont="1" applyFill="1" applyAlignment="1">
      <alignment horizontal="left"/>
    </xf>
    <xf numFmtId="0" fontId="8" fillId="7" borderId="32" xfId="0" applyFont="1" applyFill="1" applyBorder="1" applyAlignment="1">
      <alignment horizontal="center" wrapText="1"/>
    </xf>
    <xf numFmtId="0" fontId="3" fillId="7" borderId="0" xfId="0" applyFont="1" applyFill="1" applyAlignment="1">
      <alignment wrapText="1"/>
    </xf>
    <xf numFmtId="0" fontId="8" fillId="7" borderId="32" xfId="0" applyFont="1" applyFill="1" applyBorder="1" applyAlignment="1">
      <alignment horizontal="center"/>
    </xf>
    <xf numFmtId="0" fontId="0" fillId="0" borderId="2" xfId="0" applyBorder="1" applyAlignment="1">
      <alignment horizontal="center" wrapText="1"/>
    </xf>
    <xf numFmtId="0" fontId="0" fillId="0" borderId="2" xfId="0" applyBorder="1" applyAlignment="1">
      <alignment horizontal="center"/>
    </xf>
    <xf numFmtId="0" fontId="3" fillId="7" borderId="0" xfId="0" applyFont="1" applyFill="1" applyAlignment="1">
      <alignment horizontal="center"/>
    </xf>
    <xf numFmtId="0" fontId="8" fillId="7" borderId="33" xfId="0" applyFont="1" applyFill="1" applyBorder="1" applyAlignment="1">
      <alignment horizontal="center"/>
    </xf>
    <xf numFmtId="44" fontId="0" fillId="0" borderId="2" xfId="1" applyFont="1" applyBorder="1"/>
    <xf numFmtId="44" fontId="0" fillId="0" borderId="2" xfId="1" applyFont="1" applyBorder="1" applyAlignment="1">
      <alignment horizontal="right"/>
    </xf>
    <xf numFmtId="0" fontId="3" fillId="7" borderId="0" xfId="0" applyFont="1" applyFill="1"/>
    <xf numFmtId="44" fontId="0" fillId="0" borderId="0" xfId="0" applyNumberFormat="1"/>
    <xf numFmtId="164" fontId="4" fillId="0" borderId="2" xfId="0" applyNumberFormat="1" applyFont="1" applyBorder="1"/>
    <xf numFmtId="0" fontId="8" fillId="2" borderId="0" xfId="0" applyFont="1" applyFill="1" applyAlignment="1">
      <alignment horizontal="center"/>
    </xf>
    <xf numFmtId="0" fontId="8" fillId="2" borderId="0" xfId="0" applyFont="1" applyFill="1" applyAlignment="1">
      <alignment horizontal="center" vertical="center"/>
    </xf>
    <xf numFmtId="0" fontId="0" fillId="0" borderId="0" xfId="0" applyAlignment="1">
      <alignment vertical="center"/>
    </xf>
    <xf numFmtId="0" fontId="0" fillId="0" borderId="0" xfId="0" applyAlignment="1">
      <alignment horizontal="center" vertical="center"/>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wrapText="1"/>
    </xf>
    <xf numFmtId="0" fontId="25" fillId="0" borderId="0" xfId="0" applyFont="1"/>
    <xf numFmtId="44" fontId="25" fillId="9" borderId="0" xfId="0" applyNumberFormat="1" applyFont="1" applyFill="1"/>
    <xf numFmtId="0" fontId="25" fillId="0" borderId="0" xfId="0" applyFont="1" applyAlignment="1">
      <alignment wrapText="1"/>
    </xf>
    <xf numFmtId="44" fontId="0" fillId="0" borderId="0" xfId="1" applyFont="1"/>
    <xf numFmtId="0" fontId="23" fillId="10" borderId="35" xfId="0" applyFont="1" applyFill="1" applyBorder="1" applyAlignment="1">
      <alignment horizontal="center" vertical="center" wrapText="1"/>
    </xf>
    <xf numFmtId="0" fontId="25" fillId="0" borderId="0" xfId="0" applyFont="1" applyAlignment="1">
      <alignment horizontal="center"/>
    </xf>
    <xf numFmtId="0" fontId="24" fillId="8" borderId="2" xfId="0" applyFont="1" applyFill="1" applyBorder="1" applyAlignment="1">
      <alignment horizontal="center" vertical="center" wrapText="1"/>
    </xf>
    <xf numFmtId="0" fontId="26" fillId="0" borderId="2" xfId="0" applyFont="1" applyBorder="1" applyAlignment="1">
      <alignment horizontal="center" vertical="center"/>
    </xf>
    <xf numFmtId="0" fontId="27" fillId="0" borderId="2" xfId="0" applyFont="1" applyBorder="1" applyAlignment="1">
      <alignment horizontal="center" vertical="center" wrapText="1"/>
    </xf>
    <xf numFmtId="0" fontId="26" fillId="0" borderId="2" xfId="0" applyFont="1" applyBorder="1" applyAlignment="1">
      <alignment horizontal="center" vertical="center" wrapText="1"/>
    </xf>
    <xf numFmtId="164" fontId="28" fillId="0" borderId="2" xfId="1" applyNumberFormat="1" applyFont="1" applyBorder="1" applyAlignment="1">
      <alignment horizontal="center" vertical="center"/>
    </xf>
    <xf numFmtId="8" fontId="26" fillId="9" borderId="2" xfId="0" applyNumberFormat="1" applyFont="1" applyFill="1" applyBorder="1" applyAlignment="1">
      <alignment horizontal="center" vertical="center" wrapText="1"/>
    </xf>
    <xf numFmtId="164" fontId="26" fillId="0" borderId="2" xfId="1" applyNumberFormat="1" applyFont="1" applyBorder="1" applyAlignment="1">
      <alignment horizontal="center" vertical="center"/>
    </xf>
    <xf numFmtId="164" fontId="28" fillId="0" borderId="0" xfId="0" applyNumberFormat="1" applyFont="1"/>
    <xf numFmtId="44" fontId="0" fillId="0" borderId="0" xfId="1" applyFont="1" applyAlignment="1">
      <alignment vertical="center"/>
    </xf>
    <xf numFmtId="0" fontId="23" fillId="10" borderId="2" xfId="0" applyFont="1" applyFill="1" applyBorder="1" applyAlignment="1">
      <alignment horizontal="center" vertical="center" wrapText="1"/>
    </xf>
    <xf numFmtId="44" fontId="0" fillId="0" borderId="2" xfId="1" applyFont="1" applyBorder="1" applyAlignment="1">
      <alignment vertical="center"/>
    </xf>
    <xf numFmtId="0" fontId="20" fillId="5" borderId="26" xfId="0" applyFont="1" applyFill="1" applyBorder="1" applyAlignment="1" applyProtection="1">
      <alignment horizontal="left" vertical="top" wrapText="1"/>
      <protection locked="0"/>
    </xf>
    <xf numFmtId="0" fontId="20" fillId="5" borderId="0" xfId="0" applyFont="1" applyFill="1" applyAlignment="1" applyProtection="1">
      <alignment horizontal="left" vertical="top" wrapText="1"/>
      <protection locked="0"/>
    </xf>
    <xf numFmtId="49" fontId="21" fillId="5" borderId="22" xfId="0" applyNumberFormat="1" applyFont="1" applyFill="1" applyBorder="1" applyAlignment="1" applyProtection="1">
      <alignment horizontal="left" vertical="top" wrapText="1"/>
      <protection locked="0"/>
    </xf>
    <xf numFmtId="49" fontId="21" fillId="5" borderId="22" xfId="0" applyNumberFormat="1" applyFont="1" applyFill="1" applyBorder="1" applyAlignment="1" applyProtection="1">
      <alignment horizontal="left" vertical="top"/>
      <protection locked="0"/>
    </xf>
    <xf numFmtId="0" fontId="22" fillId="0" borderId="28" xfId="0" applyFont="1" applyBorder="1" applyAlignment="1">
      <alignment horizontal="center"/>
    </xf>
    <xf numFmtId="0" fontId="15" fillId="0" borderId="27" xfId="0" applyFont="1" applyBorder="1" applyAlignment="1" applyProtection="1">
      <alignment horizontal="center"/>
      <protection locked="0"/>
    </xf>
    <xf numFmtId="0" fontId="9" fillId="4" borderId="22" xfId="0" applyFont="1" applyFill="1" applyBorder="1" applyAlignment="1" applyProtection="1">
      <alignment horizontal="left" vertical="center" wrapText="1"/>
      <protection locked="0"/>
    </xf>
    <xf numFmtId="0" fontId="12" fillId="4" borderId="22"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center"/>
      <protection locked="0"/>
    </xf>
    <xf numFmtId="0" fontId="14" fillId="4" borderId="24" xfId="0" applyFont="1" applyFill="1" applyBorder="1" applyAlignment="1" applyProtection="1">
      <alignment horizontal="center"/>
      <protection locked="0"/>
    </xf>
    <xf numFmtId="0" fontId="14" fillId="4" borderId="25" xfId="0" applyFont="1" applyFill="1" applyBorder="1" applyAlignment="1" applyProtection="1">
      <alignment horizontal="center"/>
      <protection locked="0"/>
    </xf>
    <xf numFmtId="0" fontId="16" fillId="4" borderId="22" xfId="0" applyFont="1" applyFill="1" applyBorder="1" applyAlignment="1" applyProtection="1">
      <alignment horizontal="center"/>
      <protection locked="0"/>
    </xf>
    <xf numFmtId="49" fontId="19" fillId="4" borderId="22" xfId="0" applyNumberFormat="1" applyFont="1" applyFill="1" applyBorder="1" applyAlignment="1" applyProtection="1">
      <alignment horizontal="left" vertical="top" wrapText="1"/>
      <protection locked="0"/>
    </xf>
    <xf numFmtId="49" fontId="19" fillId="4" borderId="22" xfId="0" applyNumberFormat="1" applyFont="1" applyFill="1" applyBorder="1" applyAlignment="1" applyProtection="1">
      <alignment horizontal="left" vertical="top"/>
      <protection locked="0"/>
    </xf>
    <xf numFmtId="49" fontId="9" fillId="2" borderId="29" xfId="0" applyNumberFormat="1" applyFont="1" applyFill="1" applyBorder="1" applyAlignment="1">
      <alignment horizontal="center"/>
    </xf>
    <xf numFmtId="49" fontId="9" fillId="2" borderId="27" xfId="0" applyNumberFormat="1" applyFont="1" applyFill="1" applyBorder="1" applyAlignment="1">
      <alignment horizontal="center"/>
    </xf>
    <xf numFmtId="49" fontId="9" fillId="2" borderId="30" xfId="0" applyNumberFormat="1" applyFont="1" applyFill="1" applyBorder="1" applyAlignment="1">
      <alignment horizontal="center"/>
    </xf>
  </cellXfs>
  <cellStyles count="4">
    <cellStyle name="Currency" xfId="1" builtinId="4"/>
    <cellStyle name="Normal" xfId="0" builtinId="0"/>
    <cellStyle name="Normal 2" xfId="3" xr:uid="{1275A9FD-8387-437A-87B8-8220F535DBF7}"/>
    <cellStyle name="Percent" xfId="2" builtinId="5"/>
  </cellStyles>
  <dxfs count="205">
    <dxf>
      <font>
        <b val="0"/>
        <i val="0"/>
        <strike val="0"/>
        <condense val="0"/>
        <extend val="0"/>
        <outline val="0"/>
        <shadow val="0"/>
        <u val="none"/>
        <vertAlign val="baseline"/>
        <sz val="11"/>
        <color theme="1"/>
        <name val="Calibri"/>
        <family val="2"/>
        <scheme val="minor"/>
      </font>
      <fill>
        <patternFill patternType="solid">
          <fgColor theme="0" tint="-0.14999847407452621"/>
          <bgColor theme="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000000"/>
        </patternFill>
      </fill>
    </dxf>
    <dxf>
      <border outline="0">
        <bottom style="thin">
          <color rgb="FF000000"/>
        </bottom>
      </border>
    </dxf>
    <dxf>
      <font>
        <b/>
        <i val="0"/>
        <strike val="0"/>
        <condense val="0"/>
        <extend val="0"/>
        <outline val="0"/>
        <shadow val="0"/>
        <u val="none"/>
        <vertAlign val="baseline"/>
        <sz val="24"/>
        <color theme="1"/>
        <name val="Calibri"/>
        <family val="2"/>
        <scheme val="minor"/>
      </font>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000000"/>
        </patternFill>
      </fill>
    </dxf>
    <dxf>
      <border outline="0">
        <bottom style="thin">
          <color rgb="FF000000"/>
        </bottom>
      </border>
    </dxf>
    <dxf>
      <font>
        <b/>
        <i val="0"/>
        <strike val="0"/>
        <condense val="0"/>
        <extend val="0"/>
        <outline val="0"/>
        <shadow val="0"/>
        <u val="none"/>
        <vertAlign val="baseline"/>
        <sz val="24"/>
        <color theme="1"/>
        <name val="Calibri"/>
        <family val="2"/>
        <scheme val="minor"/>
      </font>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000000"/>
        </patternFill>
      </fill>
    </dxf>
    <dxf>
      <border outline="0">
        <bottom style="thin">
          <color rgb="FF000000"/>
        </bottom>
      </border>
    </dxf>
    <dxf>
      <font>
        <b/>
        <i val="0"/>
        <strike val="0"/>
        <condense val="0"/>
        <extend val="0"/>
        <outline val="0"/>
        <shadow val="0"/>
        <u val="none"/>
        <vertAlign val="baseline"/>
        <sz val="24"/>
        <color theme="1"/>
        <name val="Calibri"/>
        <family val="2"/>
        <scheme val="minor"/>
      </font>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border outline="0">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border outline="0">
        <bottom style="thin">
          <color theme="1"/>
        </bottom>
      </border>
    </dxf>
    <dxf>
      <font>
        <b/>
        <i val="0"/>
        <strike val="0"/>
        <condense val="0"/>
        <extend val="0"/>
        <outline val="0"/>
        <shadow val="0"/>
        <u val="none"/>
        <vertAlign val="baseline"/>
        <sz val="24"/>
        <color theme="1"/>
        <name val="Calibri"/>
        <family val="2"/>
        <scheme val="minor"/>
      </font>
      <fill>
        <patternFill patternType="none">
          <bgColor auto="1"/>
        </patternFill>
      </fill>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none">
          <fgColor rgb="FFD9D9D9"/>
          <bgColor auto="1"/>
        </patternFill>
      </fill>
    </dxf>
    <dxf>
      <border outline="0">
        <bottom style="thin">
          <color rgb="FF000000"/>
        </bottom>
      </border>
    </dxf>
    <dxf>
      <font>
        <b/>
        <i val="0"/>
        <strike val="0"/>
        <condense val="0"/>
        <extend val="0"/>
        <outline val="0"/>
        <shadow val="0"/>
        <u val="none"/>
        <vertAlign val="baseline"/>
        <sz val="24"/>
        <color theme="1"/>
        <name val="Calibri"/>
        <family val="2"/>
        <scheme val="minor"/>
      </font>
      <fill>
        <patternFill patternType="none">
          <bgColor auto="1"/>
        </patternFill>
      </fill>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08AAFCD-F020-43E6-9DB1-EEC6639BCD57}" name="Camp_1_to_100_Person_Hardscape15" displayName="Camp_1_to_100_Person_Hardscape15" ref="A2:E119" totalsRowShown="0" headerRowDxfId="204">
  <autoFilter ref="A2:E119" xr:uid="{8A102299-E93B-49AF-90D3-0D289B7001F5}"/>
  <tableColumns count="5">
    <tableColumn id="1" xr3:uid="{4BEF0515-5ABC-4E1D-80BD-7DE66E12BD70}" name="Product/Service" dataDxfId="203"/>
    <tableColumn id="2" xr3:uid="{FC442680-D376-4581-A1EB-025CF3CA6EC3}" name="Price" dataDxfId="202"/>
    <tableColumn id="3" xr3:uid="{2B5069B8-36EA-40B6-A7E9-B9DECF5FD67D}" name="Itemized Description" dataDxfId="201"/>
    <tableColumn id="4" xr3:uid="{D20157A5-4FC9-44DE-B15D-CA5A96C4FC03}" name="From which lot? (What contract/ pricelist did you pull this from, item by item if necessary)" dataDxfId="200"/>
    <tableColumn id="5" xr3:uid="{9A160625-54CC-46EA-802E-6A2ECA91204F}" name="Check (Enter &quot;X&quot; for item selected to add Total) 1-100 " dataDxfId="19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ED22B6-235E-4AD7-A41D-BA2505D9E44D}" name="Camp_501_to_1000_Person_Hardscape" displayName="Camp_501_to_1000_Person_Hardscape" ref="A242:E359" totalsRowShown="0" headerRowDxfId="151">
  <autoFilter ref="A242:E359" xr:uid="{DDED22B6-235E-4AD7-A41D-BA2505D9E44D}"/>
  <tableColumns count="5">
    <tableColumn id="1" xr3:uid="{3FAD6D3C-3A93-4AFC-86EC-CF69B6C95ABB}" name="Product/Service" dataDxfId="150"/>
    <tableColumn id="2" xr3:uid="{A16D3DBC-F07A-4C94-A44B-F771792B2001}" name="Price" dataDxfId="149"/>
    <tableColumn id="3" xr3:uid="{29B7E3C9-8254-4D6B-AD9F-FC3EB360CC14}" name="Itemized Description" dataDxfId="148"/>
    <tableColumn id="4" xr3:uid="{C6AB93FA-45ED-4397-9442-AAFC33E8F494}" name="From which lot? (What contract/ pricelist did you pull this from, item by item if necessary)" dataDxfId="147"/>
    <tableColumn id="5" xr3:uid="{833D6777-6EB6-48CF-9A3F-02958DB887C6}" name="Check (Enter &quot;X&quot; for item selected to add Total) 1-100 " dataDxfId="14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44751B-AF6B-4335-9ADD-C080814C66E0}" name="Camp_1_to_100_Person_Non_Hardscape" displayName="Camp_1_to_100_Person_Non_Hardscape" ref="A362:E479" totalsRowShown="0" headerRowDxfId="145">
  <autoFilter ref="A362:E479" xr:uid="{7844751B-AF6B-4335-9ADD-C080814C66E0}"/>
  <tableColumns count="5">
    <tableColumn id="1" xr3:uid="{19F80A9A-B60F-4336-BC9D-C0861ACB3C23}" name="Product/Service" dataDxfId="144"/>
    <tableColumn id="2" xr3:uid="{1B5E8223-BB53-42AB-A305-81FCE5BE8F92}" name="Price" dataDxfId="143"/>
    <tableColumn id="3" xr3:uid="{0BCAE161-30F5-4D0E-9AFF-E46314083A27}" name="Itemized Description" dataDxfId="142"/>
    <tableColumn id="4" xr3:uid="{2027EE60-1FFD-43C1-8159-E5E6A7D6CDD9}" name="From which lot? (What contract/ pricelist did you pull this from, item by item if necessary)" dataDxfId="141"/>
    <tableColumn id="5" xr3:uid="{61C9D1A2-549A-43C7-B4AD-F5655F83949C}" name="Check (Enter &quot;X&quot; for item selected to add Total) 1-100 " dataDxfId="14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F85B2CD-ED28-4F37-85E4-CDE39706EFA5}" name="Camp_101_to_500_Person_Non_Hardscape" displayName="Camp_101_to_500_Person_Non_Hardscape" ref="A482:E599" totalsRowShown="0" headerRowDxfId="139">
  <autoFilter ref="A482:E599" xr:uid="{BF85B2CD-ED28-4F37-85E4-CDE39706EFA5}"/>
  <tableColumns count="5">
    <tableColumn id="1" xr3:uid="{B8C813E2-240C-4782-BF32-47C131E0E743}" name="Product/Service" dataDxfId="138"/>
    <tableColumn id="2" xr3:uid="{B85047EF-CCAA-4F02-A459-A3D9F3054A94}" name="Price" dataDxfId="137"/>
    <tableColumn id="3" xr3:uid="{592C73C2-A55F-4FB7-BBF3-A67E01265095}" name="Itemized Description" dataDxfId="136"/>
    <tableColumn id="4" xr3:uid="{0A3144AD-AF3C-4A10-BA94-482930C721B4}" name="From which lot? (What contract/ pricelist did you pull this from, item by item if necessary)" dataDxfId="135"/>
    <tableColumn id="5" xr3:uid="{2C35E19C-721B-4ECD-AD46-D857F507E1C8}" name="Check (Enter &quot;X&quot; for item selected to add Total) 1-100 " dataDxfId="13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5C0CF5-8B03-466C-A913-9C61FE5BD553}" name="Camp_501_to_1000_Person_Non_Hardscape" displayName="Camp_501_to_1000_Person_Non_Hardscape" ref="A602:E719" totalsRowShown="0" headerRowDxfId="133">
  <autoFilter ref="A602:E719" xr:uid="{AD5C0CF5-8B03-466C-A913-9C61FE5BD553}"/>
  <tableColumns count="5">
    <tableColumn id="1" xr3:uid="{57C61249-8856-490E-BFB9-38D0EB694024}" name="Product/Service" dataDxfId="132"/>
    <tableColumn id="2" xr3:uid="{2A2FD6DE-01FE-4030-A1E9-9F999BAC93E6}" name="Price" dataDxfId="131"/>
    <tableColumn id="3" xr3:uid="{5F711CB5-15F7-4A04-ACC9-5578BCE01AC1}" name="Itemized Description" dataDxfId="130"/>
    <tableColumn id="4" xr3:uid="{1FF9A52A-6D21-4030-B3ED-FD2B0989EDA7}" name="From which lot? (What contract/ pricelist did you pull this from, item by item if necessary)" dataDxfId="129"/>
    <tableColumn id="5" xr3:uid="{DCE2598A-8C5F-4BEF-AE3E-44FCA0731E4D}" name="Check (Enter &quot;X&quot; for item selected to add Total) 1-100 " dataDxfId="12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C3AD714-6D6B-49AB-8901-4AD3A8843171}" name="Table34" displayName="Table34" ref="G1:G720" totalsRowShown="0" headerRowDxfId="127" dataDxfId="125" headerRowBorderDxfId="126" tableBorderDxfId="124">
  <autoFilter ref="G1:G720" xr:uid="{7C3AD714-6D6B-49AB-8901-4AD3A8843171}">
    <filterColumn colId="0">
      <filters>
        <filter val="Camp_1_to_100_Person_Hardscape"/>
      </filters>
    </filterColumn>
  </autoFilter>
  <tableColumns count="1">
    <tableColumn id="1" xr3:uid="{49D528A3-F673-4CD4-A39B-581E4C76F19D}" name="Select Camp Size and Ground Type (Use Filter)" dataDxfId="123"/>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F21DD32-2F42-4BE5-8926-558BD6BE8EF3}" name="Camp_1_to_100_Person_Hardscape2229" displayName="Camp_1_to_100_Person_Hardscape2229" ref="A2:E119" totalsRowShown="0" headerRowDxfId="122">
  <autoFilter ref="A2:E119" xr:uid="{8A102299-E93B-49AF-90D3-0D289B7001F5}"/>
  <tableColumns count="5">
    <tableColumn id="1" xr3:uid="{6E2EBDB5-5A23-4C1E-81D4-C1F15082A604}" name="Product/Service" dataDxfId="121"/>
    <tableColumn id="2" xr3:uid="{8AC0B196-8816-443D-9749-B21352261516}" name="Price" dataDxfId="120"/>
    <tableColumn id="3" xr3:uid="{A752AA3C-D837-466D-8E06-1665A1D670ED}" name="Itemized Description" dataDxfId="119"/>
    <tableColumn id="4" xr3:uid="{DFCBE096-AE64-48BE-90D8-5D059EDDAECA}" name="From which lot? (What contract/ pricelist did you pull this from, item by item if necessary)" dataDxfId="118"/>
    <tableColumn id="5" xr3:uid="{4298AC40-53B3-4C87-8B8F-EB517051F963}" name="Check (Enter &quot;X&quot; for item selected to add Total) 1-100 " dataDxfId="117"/>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C766AFB-E1EC-4462-AA06-9912DE8E4982}" name="Camp_101_to_500_Person_Hardscape2330" displayName="Camp_101_to_500_Person_Hardscape2330" ref="A122:E239" totalsRowShown="0" headerRowDxfId="116">
  <autoFilter ref="A122:E239" xr:uid="{72A44B42-0013-41FC-8F2C-6D58F9AE3975}"/>
  <tableColumns count="5">
    <tableColumn id="1" xr3:uid="{6DE75D36-92F8-457E-9499-62F16C2F3E88}" name="Product/Service" dataDxfId="115"/>
    <tableColumn id="2" xr3:uid="{49AEAEF0-5D59-4552-B37F-9F814CD4C8AA}" name="Price" dataDxfId="114"/>
    <tableColumn id="3" xr3:uid="{F8B26F8F-DC2D-46FB-B6F8-8A1A1EAC7B24}" name="Itemized Description" dataDxfId="113"/>
    <tableColumn id="4" xr3:uid="{50648EDE-575D-493C-ACEF-070C95704394}" name="From which lot? (What contract/ pricelist did you pull this from, item by item if necessary)" dataDxfId="112"/>
    <tableColumn id="5" xr3:uid="{BA9F423A-23A4-4A2D-ABE1-AD1FB963B5D9}" name="Check (Enter &quot;X&quot; for item selected to add Total) 1-100 " dataDxfId="11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C3B9870-7138-4796-B773-28B2658408D6}" name="Camp_501_to_1000_Person_Hardscape2431" displayName="Camp_501_to_1000_Person_Hardscape2431" ref="A242:E359" totalsRowShown="0" headerRowDxfId="110">
  <autoFilter ref="A242:E359" xr:uid="{DDED22B6-235E-4AD7-A41D-BA2505D9E44D}"/>
  <tableColumns count="5">
    <tableColumn id="1" xr3:uid="{096CA3C7-2DBD-4F26-9D32-E9F078C8318E}" name="Product/Service" dataDxfId="109"/>
    <tableColumn id="2" xr3:uid="{A259D8F4-AA89-4487-BC01-FAD687AD53FD}" name="Price" dataDxfId="108"/>
    <tableColumn id="3" xr3:uid="{B69580B4-EE81-42CD-A1E1-800EA3EF31B9}" name="Itemized Description" dataDxfId="107"/>
    <tableColumn id="4" xr3:uid="{B53CD78D-EA53-4F52-810F-30082961100D}" name="From which lot? (What contract/ pricelist did you pull this from, item by item if necessary)" dataDxfId="106"/>
    <tableColumn id="5" xr3:uid="{453EA8B9-581A-4714-A3B8-ACB0D7E51F30}" name="Check (Enter &quot;X&quot; for item selected to add Total) 1-100 " dataDxfId="105"/>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C982572-FEC8-405E-BC0D-457E7407D2F6}" name="Camp_1_to_100_Person_Non_Hardscape2532" displayName="Camp_1_to_100_Person_Non_Hardscape2532" ref="A362:E479" totalsRowShown="0" headerRowDxfId="104">
  <autoFilter ref="A362:E479" xr:uid="{7844751B-AF6B-4335-9ADD-C080814C66E0}"/>
  <tableColumns count="5">
    <tableColumn id="1" xr3:uid="{5385B336-5194-4189-9AF2-B2D1F7550002}" name="Product/Service" dataDxfId="103"/>
    <tableColumn id="2" xr3:uid="{6906C275-9A1E-44B1-A6A8-1D06E684C00B}" name="Price" dataDxfId="102"/>
    <tableColumn id="3" xr3:uid="{B76BFBB0-FE57-45CE-B301-23FD5F1B7FA5}" name="Itemized Description" dataDxfId="101"/>
    <tableColumn id="4" xr3:uid="{5ACF1C62-A272-4EDA-8CA8-DAE9CF4F584D}" name="From which lot? (What contract/ pricelist did you pull this from, item by item if necessary)" dataDxfId="100"/>
    <tableColumn id="5" xr3:uid="{B87613D7-A446-4D9D-8690-04A84E9E11AC}" name="Check (Enter &quot;X&quot; for item selected to add Total) 1-100 " dataDxfId="9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44BE172-2902-45D1-AB03-F2EB59597F15}" name="Camp_101_to_500_Person_Non_Hardscape2633" displayName="Camp_101_to_500_Person_Non_Hardscape2633" ref="A482:E599" totalsRowShown="0" headerRowDxfId="98">
  <autoFilter ref="A482:E599" xr:uid="{BF85B2CD-ED28-4F37-85E4-CDE39706EFA5}"/>
  <tableColumns count="5">
    <tableColumn id="1" xr3:uid="{5CA7FD70-D8F7-4AE1-A7F0-9DD8145E5233}" name="Product/Service" dataDxfId="97"/>
    <tableColumn id="2" xr3:uid="{19CE9BEA-D737-4C51-AD0D-DA4549364F64}" name="Price" dataDxfId="96"/>
    <tableColumn id="3" xr3:uid="{4F93C234-5A55-4400-9EA0-ED918E92BC53}" name="Itemized Description" dataDxfId="95"/>
    <tableColumn id="4" xr3:uid="{FADBB884-4B59-4596-A4CA-BF3A2FB9537F}" name="From which lot? (What contract/ pricelist did you pull this from, item by item if necessary)" dataDxfId="94"/>
    <tableColumn id="5" xr3:uid="{F589B11A-6615-48E8-A84F-E8854F3A16C3}" name="Check (Enter &quot;X&quot; for item selected to add Total) 1-100 " dataDxfId="9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AEEC299-2F09-42A1-96B3-9ACCC38C6899}" name="Camp_101_to_500_Person_Hardscape16" displayName="Camp_101_to_500_Person_Hardscape16" ref="A122:E239" totalsRowShown="0" headerRowDxfId="198">
  <autoFilter ref="A122:E239" xr:uid="{72A44B42-0013-41FC-8F2C-6D58F9AE3975}"/>
  <tableColumns count="5">
    <tableColumn id="1" xr3:uid="{C485654C-2866-44E5-B857-A1BD58AAC553}" name="Product/Service" dataDxfId="197"/>
    <tableColumn id="2" xr3:uid="{6CD66BF8-219E-4799-BDDB-631DC92CE676}" name="Price" dataDxfId="196"/>
    <tableColumn id="3" xr3:uid="{79C5A07A-8647-4F1C-8594-7828914AC692}" name="Itemized Description" dataDxfId="195"/>
    <tableColumn id="4" xr3:uid="{432EF429-E558-4055-AE42-08CA327617E3}" name="From which lot? (What contract/ pricelist did you pull this from, item by item if necessary)" dataDxfId="194"/>
    <tableColumn id="5" xr3:uid="{90B9E9E6-A120-4484-8E1C-122CDEB2652E}" name="Check (Enter &quot;X&quot; for item selected to add Total) 1-100 " dataDxfId="193"/>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610595C-422C-4720-A1BD-49DACF95D986}" name="Camp_501_to_1000_Person_Non_Hardscape2734" displayName="Camp_501_to_1000_Person_Non_Hardscape2734" ref="A602:E719" totalsRowShown="0" headerRowDxfId="92">
  <autoFilter ref="A602:E719" xr:uid="{AD5C0CF5-8B03-466C-A913-9C61FE5BD553}"/>
  <tableColumns count="5">
    <tableColumn id="1" xr3:uid="{CD9F795A-71D4-4F43-A452-2139BF5CD775}" name="Product/Service" dataDxfId="91"/>
    <tableColumn id="2" xr3:uid="{16F0A556-897F-4F78-AB4B-9C98FF62188E}" name="Price" dataDxfId="90"/>
    <tableColumn id="3" xr3:uid="{2D072026-01F6-4F5C-BFBC-C4BF807E03E8}" name="Itemized Description" dataDxfId="89"/>
    <tableColumn id="4" xr3:uid="{678F0717-56BA-477E-9602-0B61F92D21B6}" name="From which lot? (What contract/ pricelist did you pull this from, item by item if necessary)" dataDxfId="88"/>
    <tableColumn id="5" xr3:uid="{2A37203A-C2AA-44CF-BC42-089ABF7C3C8B}" name="Check (Enter &quot;X&quot; for item selected to add Total) 1-100 " dataDxfId="87"/>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6432AD5-C994-4737-9B5B-E21DE3D835EB}" name="Table342836" displayName="Table342836" ref="G1:G720" totalsRowShown="0" headerRowDxfId="86" dataDxfId="84" headerRowBorderDxfId="85" tableBorderDxfId="83">
  <autoFilter ref="G1:G720" xr:uid="{7C3AD714-6D6B-49AB-8901-4AD3A8843171}">
    <filterColumn colId="0">
      <filters>
        <filter val="(None)"/>
      </filters>
    </filterColumn>
  </autoFilter>
  <tableColumns count="1">
    <tableColumn id="1" xr3:uid="{4BFE9702-0316-4BD5-9A86-59163D48AC4B}" name="Select Camp Size and Ground Type (Use Filter)" dataDxfId="8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ACFED10-6931-4071-B708-5753596ACE6A}" name="Camp_1_to_100_Person_Hardscape22" displayName="Camp_1_to_100_Person_Hardscape22" ref="A2:E119" totalsRowShown="0" headerRowDxfId="81">
  <autoFilter ref="A2:E119" xr:uid="{8A102299-E93B-49AF-90D3-0D289B7001F5}"/>
  <tableColumns count="5">
    <tableColumn id="1" xr3:uid="{C9AFCB86-A8F4-447F-993A-23822F1B8780}" name="Product/Service" dataDxfId="80"/>
    <tableColumn id="2" xr3:uid="{15D2F2C7-8D5C-4AF2-A0D2-4A92CB21AA93}" name="Price" dataDxfId="79"/>
    <tableColumn id="3" xr3:uid="{62717165-76B7-4860-8E86-30F6D86A96F0}" name="Itemized Description" dataDxfId="78"/>
    <tableColumn id="4" xr3:uid="{2855CD5F-C6C7-4258-8590-272F3CD616BE}" name="From which lot? (What contract/ pricelist did you pull this from, item by item if necessary)" dataDxfId="77"/>
    <tableColumn id="5" xr3:uid="{430E2823-6A3C-4C87-A09F-F8C855C6B86E}" name="Check (Enter &quot;X&quot; for item selected to add Total) 1-100 " dataDxfId="76"/>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F281082-3FBD-432C-A956-061B533C491E}" name="Camp_101_to_500_Person_Hardscape23" displayName="Camp_101_to_500_Person_Hardscape23" ref="A122:E239" totalsRowShown="0" headerRowDxfId="75">
  <autoFilter ref="A122:E239" xr:uid="{72A44B42-0013-41FC-8F2C-6D58F9AE3975}"/>
  <tableColumns count="5">
    <tableColumn id="1" xr3:uid="{BC7F934F-4C39-4CF1-9756-4969D1AC8652}" name="Product/Service" dataDxfId="74"/>
    <tableColumn id="2" xr3:uid="{0CDA1C2D-A7DE-48EF-AC9F-ED10A52FAE6F}" name="Price" dataDxfId="73"/>
    <tableColumn id="3" xr3:uid="{2915CCA7-E368-4DB7-A7E5-37B907F55876}" name="Itemized Description" dataDxfId="72"/>
    <tableColumn id="4" xr3:uid="{595274CB-DCC4-419D-AD27-308A3E9589DA}" name="From which lot? (What contract/ pricelist did you pull this from, item by item if necessary)" dataDxfId="71"/>
    <tableColumn id="5" xr3:uid="{1406AFAC-109F-44FC-8877-5817BA9A35DE}" name="Check (Enter &quot;X&quot; for item selected to add Total) 1-100 " dataDxfId="7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085CB84-7DB2-4A66-BDB0-F3774F4C0853}" name="Camp_501_to_1000_Person_Hardscape24" displayName="Camp_501_to_1000_Person_Hardscape24" ref="A242:E359" totalsRowShown="0" headerRowDxfId="69">
  <autoFilter ref="A242:E359" xr:uid="{DDED22B6-235E-4AD7-A41D-BA2505D9E44D}"/>
  <tableColumns count="5">
    <tableColumn id="1" xr3:uid="{2B606F9B-444C-4E32-928F-5A0AECA784B5}" name="Product/Service" dataDxfId="68"/>
    <tableColumn id="2" xr3:uid="{59040BA3-433F-4517-BB41-5510F0B5AF58}" name="Price" dataDxfId="67"/>
    <tableColumn id="3" xr3:uid="{806981B0-337C-469A-9D80-AA63D8AAE3EF}" name="Itemized Description" dataDxfId="66"/>
    <tableColumn id="4" xr3:uid="{7573B9A0-047C-4D82-B9E8-3762D9AFDEEB}" name="From which lot? (What contract/ pricelist did you pull this from, item by item if necessary)" dataDxfId="65"/>
    <tableColumn id="5" xr3:uid="{390EAD8C-76B8-4622-9C4A-B744E9C7CB55}" name="Check (Enter &quot;X&quot; for item selected to add Total) 1-100 " dataDxfId="64"/>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3D6C3F1-2AB8-4CF7-9B9B-AE53E20D4912}" name="Camp_1_to_100_Person_Non_Hardscape25" displayName="Camp_1_to_100_Person_Non_Hardscape25" ref="A362:E479" totalsRowShown="0" headerRowDxfId="63">
  <autoFilter ref="A362:E479" xr:uid="{7844751B-AF6B-4335-9ADD-C080814C66E0}"/>
  <tableColumns count="5">
    <tableColumn id="1" xr3:uid="{98C8B5AE-6B8E-43C7-81DD-FAE1695D70C5}" name="Product/Service" dataDxfId="62"/>
    <tableColumn id="2" xr3:uid="{F6440C58-AB83-45F0-959E-54AB0B20E2FB}" name="Price" dataDxfId="61"/>
    <tableColumn id="3" xr3:uid="{DBEC0B8C-75B3-4EFB-9320-183BFFC8C8F4}" name="Itemized Description" dataDxfId="60"/>
    <tableColumn id="4" xr3:uid="{8848060A-D91B-4520-952C-59AA0F76BD35}" name="From which lot? (What contract/ pricelist did you pull this from, item by item if necessary)" dataDxfId="59"/>
    <tableColumn id="5" xr3:uid="{27F1BF81-94BB-40D7-A98D-E2AE8361F844}" name="Check (Enter &quot;X&quot; for item selected to add Total) 1-100 " dataDxfId="58"/>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9C8A6D1-B640-43A3-8DF2-A6C39EBF8341}" name="Camp_101_to_500_Person_Non_Hardscape26" displayName="Camp_101_to_500_Person_Non_Hardscape26" ref="A482:E599" totalsRowShown="0" headerRowDxfId="57">
  <autoFilter ref="A482:E599" xr:uid="{BF85B2CD-ED28-4F37-85E4-CDE39706EFA5}"/>
  <tableColumns count="5">
    <tableColumn id="1" xr3:uid="{87348AE1-6134-434D-A03B-A721D4DB1B23}" name="Product/Service" dataDxfId="56"/>
    <tableColumn id="2" xr3:uid="{F00B8E80-D2B0-41C8-AF3C-6934D9A34884}" name="Price" dataDxfId="55"/>
    <tableColumn id="3" xr3:uid="{42C67F32-8C4C-4D9F-954B-7A30AF669FCE}" name="Itemized Description" dataDxfId="54"/>
    <tableColumn id="4" xr3:uid="{3505AD0E-F0BD-4E0E-AAB1-B1863CB7749A}" name="From which lot? (What contract/ pricelist did you pull this from, item by item if necessary)" dataDxfId="53"/>
    <tableColumn id="5" xr3:uid="{036CC3D6-9C00-43DF-9EFA-DFF45AAF16B3}" name="Check (Enter &quot;X&quot; for item selected to add Total) 1-100 " dataDxfId="52"/>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CD99B2F-1E12-48B0-AC4B-2C4A5E683330}" name="Camp_501_to_1000_Person_Non_Hardscape27" displayName="Camp_501_to_1000_Person_Non_Hardscape27" ref="A602:E719" totalsRowShown="0" headerRowDxfId="51">
  <autoFilter ref="A602:E719" xr:uid="{AD5C0CF5-8B03-466C-A913-9C61FE5BD553}"/>
  <tableColumns count="5">
    <tableColumn id="1" xr3:uid="{53C469D5-2AA6-4B14-B8D3-4D4927E882F4}" name="Product/Service" dataDxfId="50"/>
    <tableColumn id="2" xr3:uid="{7EE12EC3-6D95-45AC-8FF9-D8E4D09DC2BE}" name="Price" dataDxfId="49"/>
    <tableColumn id="3" xr3:uid="{3995D42B-C250-4B32-AA2E-396E0F66172B}" name="Itemized Description" dataDxfId="48"/>
    <tableColumn id="4" xr3:uid="{AEE6AFC0-0CC4-4CC4-94C6-4D753A90B740}" name="From which lot? (What contract/ pricelist did you pull this from, item by item if necessary)" dataDxfId="47"/>
    <tableColumn id="5" xr3:uid="{EE62B9BC-4F89-4F88-B32F-875C644F93C3}" name="Check (Enter &quot;X&quot; for item selected to add Total) 1-100 " dataDxfId="46"/>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0CDB99E-80CB-4E93-A4DD-1809AC4CB497}" name="Table3428" displayName="Table3428" ref="G1:G720" totalsRowShown="0" headerRowDxfId="45" dataDxfId="43" headerRowBorderDxfId="44" tableBorderDxfId="42">
  <autoFilter ref="G1:G720" xr:uid="{7C3AD714-6D6B-49AB-8901-4AD3A8843171}">
    <filterColumn colId="0">
      <filters>
        <filter val="(None)"/>
        <filter val="Camp_501_to_1000_Person_Non_Hardscape"/>
      </filters>
    </filterColumn>
  </autoFilter>
  <tableColumns count="1">
    <tableColumn id="1" xr3:uid="{FC57C867-CB5F-474C-BA6A-C0E672312D51}" name="Select Camp Size and Ground Type (Use Filter)" dataDxfId="4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B03E0BB-DA63-485D-ABA5-4DBE303A3831}" name="Camp_1_to_100_Person_Hardscape2237" displayName="Camp_1_to_100_Person_Hardscape2237" ref="A2:E119" totalsRowShown="0" headerRowDxfId="40">
  <autoFilter ref="A2:E119" xr:uid="{8A102299-E93B-49AF-90D3-0D289B7001F5}"/>
  <tableColumns count="5">
    <tableColumn id="1" xr3:uid="{859D540B-AD91-40CE-83A9-B7FE10B20D49}" name="Product/Service" dataDxfId="39"/>
    <tableColumn id="2" xr3:uid="{085E34FC-13BA-4D7F-9F41-F27A4F3341B3}" name="Price" dataDxfId="38"/>
    <tableColumn id="3" xr3:uid="{6DB9AD0D-265F-4310-80AD-F9BA95AB6BD2}" name="Itemized Description" dataDxfId="37"/>
    <tableColumn id="4" xr3:uid="{33682D45-52DC-464D-8D75-A09A56C95FE3}" name="From which lot? (What contract/ pricelist did you pull this from, item by item if necessary)" dataDxfId="36"/>
    <tableColumn id="5" xr3:uid="{98059DD5-74AE-476B-9F93-36DA191DA1A1}" name="Check (Enter &quot;X&quot; for item selected to add Total) 1-100 " dataDxfId="3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D3BCF5A-ED07-44BD-BC93-7F93F6F51576}" name="Camp_501_to_1000_Person_Hardscape17" displayName="Camp_501_to_1000_Person_Hardscape17" ref="A242:E359" totalsRowShown="0" headerRowDxfId="192">
  <autoFilter ref="A242:E359" xr:uid="{DDED22B6-235E-4AD7-A41D-BA2505D9E44D}"/>
  <tableColumns count="5">
    <tableColumn id="1" xr3:uid="{49BF4DC2-D344-4F89-AF6F-CB66B442B50C}" name="Product/Service" dataDxfId="191"/>
    <tableColumn id="2" xr3:uid="{B000891B-722A-416B-91CF-6F2F61AE3939}" name="Price" dataDxfId="190"/>
    <tableColumn id="3" xr3:uid="{D1FB3020-A387-45A6-9FC7-8960D0A997B4}" name="Itemized Description" dataDxfId="189"/>
    <tableColumn id="4" xr3:uid="{4A29129B-1167-427A-8C8E-358DA33D36C8}" name="From which lot? (What contract/ pricelist did you pull this from, item by item if necessary)" dataDxfId="188"/>
    <tableColumn id="5" xr3:uid="{5570AE50-51E1-4EFA-A2B5-B26934A5C47D}" name="Check (Enter &quot;X&quot; for item selected to add Total) 1-100 " dataDxfId="187"/>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40B34E1-6444-440A-84CD-63952B9FF85C}" name="Camp_101_to_500_Person_Hardscape2338" displayName="Camp_101_to_500_Person_Hardscape2338" ref="A122:E239" totalsRowShown="0" headerRowDxfId="34">
  <autoFilter ref="A122:E239" xr:uid="{72A44B42-0013-41FC-8F2C-6D58F9AE3975}"/>
  <tableColumns count="5">
    <tableColumn id="1" xr3:uid="{6DE2BAFB-F0AC-4607-8FBE-CBACA3CB999A}" name="Product/Service" dataDxfId="33"/>
    <tableColumn id="2" xr3:uid="{920B68EF-C0C1-41E8-A56E-6714D9346A73}" name="Price" dataDxfId="32"/>
    <tableColumn id="3" xr3:uid="{A7EF62B2-60DB-4F3C-BF84-46FC907CAC1F}" name="Itemized Description" dataDxfId="31"/>
    <tableColumn id="4" xr3:uid="{7CED8171-6907-4233-B94A-82AD3EF440EB}" name="From which lot? (What contract/ pricelist did you pull this from, item by item if necessary)" dataDxfId="30"/>
    <tableColumn id="5" xr3:uid="{7564FD36-4BA8-4185-9AF5-3CE7E69E7D95}" name="Check (Enter &quot;X&quot; for item selected to add Total) 1-100 " dataDxfId="29"/>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1734318-AD9B-4FF5-9B35-EA884287C86A}" name="Camp_501_to_1000_Person_Hardscape2439" displayName="Camp_501_to_1000_Person_Hardscape2439" ref="A242:E359" totalsRowShown="0" headerRowDxfId="28">
  <autoFilter ref="A242:E359" xr:uid="{DDED22B6-235E-4AD7-A41D-BA2505D9E44D}"/>
  <tableColumns count="5">
    <tableColumn id="1" xr3:uid="{9D35AC0E-4CCA-46D6-A22E-BC876298A756}" name="Product/Service" dataDxfId="27"/>
    <tableColumn id="2" xr3:uid="{CF649042-8748-45F3-A829-06D7EE7C276B}" name="Price" dataDxfId="26"/>
    <tableColumn id="3" xr3:uid="{C7B6664A-607B-4E77-B8DB-99BB7D72B35E}" name="Itemized Description" dataDxfId="25"/>
    <tableColumn id="4" xr3:uid="{5421263C-C6F6-4296-9CA2-F887561373EB}" name="From which lot? (What contract/ pricelist did you pull this from, item by item if necessary)" dataDxfId="24"/>
    <tableColumn id="5" xr3:uid="{BB60EA96-D87C-461F-8D6C-AEB75DE1484C}" name="Check (Enter &quot;X&quot; for item selected to add Total) 1-100 " dataDxfId="23"/>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4E19506-C91E-40A8-9D0B-F7E6269C32C1}" name="Camp_1_to_100_Person_Non_Hardscape2540" displayName="Camp_1_to_100_Person_Non_Hardscape2540" ref="A362:E479" totalsRowShown="0" headerRowDxfId="22">
  <autoFilter ref="A362:E479" xr:uid="{7844751B-AF6B-4335-9ADD-C080814C66E0}"/>
  <tableColumns count="5">
    <tableColumn id="1" xr3:uid="{FE66153C-8E1C-46CB-97F1-3EF762314BC4}" name="Product/Service" dataDxfId="21"/>
    <tableColumn id="2" xr3:uid="{344CAB24-6220-4C35-B71C-F07EC9430B75}" name="Price" dataDxfId="20"/>
    <tableColumn id="3" xr3:uid="{70080CB5-FD42-4255-B680-737D9E5C846B}" name="Itemized Description" dataDxfId="19"/>
    <tableColumn id="4" xr3:uid="{A09FB422-7662-4DD6-BFED-5A1CB958A3A2}" name="From which lot? (What contract/ pricelist did you pull this from, item by item if necessary)" dataDxfId="18"/>
    <tableColumn id="5" xr3:uid="{B0A3FB5E-8F6A-4AED-973A-C5ED921190A9}" name="Check (Enter &quot;X&quot; for item selected to add Total) 1-100 " dataDxfId="17"/>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1977A77-DA66-4ABF-BFEB-A8DE08CBBB9F}" name="Camp_101_to_500_Person_Non_Hardscape2641" displayName="Camp_101_to_500_Person_Non_Hardscape2641" ref="A482:E599" totalsRowShown="0" headerRowDxfId="16">
  <autoFilter ref="A482:E599" xr:uid="{BF85B2CD-ED28-4F37-85E4-CDE39706EFA5}"/>
  <tableColumns count="5">
    <tableColumn id="1" xr3:uid="{C8378405-F088-47C6-AFE0-22098648E623}" name="Product/Service" dataDxfId="15"/>
    <tableColumn id="2" xr3:uid="{14703EB7-06D6-44AE-8B11-73EE18A21F10}" name="Price" dataDxfId="14"/>
    <tableColumn id="3" xr3:uid="{263A8971-F2AB-4D99-9EE3-D01DA195C6C7}" name="Itemized Description" dataDxfId="13"/>
    <tableColumn id="4" xr3:uid="{C8EB2766-81A0-4119-A8AF-004AFFB3C239}" name="From which lot? (What contract/ pricelist did you pull this from, item by item if necessary)" dataDxfId="12"/>
    <tableColumn id="5" xr3:uid="{D134E232-7502-499D-9D06-ED4754824C32}" name="Check (Enter &quot;X&quot; for item selected to add Total) 1-100 " dataDxfId="11"/>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0458AB7-A1A2-47E2-B678-8175B05EB746}" name="Camp_501_to_1000_Person_Non_Hardscape2742" displayName="Camp_501_to_1000_Person_Non_Hardscape2742" ref="A602:E719" totalsRowShown="0" headerRowDxfId="10">
  <autoFilter ref="A602:E719" xr:uid="{AD5C0CF5-8B03-466C-A913-9C61FE5BD553}"/>
  <tableColumns count="5">
    <tableColumn id="1" xr3:uid="{66E465B9-BCDD-481E-989E-C329FBCFA55D}" name="Product/Service" dataDxfId="9"/>
    <tableColumn id="2" xr3:uid="{105C3797-6642-4A55-B85E-8C6A3E424BE7}" name="Price" dataDxfId="8"/>
    <tableColumn id="3" xr3:uid="{C8C7DABD-677B-4DAA-AFE2-7749AD7D09EE}" name="Itemized Description" dataDxfId="7"/>
    <tableColumn id="4" xr3:uid="{A908548D-CC8F-4690-9AFE-AB4693D7A85B}" name="From which lot? (What contract/ pricelist did you pull this from, item by item if necessary)" dataDxfId="6"/>
    <tableColumn id="5" xr3:uid="{818D6103-BAAB-4834-B3D3-4581DEAAE0C2}" name="Check (Enter &quot;X&quot; for item selected to add Total) 1-100 " dataDxfId="5"/>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244AF58-33A3-46C5-8221-EE35DE3B8B55}" name="Table342843" displayName="Table342843" ref="G1:G720" totalsRowShown="0" headerRowDxfId="4" dataDxfId="2" headerRowBorderDxfId="3" tableBorderDxfId="1">
  <autoFilter ref="G1:G720" xr:uid="{7C3AD714-6D6B-49AB-8901-4AD3A8843171}">
    <filterColumn colId="0">
      <filters>
        <filter val="(None)"/>
      </filters>
    </filterColumn>
  </autoFilter>
  <tableColumns count="1">
    <tableColumn id="1" xr3:uid="{B457EDE2-8E55-4FDC-B0E8-349F9B3DF5A2}" name="Select Camp Size and Ground Type (Use Filter)"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1261F32-7686-4960-B7D5-7732FCDC663E}" name="Camp_1_to_100_Person_Non_Hardscape18" displayName="Camp_1_to_100_Person_Non_Hardscape18" ref="A362:E479" totalsRowShown="0" headerRowDxfId="186">
  <autoFilter ref="A362:E479" xr:uid="{7844751B-AF6B-4335-9ADD-C080814C66E0}"/>
  <tableColumns count="5">
    <tableColumn id="1" xr3:uid="{AD4D448E-F78E-4BB8-BA1E-680DDD36CFD0}" name="Product/Service" dataDxfId="185"/>
    <tableColumn id="2" xr3:uid="{B1FC243B-8EBD-4F8A-8DFD-F70422D4D928}" name="Price" dataDxfId="184"/>
    <tableColumn id="3" xr3:uid="{DAA9666B-9C2E-41A7-8E4D-D0C222FD68FA}" name="Itemized Description" dataDxfId="183"/>
    <tableColumn id="4" xr3:uid="{B8799BBD-D2D2-4536-B0BB-023DF1F25CB5}" name="From which lot? (What contract/ pricelist did you pull this from, item by item if necessary)" dataDxfId="182"/>
    <tableColumn id="5" xr3:uid="{BA6D264C-F270-4BB9-BE18-6FD3888319E9}" name="Check (Enter &quot;X&quot; for item selected to add Total) 1-100 " dataDxfId="18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B76B475-9BD6-4147-8C23-5DC318A490E7}" name="Camp_101_to_500_Person_Non_Hardscape19" displayName="Camp_101_to_500_Person_Non_Hardscape19" ref="A482:E599" totalsRowShown="0" headerRowDxfId="180">
  <autoFilter ref="A482:E599" xr:uid="{BF85B2CD-ED28-4F37-85E4-CDE39706EFA5}"/>
  <tableColumns count="5">
    <tableColumn id="1" xr3:uid="{53DB6B75-FAC8-405D-AFD6-130879DCE8EE}" name="Product/Service" dataDxfId="179"/>
    <tableColumn id="2" xr3:uid="{54E8D6F2-8E39-4464-AC23-CCE25F115499}" name="Price" dataDxfId="178"/>
    <tableColumn id="3" xr3:uid="{C264ACB7-DFDD-4357-A701-E341B36BF08D}" name="Itemized Description" dataDxfId="177"/>
    <tableColumn id="4" xr3:uid="{EFD34DF4-244A-464F-BF0D-681E641F6FC0}" name="From which lot? (What contract/ pricelist did you pull this from, item by item if necessary)" dataDxfId="176"/>
    <tableColumn id="5" xr3:uid="{0C61AD56-8DC9-4B91-BBC5-D8DD0B32A3E4}" name="Check (Enter &quot;X&quot; for item selected to add Total) 1-100 " dataDxfId="17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D1A7831-B92F-4C24-9893-5EF41A7E1D9F}" name="Camp_501_to_1000_Person_Non_Hardscape20" displayName="Camp_501_to_1000_Person_Non_Hardscape20" ref="A602:E719" totalsRowShown="0" headerRowDxfId="174">
  <autoFilter ref="A602:E719" xr:uid="{AD5C0CF5-8B03-466C-A913-9C61FE5BD553}"/>
  <tableColumns count="5">
    <tableColumn id="1" xr3:uid="{1279D935-DE1A-4385-9888-C3626564D63D}" name="Product/Service" dataDxfId="173"/>
    <tableColumn id="2" xr3:uid="{7FA003B8-5631-4524-A8F1-0426E1E2EF92}" name="Price" dataDxfId="172"/>
    <tableColumn id="3" xr3:uid="{6E486B99-B310-4C63-A60C-9383119C898C}" name="Itemized Description" dataDxfId="171"/>
    <tableColumn id="4" xr3:uid="{EF74723E-C2C5-4558-ADC8-C6B58E5B69A0}" name="From which lot? (What contract/ pricelist did you pull this from, item by item if necessary)" dataDxfId="170"/>
    <tableColumn id="5" xr3:uid="{64AA9711-45BE-47D3-9BF7-9264C75A0135}" name="Check (Enter &quot;X&quot; for item selected to add Total) 1-100 " dataDxfId="16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2B2EAC8-4812-4B68-9A2D-0BE6A4E47D2D}" name="Table3421" displayName="Table3421" ref="G1:G720" totalsRowShown="0" headerRowDxfId="168" dataDxfId="166" headerRowBorderDxfId="167" tableBorderDxfId="165">
  <autoFilter ref="G1:G720" xr:uid="{7C3AD714-6D6B-49AB-8901-4AD3A8843171}">
    <filterColumn colId="0">
      <filters>
        <filter val="Camp_101_to_500_Person_Non_Hardscape"/>
      </filters>
    </filterColumn>
  </autoFilter>
  <tableColumns count="1">
    <tableColumn id="1" xr3:uid="{B167B0B3-6FCD-4961-A63A-67018B521BF9}" name="Select Camp Size and Ground Type (Use Filter)" dataDxfId="16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102299-E93B-49AF-90D3-0D289B7001F5}" name="Camp_1_to_100_Person_Hardscape" displayName="Camp_1_to_100_Person_Hardscape" ref="A2:E119" totalsRowShown="0" headerRowDxfId="163">
  <autoFilter ref="A2:E119" xr:uid="{8A102299-E93B-49AF-90D3-0D289B7001F5}"/>
  <tableColumns count="5">
    <tableColumn id="1" xr3:uid="{B6FE1849-DFC7-4685-9411-4CE25B2D5CB0}" name="Product/Service" dataDxfId="162"/>
    <tableColumn id="2" xr3:uid="{442A96C1-B094-45CB-8019-86D7706A57AB}" name="Price" dataDxfId="161"/>
    <tableColumn id="3" xr3:uid="{A6A97F8C-A26C-4E31-86C1-A0AFD1E12B63}" name="Itemized Description" dataDxfId="160"/>
    <tableColumn id="4" xr3:uid="{65B6AD73-389F-4C16-AE10-961FE7B0CC2A}" name="From which lot? (What contract/ pricelist did you pull this from, item by item if necessary)" dataDxfId="159"/>
    <tableColumn id="5" xr3:uid="{AEA8DD88-C87D-487B-BF8F-42BE68DE6FF8}" name="Check (Enter &quot;X&quot; for item selected to add Total) 1-100 " dataDxfId="15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2A44B42-0013-41FC-8F2C-6D58F9AE3975}" name="Camp_101_to_500_Person_Hardscape" displayName="Camp_101_to_500_Person_Hardscape" ref="A122:E239" totalsRowShown="0" headerRowDxfId="157">
  <autoFilter ref="A122:E239" xr:uid="{72A44B42-0013-41FC-8F2C-6D58F9AE3975}"/>
  <tableColumns count="5">
    <tableColumn id="1" xr3:uid="{A8154FFC-D270-44E1-A3E5-E5E9AA738953}" name="Product/Service" dataDxfId="156"/>
    <tableColumn id="2" xr3:uid="{E76100C5-DF7E-4C2F-B101-2D9040A1E977}" name="Price" dataDxfId="155"/>
    <tableColumn id="3" xr3:uid="{4C25A370-885C-4D62-B769-DE8133BE8DA4}" name="Itemized Description" dataDxfId="154"/>
    <tableColumn id="4" xr3:uid="{04A27A17-94BD-4D57-9C0B-3FC8EAE99623}" name="From which lot? (What contract/ pricelist did you pull this from, item by item if necessary)" dataDxfId="153"/>
    <tableColumn id="5" xr3:uid="{5E9D517A-DEDD-450B-AA7A-74AF00A3F123}" name="Check (Enter &quot;X&quot; for item selected to add Total) 1-100 " dataDxfId="15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8.xml"/><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table" Target="../tables/table22.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printerSettings" Target="../printerSettings/printerSettings5.bin"/><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6D89-FFE1-4211-A1D5-F048C9A6EDD0}">
  <dimension ref="A1:A18"/>
  <sheetViews>
    <sheetView workbookViewId="0">
      <selection activeCell="A20" sqref="A20"/>
    </sheetView>
  </sheetViews>
  <sheetFormatPr defaultRowHeight="14.5" x14ac:dyDescent="0.35"/>
  <cols>
    <col min="1" max="1" width="113.453125" customWidth="1"/>
  </cols>
  <sheetData>
    <row r="1" spans="1:1" ht="29" x14ac:dyDescent="0.35">
      <c r="A1" s="44" t="s">
        <v>91</v>
      </c>
    </row>
    <row r="3" spans="1:1" x14ac:dyDescent="0.35">
      <c r="A3" t="s">
        <v>85</v>
      </c>
    </row>
    <row r="5" spans="1:1" x14ac:dyDescent="0.35">
      <c r="A5" t="s">
        <v>92</v>
      </c>
    </row>
    <row r="6" spans="1:1" ht="29" x14ac:dyDescent="0.35">
      <c r="A6" s="44" t="s">
        <v>93</v>
      </c>
    </row>
    <row r="7" spans="1:1" x14ac:dyDescent="0.35">
      <c r="A7" s="44"/>
    </row>
    <row r="8" spans="1:1" x14ac:dyDescent="0.35">
      <c r="A8" t="s">
        <v>86</v>
      </c>
    </row>
    <row r="10" spans="1:1" ht="43.5" x14ac:dyDescent="0.35">
      <c r="A10" s="44" t="s">
        <v>87</v>
      </c>
    </row>
    <row r="12" spans="1:1" x14ac:dyDescent="0.35">
      <c r="A12" t="s">
        <v>94</v>
      </c>
    </row>
    <row r="13" spans="1:1" x14ac:dyDescent="0.35">
      <c r="A13" t="s">
        <v>90</v>
      </c>
    </row>
    <row r="14" spans="1:1" x14ac:dyDescent="0.35">
      <c r="A14" t="s">
        <v>88</v>
      </c>
    </row>
    <row r="15" spans="1:1" x14ac:dyDescent="0.35">
      <c r="A15" t="s">
        <v>89</v>
      </c>
    </row>
    <row r="16" spans="1:1" x14ac:dyDescent="0.35">
      <c r="A16" t="s">
        <v>95</v>
      </c>
    </row>
    <row r="18" spans="1:1" x14ac:dyDescent="0.35">
      <c r="A18" t="s">
        <v>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1E127-C35C-4056-8029-B55E7A10B516}">
  <dimension ref="A1:F63"/>
  <sheetViews>
    <sheetView workbookViewId="0">
      <selection activeCell="H13" sqref="H13"/>
    </sheetView>
  </sheetViews>
  <sheetFormatPr defaultRowHeight="14.5" x14ac:dyDescent="0.35"/>
  <cols>
    <col min="2" max="2" width="68.36328125" customWidth="1"/>
    <col min="3" max="3" width="21.36328125" customWidth="1"/>
    <col min="4" max="4" width="13.36328125" customWidth="1"/>
    <col min="6" max="6" width="11.08984375" bestFit="1" customWidth="1"/>
  </cols>
  <sheetData>
    <row r="1" spans="1:4" ht="18.5" x14ac:dyDescent="0.45">
      <c r="A1" s="123" t="s">
        <v>175</v>
      </c>
      <c r="B1" s="124"/>
      <c r="C1" s="124"/>
      <c r="D1" s="125"/>
    </row>
    <row r="2" spans="1:4" x14ac:dyDescent="0.35">
      <c r="A2" s="70" t="s">
        <v>176</v>
      </c>
      <c r="B2" s="74" t="s">
        <v>99</v>
      </c>
      <c r="C2" s="76" t="s">
        <v>177</v>
      </c>
      <c r="D2" s="80" t="s">
        <v>178</v>
      </c>
    </row>
    <row r="3" spans="1:4" x14ac:dyDescent="0.35">
      <c r="A3" s="71" t="s">
        <v>179</v>
      </c>
      <c r="B3" s="8" t="s">
        <v>180</v>
      </c>
      <c r="C3" s="77" t="s">
        <v>181</v>
      </c>
      <c r="D3" s="81">
        <v>5</v>
      </c>
    </row>
    <row r="4" spans="1:4" x14ac:dyDescent="0.35">
      <c r="A4" s="71" t="s">
        <v>182</v>
      </c>
      <c r="B4" s="8" t="s">
        <v>183</v>
      </c>
      <c r="C4" s="77" t="s">
        <v>184</v>
      </c>
      <c r="D4" s="81">
        <v>50</v>
      </c>
    </row>
    <row r="5" spans="1:4" ht="29" x14ac:dyDescent="0.35">
      <c r="A5" s="71" t="s">
        <v>185</v>
      </c>
      <c r="B5" s="8" t="s">
        <v>186</v>
      </c>
      <c r="C5" s="77" t="s">
        <v>187</v>
      </c>
      <c r="D5" s="81">
        <v>57.58</v>
      </c>
    </row>
    <row r="6" spans="1:4" ht="29" x14ac:dyDescent="0.35">
      <c r="A6" s="71" t="s">
        <v>103</v>
      </c>
      <c r="B6" s="8" t="s">
        <v>188</v>
      </c>
      <c r="C6" s="77" t="s">
        <v>187</v>
      </c>
      <c r="D6" s="81">
        <v>57.58</v>
      </c>
    </row>
    <row r="7" spans="1:4" ht="29" x14ac:dyDescent="0.35">
      <c r="A7" s="71" t="s">
        <v>189</v>
      </c>
      <c r="B7" s="8" t="s">
        <v>190</v>
      </c>
      <c r="C7" s="77" t="s">
        <v>187</v>
      </c>
      <c r="D7" s="81">
        <v>57.58</v>
      </c>
    </row>
    <row r="8" spans="1:4" ht="29" x14ac:dyDescent="0.35">
      <c r="A8" s="71" t="s">
        <v>191</v>
      </c>
      <c r="B8" s="8" t="s">
        <v>289</v>
      </c>
      <c r="C8" s="77" t="s">
        <v>192</v>
      </c>
      <c r="D8" s="81">
        <v>13.69</v>
      </c>
    </row>
    <row r="9" spans="1:4" x14ac:dyDescent="0.35">
      <c r="A9" s="71" t="s">
        <v>193</v>
      </c>
      <c r="B9" s="8" t="s">
        <v>194</v>
      </c>
      <c r="C9" s="77" t="s">
        <v>187</v>
      </c>
      <c r="D9" s="81">
        <v>13.69</v>
      </c>
    </row>
    <row r="10" spans="1:4" x14ac:dyDescent="0.35">
      <c r="A10" s="71" t="s">
        <v>196</v>
      </c>
      <c r="B10" s="8" t="s">
        <v>320</v>
      </c>
      <c r="C10" s="77" t="s">
        <v>321</v>
      </c>
      <c r="D10" s="81">
        <v>791.67</v>
      </c>
    </row>
    <row r="11" spans="1:4" x14ac:dyDescent="0.35">
      <c r="A11" s="71" t="s">
        <v>198</v>
      </c>
      <c r="B11" s="8" t="s">
        <v>197</v>
      </c>
      <c r="C11" s="77" t="s">
        <v>181</v>
      </c>
      <c r="D11" s="81">
        <v>15</v>
      </c>
    </row>
    <row r="12" spans="1:4" x14ac:dyDescent="0.35">
      <c r="A12" s="71" t="s">
        <v>200</v>
      </c>
      <c r="B12" s="8" t="s">
        <v>42</v>
      </c>
      <c r="C12" s="77" t="s">
        <v>199</v>
      </c>
      <c r="D12" s="81">
        <v>750</v>
      </c>
    </row>
    <row r="13" spans="1:4" ht="29" x14ac:dyDescent="0.35">
      <c r="A13" s="71" t="s">
        <v>108</v>
      </c>
      <c r="B13" s="8" t="s">
        <v>201</v>
      </c>
      <c r="C13" s="77" t="s">
        <v>192</v>
      </c>
      <c r="D13" s="81">
        <v>11.666666666666668</v>
      </c>
    </row>
    <row r="14" spans="1:4" x14ac:dyDescent="0.35">
      <c r="A14" s="71" t="s">
        <v>157</v>
      </c>
      <c r="B14" s="8" t="s">
        <v>202</v>
      </c>
      <c r="C14" s="77" t="s">
        <v>187</v>
      </c>
      <c r="D14" s="81">
        <v>1658.3333333333335</v>
      </c>
    </row>
    <row r="15" spans="1:4" x14ac:dyDescent="0.35">
      <c r="A15" s="71" t="s">
        <v>159</v>
      </c>
      <c r="B15" s="8" t="s">
        <v>203</v>
      </c>
      <c r="C15" s="77" t="s">
        <v>187</v>
      </c>
      <c r="D15" s="81">
        <v>916.66666666666674</v>
      </c>
    </row>
    <row r="16" spans="1:4" x14ac:dyDescent="0.35">
      <c r="A16" s="71" t="s">
        <v>204</v>
      </c>
      <c r="B16" s="8" t="s">
        <v>205</v>
      </c>
      <c r="C16" s="77" t="s">
        <v>187</v>
      </c>
      <c r="D16" s="81">
        <v>1208.3333333333335</v>
      </c>
    </row>
    <row r="17" spans="1:6" x14ac:dyDescent="0.35">
      <c r="A17" s="71" t="s">
        <v>206</v>
      </c>
      <c r="B17" s="8" t="s">
        <v>207</v>
      </c>
      <c r="C17" s="77" t="s">
        <v>187</v>
      </c>
      <c r="D17" s="81">
        <v>1758.33</v>
      </c>
    </row>
    <row r="18" spans="1:6" x14ac:dyDescent="0.35">
      <c r="A18" s="71" t="s">
        <v>161</v>
      </c>
      <c r="B18" s="8" t="s">
        <v>208</v>
      </c>
      <c r="C18" s="77" t="s">
        <v>199</v>
      </c>
      <c r="D18" s="81">
        <v>1125</v>
      </c>
    </row>
    <row r="19" spans="1:6" x14ac:dyDescent="0.35">
      <c r="A19" s="71" t="s">
        <v>163</v>
      </c>
      <c r="B19" s="8" t="s">
        <v>32</v>
      </c>
      <c r="C19" s="77" t="s">
        <v>187</v>
      </c>
      <c r="D19" s="81">
        <v>525</v>
      </c>
      <c r="F19" s="84"/>
    </row>
    <row r="20" spans="1:6" x14ac:dyDescent="0.35">
      <c r="A20" s="71" t="s">
        <v>209</v>
      </c>
      <c r="B20" s="8" t="s">
        <v>210</v>
      </c>
      <c r="C20" s="77" t="s">
        <v>187</v>
      </c>
      <c r="D20" s="81">
        <v>583.33333333333337</v>
      </c>
    </row>
    <row r="21" spans="1:6" x14ac:dyDescent="0.35">
      <c r="A21" s="71" t="s">
        <v>211</v>
      </c>
      <c r="B21" s="8" t="s">
        <v>212</v>
      </c>
      <c r="C21" s="77" t="s">
        <v>187</v>
      </c>
      <c r="D21" s="81">
        <v>325</v>
      </c>
    </row>
    <row r="22" spans="1:6" x14ac:dyDescent="0.35">
      <c r="A22" s="71" t="s">
        <v>213</v>
      </c>
      <c r="B22" s="8" t="s">
        <v>214</v>
      </c>
      <c r="C22" s="77" t="s">
        <v>181</v>
      </c>
      <c r="D22" s="81">
        <v>20</v>
      </c>
    </row>
    <row r="23" spans="1:6" x14ac:dyDescent="0.35">
      <c r="A23" s="71" t="s">
        <v>215</v>
      </c>
      <c r="B23" s="8" t="s">
        <v>216</v>
      </c>
      <c r="C23" s="77" t="s">
        <v>187</v>
      </c>
      <c r="D23" s="81">
        <v>658.33333333333337</v>
      </c>
    </row>
    <row r="24" spans="1:6" x14ac:dyDescent="0.35">
      <c r="A24" s="71" t="s">
        <v>217</v>
      </c>
      <c r="B24" s="8" t="s">
        <v>218</v>
      </c>
      <c r="C24" s="77" t="s">
        <v>187</v>
      </c>
      <c r="D24" s="81">
        <v>866.67</v>
      </c>
    </row>
    <row r="25" spans="1:6" x14ac:dyDescent="0.35">
      <c r="A25" s="71" t="s">
        <v>219</v>
      </c>
      <c r="B25" s="8" t="s">
        <v>306</v>
      </c>
      <c r="C25" s="77" t="s">
        <v>307</v>
      </c>
      <c r="D25" s="81">
        <v>7.08</v>
      </c>
    </row>
    <row r="26" spans="1:6" x14ac:dyDescent="0.35">
      <c r="A26" s="71" t="s">
        <v>222</v>
      </c>
      <c r="B26" s="8" t="s">
        <v>220</v>
      </c>
      <c r="C26" s="77" t="s">
        <v>221</v>
      </c>
      <c r="D26" s="81">
        <v>7.0833333333333339</v>
      </c>
    </row>
    <row r="27" spans="1:6" x14ac:dyDescent="0.35">
      <c r="A27" s="71" t="s">
        <v>225</v>
      </c>
      <c r="B27" s="8" t="s">
        <v>223</v>
      </c>
      <c r="C27" s="77" t="s">
        <v>224</v>
      </c>
      <c r="D27" s="81">
        <v>5.8333333333333339</v>
      </c>
    </row>
    <row r="28" spans="1:6" x14ac:dyDescent="0.35">
      <c r="A28" s="71" t="s">
        <v>227</v>
      </c>
      <c r="B28" s="8" t="s">
        <v>226</v>
      </c>
      <c r="C28" s="77" t="s">
        <v>195</v>
      </c>
      <c r="D28" s="81">
        <v>36666.666666666672</v>
      </c>
    </row>
    <row r="29" spans="1:6" x14ac:dyDescent="0.35">
      <c r="A29" s="71" t="s">
        <v>229</v>
      </c>
      <c r="B29" s="8" t="s">
        <v>228</v>
      </c>
      <c r="C29" s="77" t="s">
        <v>187</v>
      </c>
      <c r="D29" s="81">
        <v>525</v>
      </c>
    </row>
    <row r="30" spans="1:6" ht="29" x14ac:dyDescent="0.35">
      <c r="A30" s="71" t="s">
        <v>231</v>
      </c>
      <c r="B30" s="8" t="s">
        <v>230</v>
      </c>
      <c r="C30" s="77" t="s">
        <v>192</v>
      </c>
      <c r="D30" s="81">
        <v>5</v>
      </c>
    </row>
    <row r="31" spans="1:6" x14ac:dyDescent="0.35">
      <c r="A31" s="71" t="s">
        <v>232</v>
      </c>
      <c r="B31" s="8" t="s">
        <v>298</v>
      </c>
      <c r="C31" s="77" t="s">
        <v>195</v>
      </c>
      <c r="D31" s="81">
        <v>9675.7800000000007</v>
      </c>
    </row>
    <row r="32" spans="1:6" x14ac:dyDescent="0.35">
      <c r="A32" s="71" t="s">
        <v>233</v>
      </c>
      <c r="B32" s="8" t="s">
        <v>291</v>
      </c>
      <c r="C32" s="77" t="s">
        <v>181</v>
      </c>
      <c r="D32" s="81">
        <v>100</v>
      </c>
    </row>
    <row r="33" spans="1:4" x14ac:dyDescent="0.35">
      <c r="A33" s="71" t="s">
        <v>234</v>
      </c>
      <c r="B33" s="8" t="s">
        <v>292</v>
      </c>
      <c r="C33" s="77" t="s">
        <v>181</v>
      </c>
      <c r="D33" s="81">
        <v>100</v>
      </c>
    </row>
    <row r="34" spans="1:4" x14ac:dyDescent="0.35">
      <c r="A34" s="71" t="s">
        <v>235</v>
      </c>
      <c r="B34" s="8" t="s">
        <v>236</v>
      </c>
      <c r="C34" s="77" t="s">
        <v>304</v>
      </c>
      <c r="D34" s="81">
        <v>91670.69</v>
      </c>
    </row>
    <row r="35" spans="1:4" x14ac:dyDescent="0.35">
      <c r="A35" s="71" t="s">
        <v>237</v>
      </c>
      <c r="B35" s="8" t="s">
        <v>238</v>
      </c>
      <c r="C35" s="77" t="s">
        <v>239</v>
      </c>
      <c r="D35" s="81">
        <v>208.33</v>
      </c>
    </row>
    <row r="36" spans="1:4" ht="29" x14ac:dyDescent="0.35">
      <c r="A36" s="71" t="s">
        <v>240</v>
      </c>
      <c r="B36" s="8" t="s">
        <v>241</v>
      </c>
      <c r="C36" s="77" t="s">
        <v>242</v>
      </c>
      <c r="D36" s="81">
        <v>991.66666666666674</v>
      </c>
    </row>
    <row r="37" spans="1:4" x14ac:dyDescent="0.35">
      <c r="A37" s="71" t="s">
        <v>243</v>
      </c>
      <c r="B37" s="8" t="s">
        <v>244</v>
      </c>
      <c r="C37" s="77" t="s">
        <v>245</v>
      </c>
      <c r="D37" s="81">
        <v>12.5</v>
      </c>
    </row>
    <row r="38" spans="1:4" x14ac:dyDescent="0.35">
      <c r="A38" s="71" t="s">
        <v>246</v>
      </c>
      <c r="B38" s="8" t="s">
        <v>247</v>
      </c>
      <c r="C38" s="77" t="s">
        <v>187</v>
      </c>
      <c r="D38" s="81">
        <v>75</v>
      </c>
    </row>
    <row r="39" spans="1:4" x14ac:dyDescent="0.35">
      <c r="A39" s="71" t="s">
        <v>248</v>
      </c>
      <c r="B39" s="8" t="s">
        <v>249</v>
      </c>
      <c r="C39" s="77" t="s">
        <v>187</v>
      </c>
      <c r="D39" s="81">
        <v>4666.666666666667</v>
      </c>
    </row>
    <row r="40" spans="1:4" x14ac:dyDescent="0.35">
      <c r="A40" s="71" t="s">
        <v>250</v>
      </c>
      <c r="B40" s="8" t="s">
        <v>251</v>
      </c>
      <c r="C40" s="77" t="s">
        <v>187</v>
      </c>
      <c r="D40" s="81">
        <v>1208.3333333333335</v>
      </c>
    </row>
    <row r="41" spans="1:4" x14ac:dyDescent="0.35">
      <c r="A41" s="71" t="s">
        <v>252</v>
      </c>
      <c r="B41" s="8" t="s">
        <v>302</v>
      </c>
      <c r="C41" s="77" t="s">
        <v>199</v>
      </c>
      <c r="D41" s="81">
        <v>1041.67</v>
      </c>
    </row>
    <row r="42" spans="1:4" x14ac:dyDescent="0.35">
      <c r="A42" s="71" t="s">
        <v>253</v>
      </c>
      <c r="B42" s="8" t="s">
        <v>254</v>
      </c>
      <c r="C42" s="77" t="s">
        <v>239</v>
      </c>
      <c r="D42" s="81">
        <v>208.33</v>
      </c>
    </row>
    <row r="43" spans="1:4" x14ac:dyDescent="0.35">
      <c r="A43" s="71" t="s">
        <v>255</v>
      </c>
      <c r="B43" s="8" t="s">
        <v>256</v>
      </c>
      <c r="C43" s="77" t="s">
        <v>239</v>
      </c>
      <c r="D43" s="81">
        <v>208.33</v>
      </c>
    </row>
    <row r="44" spans="1:4" ht="29" x14ac:dyDescent="0.35">
      <c r="A44" s="71" t="s">
        <v>257</v>
      </c>
      <c r="B44" s="8" t="s">
        <v>258</v>
      </c>
      <c r="C44" s="77" t="s">
        <v>195</v>
      </c>
      <c r="D44" s="81">
        <v>9666.6666666666679</v>
      </c>
    </row>
    <row r="45" spans="1:4" x14ac:dyDescent="0.35">
      <c r="A45" s="71" t="s">
        <v>259</v>
      </c>
      <c r="B45" s="8" t="s">
        <v>260</v>
      </c>
      <c r="C45" s="77" t="s">
        <v>187</v>
      </c>
      <c r="D45" s="81">
        <v>11.58</v>
      </c>
    </row>
    <row r="46" spans="1:4" x14ac:dyDescent="0.35">
      <c r="A46" s="71" t="s">
        <v>262</v>
      </c>
      <c r="B46" s="8" t="s">
        <v>263</v>
      </c>
      <c r="C46" s="77" t="s">
        <v>184</v>
      </c>
      <c r="D46" s="81">
        <v>50</v>
      </c>
    </row>
    <row r="47" spans="1:4" x14ac:dyDescent="0.35">
      <c r="A47" s="71" t="s">
        <v>264</v>
      </c>
      <c r="B47" s="8" t="s">
        <v>265</v>
      </c>
      <c r="C47" s="77" t="s">
        <v>184</v>
      </c>
      <c r="D47" s="81">
        <v>58.333333333333336</v>
      </c>
    </row>
    <row r="48" spans="1:4" x14ac:dyDescent="0.35">
      <c r="A48" s="71" t="s">
        <v>266</v>
      </c>
      <c r="B48" s="8" t="s">
        <v>267</v>
      </c>
      <c r="C48" s="77" t="s">
        <v>199</v>
      </c>
      <c r="D48" s="81">
        <v>25</v>
      </c>
    </row>
    <row r="49" spans="1:4" x14ac:dyDescent="0.35">
      <c r="A49" s="71" t="s">
        <v>268</v>
      </c>
      <c r="B49" s="8" t="s">
        <v>319</v>
      </c>
      <c r="C49" s="77" t="s">
        <v>321</v>
      </c>
      <c r="D49" s="81">
        <v>791.67</v>
      </c>
    </row>
    <row r="50" spans="1:4" x14ac:dyDescent="0.35">
      <c r="A50" s="71" t="s">
        <v>270</v>
      </c>
      <c r="B50" s="8" t="s">
        <v>269</v>
      </c>
      <c r="C50" s="78" t="s">
        <v>199</v>
      </c>
      <c r="D50" s="81">
        <v>1000</v>
      </c>
    </row>
    <row r="51" spans="1:4" x14ac:dyDescent="0.35">
      <c r="A51" s="71" t="s">
        <v>272</v>
      </c>
      <c r="B51" s="8" t="s">
        <v>271</v>
      </c>
      <c r="C51" s="78" t="s">
        <v>199</v>
      </c>
      <c r="D51" s="81">
        <v>145</v>
      </c>
    </row>
    <row r="52" spans="1:4" x14ac:dyDescent="0.35">
      <c r="A52" s="71" t="s">
        <v>274</v>
      </c>
      <c r="B52" s="8" t="s">
        <v>273</v>
      </c>
      <c r="C52" s="78" t="s">
        <v>199</v>
      </c>
      <c r="D52" s="81">
        <v>275</v>
      </c>
    </row>
    <row r="53" spans="1:4" x14ac:dyDescent="0.35">
      <c r="A53" s="71" t="s">
        <v>276</v>
      </c>
      <c r="B53" s="8" t="s">
        <v>305</v>
      </c>
      <c r="C53" s="78" t="s">
        <v>199</v>
      </c>
      <c r="D53" s="81">
        <v>2192.86</v>
      </c>
    </row>
    <row r="54" spans="1:4" x14ac:dyDescent="0.35">
      <c r="A54" s="71" t="s">
        <v>328</v>
      </c>
      <c r="B54" s="8" t="s">
        <v>318</v>
      </c>
      <c r="C54" s="78" t="s">
        <v>261</v>
      </c>
      <c r="D54" s="81">
        <v>10384.620000000001</v>
      </c>
    </row>
    <row r="55" spans="1:4" x14ac:dyDescent="0.35">
      <c r="A55" s="71" t="s">
        <v>329</v>
      </c>
      <c r="B55" s="8" t="s">
        <v>275</v>
      </c>
      <c r="C55" s="78" t="s">
        <v>187</v>
      </c>
      <c r="D55" s="81">
        <v>2650</v>
      </c>
    </row>
    <row r="56" spans="1:4" x14ac:dyDescent="0.35">
      <c r="A56" s="71" t="s">
        <v>330</v>
      </c>
      <c r="B56" s="8" t="s">
        <v>277</v>
      </c>
      <c r="C56" s="78" t="s">
        <v>187</v>
      </c>
      <c r="D56" s="82" t="s">
        <v>278</v>
      </c>
    </row>
    <row r="57" spans="1:4" x14ac:dyDescent="0.35">
      <c r="A57" s="72"/>
      <c r="B57" s="44"/>
      <c r="C57" s="69"/>
    </row>
    <row r="58" spans="1:4" x14ac:dyDescent="0.35">
      <c r="A58" s="73" t="s">
        <v>279</v>
      </c>
      <c r="B58" s="75"/>
      <c r="C58" s="79"/>
      <c r="D58" s="83"/>
    </row>
    <row r="59" spans="1:4" x14ac:dyDescent="0.35">
      <c r="A59" s="72"/>
      <c r="B59" s="44" t="s">
        <v>280</v>
      </c>
      <c r="C59" s="69"/>
    </row>
    <row r="60" spans="1:4" x14ac:dyDescent="0.35">
      <c r="A60" s="72"/>
      <c r="B60" s="44" t="s">
        <v>281</v>
      </c>
      <c r="C60" s="69"/>
    </row>
    <row r="61" spans="1:4" x14ac:dyDescent="0.35">
      <c r="A61" s="72"/>
      <c r="B61" s="44" t="s">
        <v>282</v>
      </c>
      <c r="C61" s="69"/>
    </row>
    <row r="62" spans="1:4" x14ac:dyDescent="0.35">
      <c r="A62" s="72"/>
      <c r="B62" s="44" t="s">
        <v>283</v>
      </c>
      <c r="C62" s="69"/>
    </row>
    <row r="63" spans="1:4" ht="29" x14ac:dyDescent="0.35">
      <c r="A63" s="72"/>
      <c r="B63" s="44" t="s">
        <v>284</v>
      </c>
      <c r="C63" s="69"/>
    </row>
  </sheetData>
  <mergeCells count="1">
    <mergeCell ref="A1:D1"/>
  </mergeCells>
  <phoneticPr fontId="2" type="noConversion"/>
  <pageMargins left="0.7" right="0.7" top="0.75" bottom="0.75" header="0.3" footer="0.3"/>
  <ignoredErrors>
    <ignoredError sqref="A3:A5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0D31-F5D2-48C4-A83A-4348268FD75F}">
  <sheetPr>
    <tabColor theme="9"/>
  </sheetPr>
  <dimension ref="A2:C42"/>
  <sheetViews>
    <sheetView workbookViewId="0">
      <selection activeCell="J27" sqref="J27"/>
    </sheetView>
  </sheetViews>
  <sheetFormatPr defaultRowHeight="14.5" x14ac:dyDescent="0.35"/>
  <cols>
    <col min="1" max="1" width="8.7265625" style="88"/>
    <col min="2" max="2" width="17.7265625" style="88" customWidth="1"/>
    <col min="3" max="3" width="113.08984375" customWidth="1"/>
  </cols>
  <sheetData>
    <row r="2" spans="1:3" x14ac:dyDescent="0.35">
      <c r="A2" s="87" t="s">
        <v>324</v>
      </c>
      <c r="B2" s="87" t="s">
        <v>350</v>
      </c>
      <c r="C2" s="86" t="s">
        <v>325</v>
      </c>
    </row>
    <row r="3" spans="1:3" x14ac:dyDescent="0.35">
      <c r="A3" s="89">
        <v>1</v>
      </c>
      <c r="B3" s="88" t="s">
        <v>322</v>
      </c>
      <c r="C3" t="s">
        <v>323</v>
      </c>
    </row>
    <row r="4" spans="1:3" x14ac:dyDescent="0.35">
      <c r="A4" s="89">
        <v>2</v>
      </c>
      <c r="B4" s="88" t="s">
        <v>12</v>
      </c>
      <c r="C4" t="s">
        <v>323</v>
      </c>
    </row>
    <row r="5" spans="1:3" ht="43.5" x14ac:dyDescent="0.35">
      <c r="A5" s="89">
        <v>3</v>
      </c>
      <c r="B5" s="88" t="s">
        <v>326</v>
      </c>
      <c r="C5" s="44" t="s">
        <v>327</v>
      </c>
    </row>
    <row r="6" spans="1:3" x14ac:dyDescent="0.35">
      <c r="A6" s="89">
        <v>4</v>
      </c>
      <c r="B6" s="88" t="s">
        <v>348</v>
      </c>
      <c r="C6" t="s">
        <v>349</v>
      </c>
    </row>
    <row r="7" spans="1:3" x14ac:dyDescent="0.35">
      <c r="A7" s="89">
        <v>5</v>
      </c>
      <c r="B7" s="88" t="s">
        <v>348</v>
      </c>
      <c r="C7" t="s">
        <v>351</v>
      </c>
    </row>
    <row r="8" spans="1:3" x14ac:dyDescent="0.35">
      <c r="A8" s="89"/>
    </row>
    <row r="9" spans="1:3" x14ac:dyDescent="0.35">
      <c r="A9" s="89"/>
    </row>
    <row r="10" spans="1:3" x14ac:dyDescent="0.35">
      <c r="A10" s="89"/>
    </row>
    <row r="11" spans="1:3" x14ac:dyDescent="0.35">
      <c r="A11" s="89"/>
    </row>
    <row r="12" spans="1:3" x14ac:dyDescent="0.35">
      <c r="A12" s="89"/>
    </row>
    <row r="13" spans="1:3" x14ac:dyDescent="0.35">
      <c r="A13" s="89"/>
    </row>
    <row r="14" spans="1:3" x14ac:dyDescent="0.35">
      <c r="A14" s="89"/>
    </row>
    <row r="15" spans="1:3" x14ac:dyDescent="0.35">
      <c r="A15" s="89"/>
    </row>
    <row r="16" spans="1:3" x14ac:dyDescent="0.35">
      <c r="A16" s="89"/>
    </row>
    <row r="17" spans="1:1" x14ac:dyDescent="0.35">
      <c r="A17" s="89"/>
    </row>
    <row r="18" spans="1:1" x14ac:dyDescent="0.35">
      <c r="A18" s="89"/>
    </row>
    <row r="19" spans="1:1" x14ac:dyDescent="0.35">
      <c r="A19" s="89"/>
    </row>
    <row r="20" spans="1:1" x14ac:dyDescent="0.35">
      <c r="A20" s="89"/>
    </row>
    <row r="21" spans="1:1" x14ac:dyDescent="0.35">
      <c r="A21" s="89"/>
    </row>
    <row r="22" spans="1:1" x14ac:dyDescent="0.35">
      <c r="A22" s="89"/>
    </row>
    <row r="23" spans="1:1" x14ac:dyDescent="0.35">
      <c r="A23" s="89"/>
    </row>
    <row r="24" spans="1:1" x14ac:dyDescent="0.35">
      <c r="A24" s="89"/>
    </row>
    <row r="25" spans="1:1" x14ac:dyDescent="0.35">
      <c r="A25" s="89"/>
    </row>
    <row r="26" spans="1:1" x14ac:dyDescent="0.35">
      <c r="A26" s="89"/>
    </row>
    <row r="27" spans="1:1" x14ac:dyDescent="0.35">
      <c r="A27" s="89"/>
    </row>
    <row r="28" spans="1:1" x14ac:dyDescent="0.35">
      <c r="A28" s="89"/>
    </row>
    <row r="29" spans="1:1" x14ac:dyDescent="0.35">
      <c r="A29" s="89"/>
    </row>
    <row r="30" spans="1:1" x14ac:dyDescent="0.35">
      <c r="A30" s="89"/>
    </row>
    <row r="31" spans="1:1" x14ac:dyDescent="0.35">
      <c r="A31" s="89"/>
    </row>
    <row r="32" spans="1:1" x14ac:dyDescent="0.35">
      <c r="A32" s="89"/>
    </row>
    <row r="33" spans="1:1" x14ac:dyDescent="0.35">
      <c r="A33" s="89"/>
    </row>
    <row r="34" spans="1:1" x14ac:dyDescent="0.35">
      <c r="A34" s="89"/>
    </row>
    <row r="35" spans="1:1" x14ac:dyDescent="0.35">
      <c r="A35" s="89"/>
    </row>
    <row r="36" spans="1:1" x14ac:dyDescent="0.35">
      <c r="A36" s="89"/>
    </row>
    <row r="37" spans="1:1" x14ac:dyDescent="0.35">
      <c r="A37" s="89"/>
    </row>
    <row r="38" spans="1:1" x14ac:dyDescent="0.35">
      <c r="A38" s="89"/>
    </row>
    <row r="39" spans="1:1" x14ac:dyDescent="0.35">
      <c r="A39" s="89"/>
    </row>
    <row r="40" spans="1:1" x14ac:dyDescent="0.35">
      <c r="A40" s="89"/>
    </row>
    <row r="41" spans="1:1" x14ac:dyDescent="0.35">
      <c r="A41" s="89"/>
    </row>
    <row r="42" spans="1:1" x14ac:dyDescent="0.35">
      <c r="A42"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1C5F8-F744-498F-9FAA-387ABBC0D15F}">
  <dimension ref="A1:G720"/>
  <sheetViews>
    <sheetView tabSelected="1" zoomScale="80" zoomScaleNormal="80" workbookViewId="0">
      <selection activeCell="A724" sqref="A724"/>
    </sheetView>
  </sheetViews>
  <sheetFormatPr defaultRowHeight="14.5" x14ac:dyDescent="0.35"/>
  <cols>
    <col min="1" max="1" width="73.81640625" bestFit="1" customWidth="1"/>
    <col min="2" max="2" width="34.26953125" customWidth="1"/>
    <col min="3" max="3" width="56.453125" customWidth="1"/>
    <col min="4" max="4" width="88.81640625" customWidth="1"/>
    <col min="5" max="5" width="56.453125" customWidth="1"/>
    <col min="7" max="7" width="59.7265625" customWidth="1"/>
  </cols>
  <sheetData>
    <row r="1" spans="1:7" ht="62" x14ac:dyDescent="1">
      <c r="A1" s="42" t="s">
        <v>77</v>
      </c>
      <c r="B1" s="9"/>
      <c r="C1" s="9"/>
      <c r="D1" s="9"/>
      <c r="E1" s="10"/>
      <c r="G1" s="41" t="s">
        <v>75</v>
      </c>
    </row>
    <row r="2" spans="1:7" s="1" customFormat="1" hidden="1" x14ac:dyDescent="0.35">
      <c r="A2" s="43" t="s">
        <v>79</v>
      </c>
      <c r="B2" s="5" t="s">
        <v>65</v>
      </c>
      <c r="C2" s="5" t="s">
        <v>64</v>
      </c>
      <c r="D2" s="5" t="s">
        <v>25</v>
      </c>
      <c r="E2" s="12" t="s">
        <v>50</v>
      </c>
      <c r="G2" s="45" t="s">
        <v>69</v>
      </c>
    </row>
    <row r="3" spans="1:7" hidden="1" x14ac:dyDescent="0.35">
      <c r="A3" s="13" t="s">
        <v>1</v>
      </c>
      <c r="B3" s="7"/>
      <c r="C3" s="8"/>
      <c r="D3" s="6"/>
      <c r="E3" s="14"/>
      <c r="G3" s="45" t="s">
        <v>69</v>
      </c>
    </row>
    <row r="4" spans="1:7" hidden="1" x14ac:dyDescent="0.35">
      <c r="A4" s="13" t="s">
        <v>24</v>
      </c>
      <c r="B4" s="7"/>
      <c r="C4" s="8"/>
      <c r="D4" s="6"/>
      <c r="E4" s="14"/>
      <c r="G4" t="s">
        <v>69</v>
      </c>
    </row>
    <row r="5" spans="1:7" hidden="1" x14ac:dyDescent="0.35">
      <c r="A5" s="13" t="s">
        <v>2</v>
      </c>
      <c r="B5" s="7"/>
      <c r="C5" s="8"/>
      <c r="D5" s="6"/>
      <c r="E5" s="14"/>
      <c r="G5" t="s">
        <v>69</v>
      </c>
    </row>
    <row r="6" spans="1:7" hidden="1" x14ac:dyDescent="0.35">
      <c r="A6" s="13" t="s">
        <v>3</v>
      </c>
      <c r="B6" s="7"/>
      <c r="C6" s="8"/>
      <c r="D6" s="6"/>
      <c r="E6" s="14"/>
      <c r="G6" t="s">
        <v>69</v>
      </c>
    </row>
    <row r="7" spans="1:7" hidden="1" x14ac:dyDescent="0.35">
      <c r="A7" s="13" t="s">
        <v>14</v>
      </c>
      <c r="B7" s="7"/>
      <c r="C7" s="8"/>
      <c r="D7" s="6"/>
      <c r="E7" s="14"/>
      <c r="G7" t="s">
        <v>69</v>
      </c>
    </row>
    <row r="8" spans="1:7" hidden="1" x14ac:dyDescent="0.35">
      <c r="A8" s="13" t="s">
        <v>26</v>
      </c>
      <c r="B8" s="7"/>
      <c r="C8" s="8"/>
      <c r="D8" s="6"/>
      <c r="E8" s="14"/>
      <c r="G8" t="s">
        <v>69</v>
      </c>
    </row>
    <row r="9" spans="1:7" hidden="1" x14ac:dyDescent="0.35">
      <c r="A9" s="13" t="s">
        <v>28</v>
      </c>
      <c r="B9" s="7"/>
      <c r="C9" s="8"/>
      <c r="D9" s="6"/>
      <c r="E9" s="14"/>
      <c r="G9" t="s">
        <v>69</v>
      </c>
    </row>
    <row r="10" spans="1:7" hidden="1" x14ac:dyDescent="0.35">
      <c r="A10" s="13" t="s">
        <v>34</v>
      </c>
      <c r="B10" s="7"/>
      <c r="C10" s="8"/>
      <c r="D10" s="6"/>
      <c r="E10" s="14"/>
      <c r="G10" t="s">
        <v>69</v>
      </c>
    </row>
    <row r="11" spans="1:7" hidden="1" x14ac:dyDescent="0.35">
      <c r="A11" s="13" t="s">
        <v>4</v>
      </c>
      <c r="B11" s="7"/>
      <c r="C11" s="8"/>
      <c r="D11" s="6"/>
      <c r="E11" s="14"/>
      <c r="G11" t="s">
        <v>69</v>
      </c>
    </row>
    <row r="12" spans="1:7" hidden="1" x14ac:dyDescent="0.35">
      <c r="A12" s="13" t="s">
        <v>33</v>
      </c>
      <c r="B12" s="7"/>
      <c r="C12" s="8"/>
      <c r="D12" s="6"/>
      <c r="E12" s="14"/>
      <c r="G12" t="s">
        <v>69</v>
      </c>
    </row>
    <row r="13" spans="1:7" hidden="1" x14ac:dyDescent="0.35">
      <c r="A13" s="13" t="s">
        <v>35</v>
      </c>
      <c r="B13" s="7"/>
      <c r="C13" s="8"/>
      <c r="D13" s="6"/>
      <c r="E13" s="14"/>
      <c r="G13" t="s">
        <v>69</v>
      </c>
    </row>
    <row r="14" spans="1:7" hidden="1" x14ac:dyDescent="0.35">
      <c r="A14" s="13" t="s">
        <v>29</v>
      </c>
      <c r="B14" s="7">
        <f>'Lot 2'!E8*2</f>
        <v>53143.199999999997</v>
      </c>
      <c r="C14" s="8" t="s">
        <v>170</v>
      </c>
      <c r="D14" s="6" t="s">
        <v>169</v>
      </c>
      <c r="E14" s="14"/>
      <c r="G14" t="s">
        <v>69</v>
      </c>
    </row>
    <row r="15" spans="1:7" hidden="1" x14ac:dyDescent="0.35">
      <c r="A15" s="13" t="s">
        <v>30</v>
      </c>
      <c r="B15" s="7"/>
      <c r="C15" s="8"/>
      <c r="D15" s="6"/>
      <c r="E15" s="14"/>
      <c r="G15" t="s">
        <v>69</v>
      </c>
    </row>
    <row r="16" spans="1:7" hidden="1" x14ac:dyDescent="0.35">
      <c r="A16" s="13" t="s">
        <v>31</v>
      </c>
      <c r="B16" s="7">
        <f>'Lot 2'!E9*2</f>
        <v>53143.199999999997</v>
      </c>
      <c r="C16" s="8" t="s">
        <v>171</v>
      </c>
      <c r="D16" s="6" t="s">
        <v>169</v>
      </c>
      <c r="E16" s="14"/>
      <c r="G16" t="s">
        <v>69</v>
      </c>
    </row>
    <row r="17" spans="1:7" ht="29" hidden="1" x14ac:dyDescent="0.35">
      <c r="A17" s="13" t="s">
        <v>32</v>
      </c>
      <c r="B17" s="7">
        <f>'Lot 2'!E11</f>
        <v>33300</v>
      </c>
      <c r="C17" s="8" t="s">
        <v>172</v>
      </c>
      <c r="D17" s="6" t="s">
        <v>169</v>
      </c>
      <c r="E17" s="14"/>
      <c r="G17" t="s">
        <v>69</v>
      </c>
    </row>
    <row r="18" spans="1:7" hidden="1" x14ac:dyDescent="0.35">
      <c r="A18" s="13" t="s">
        <v>42</v>
      </c>
      <c r="B18" s="7"/>
      <c r="C18" s="8"/>
      <c r="D18" s="6"/>
      <c r="E18" s="14"/>
      <c r="G18" t="s">
        <v>69</v>
      </c>
    </row>
    <row r="19" spans="1:7" hidden="1" x14ac:dyDescent="0.35">
      <c r="A19" s="13" t="s">
        <v>43</v>
      </c>
      <c r="B19" s="7"/>
      <c r="C19" s="8"/>
      <c r="D19" s="6"/>
      <c r="E19" s="14"/>
      <c r="G19" t="s">
        <v>69</v>
      </c>
    </row>
    <row r="20" spans="1:7" hidden="1" x14ac:dyDescent="0.35">
      <c r="A20" s="13" t="s">
        <v>9</v>
      </c>
      <c r="B20" s="7">
        <f>'Lot 2'!E19*2</f>
        <v>237216</v>
      </c>
      <c r="C20" s="8" t="s">
        <v>173</v>
      </c>
      <c r="D20" s="6" t="s">
        <v>169</v>
      </c>
      <c r="E20" s="14"/>
      <c r="G20" t="s">
        <v>69</v>
      </c>
    </row>
    <row r="21" spans="1:7" hidden="1" x14ac:dyDescent="0.35">
      <c r="A21" s="13" t="s">
        <v>27</v>
      </c>
      <c r="B21" s="7"/>
      <c r="C21" s="8"/>
      <c r="D21" s="6"/>
      <c r="E21" s="14"/>
      <c r="G21" t="s">
        <v>69</v>
      </c>
    </row>
    <row r="22" spans="1:7" hidden="1" x14ac:dyDescent="0.35">
      <c r="A22" s="13" t="s">
        <v>5</v>
      </c>
      <c r="B22" s="7"/>
      <c r="C22" s="8"/>
      <c r="D22" s="6"/>
      <c r="E22" s="14"/>
      <c r="G22" t="s">
        <v>69</v>
      </c>
    </row>
    <row r="23" spans="1:7" hidden="1" x14ac:dyDescent="0.35">
      <c r="A23" s="13" t="s">
        <v>6</v>
      </c>
      <c r="B23" s="7"/>
      <c r="C23" s="8"/>
      <c r="D23" s="6"/>
      <c r="E23" s="14"/>
      <c r="G23" t="s">
        <v>69</v>
      </c>
    </row>
    <row r="24" spans="1:7" ht="29" hidden="1" x14ac:dyDescent="0.35">
      <c r="A24" s="13" t="s">
        <v>7</v>
      </c>
      <c r="B24" s="7">
        <f>'Lot 2'!E10*2</f>
        <v>362138.4</v>
      </c>
      <c r="C24" s="8" t="s">
        <v>174</v>
      </c>
      <c r="D24" s="6" t="s">
        <v>169</v>
      </c>
      <c r="E24" s="14"/>
      <c r="G24" t="s">
        <v>69</v>
      </c>
    </row>
    <row r="25" spans="1:7" hidden="1" x14ac:dyDescent="0.35">
      <c r="A25" s="13" t="s">
        <v>8</v>
      </c>
      <c r="B25" s="7"/>
      <c r="C25" s="8"/>
      <c r="D25" s="6"/>
      <c r="E25" s="14"/>
      <c r="G25" t="s">
        <v>69</v>
      </c>
    </row>
    <row r="26" spans="1:7" hidden="1" x14ac:dyDescent="0.35">
      <c r="A26" s="13" t="s">
        <v>45</v>
      </c>
      <c r="B26" s="7"/>
      <c r="C26" s="8"/>
      <c r="D26" s="6"/>
      <c r="E26" s="14"/>
      <c r="G26" t="s">
        <v>69</v>
      </c>
    </row>
    <row r="27" spans="1:7" hidden="1" x14ac:dyDescent="0.35">
      <c r="A27" s="13" t="s">
        <v>40</v>
      </c>
      <c r="B27" s="7"/>
      <c r="C27" s="8"/>
      <c r="D27" s="6"/>
      <c r="E27" s="14"/>
      <c r="G27" t="s">
        <v>69</v>
      </c>
    </row>
    <row r="28" spans="1:7" hidden="1" x14ac:dyDescent="0.35">
      <c r="A28" s="13" t="s">
        <v>41</v>
      </c>
      <c r="B28" s="7"/>
      <c r="C28" s="8"/>
      <c r="D28" s="6"/>
      <c r="E28" s="14"/>
      <c r="G28" t="s">
        <v>69</v>
      </c>
    </row>
    <row r="29" spans="1:7" hidden="1" x14ac:dyDescent="0.35">
      <c r="A29" s="13" t="s">
        <v>10</v>
      </c>
      <c r="B29" s="7">
        <f>'Lot 3'!D45*100</f>
        <v>1158</v>
      </c>
      <c r="C29" s="8" t="s">
        <v>286</v>
      </c>
      <c r="D29" s="6" t="s">
        <v>285</v>
      </c>
      <c r="E29" s="14"/>
      <c r="G29" t="s">
        <v>69</v>
      </c>
    </row>
    <row r="30" spans="1:7" hidden="1" x14ac:dyDescent="0.35">
      <c r="A30" s="13" t="s">
        <v>11</v>
      </c>
      <c r="B30" s="7"/>
      <c r="C30" s="8"/>
      <c r="D30" s="6"/>
      <c r="E30" s="14"/>
      <c r="G30" t="s">
        <v>69</v>
      </c>
    </row>
    <row r="31" spans="1:7" hidden="1" x14ac:dyDescent="0.35">
      <c r="A31" s="13" t="s">
        <v>44</v>
      </c>
      <c r="B31" s="7"/>
      <c r="C31" s="8"/>
      <c r="D31" s="6"/>
      <c r="E31" s="14"/>
      <c r="G31" t="s">
        <v>69</v>
      </c>
    </row>
    <row r="32" spans="1:7" hidden="1" x14ac:dyDescent="0.35">
      <c r="A32" s="13" t="s">
        <v>12</v>
      </c>
      <c r="B32" s="7"/>
      <c r="C32" s="8"/>
      <c r="D32" s="6"/>
      <c r="E32" s="14"/>
      <c r="G32" t="s">
        <v>69</v>
      </c>
    </row>
    <row r="33" spans="1:7" hidden="1" x14ac:dyDescent="0.35">
      <c r="A33" s="13" t="s">
        <v>16</v>
      </c>
      <c r="B33" s="7"/>
      <c r="C33" s="8"/>
      <c r="D33" s="6"/>
      <c r="E33" s="14"/>
      <c r="G33" t="s">
        <v>69</v>
      </c>
    </row>
    <row r="34" spans="1:7" hidden="1" x14ac:dyDescent="0.35">
      <c r="A34" s="13" t="s">
        <v>49</v>
      </c>
      <c r="B34" s="7">
        <f>'Lot 2'!E7*800</f>
        <v>78664</v>
      </c>
      <c r="C34" s="8" t="s">
        <v>288</v>
      </c>
      <c r="D34" s="6" t="s">
        <v>169</v>
      </c>
      <c r="E34" s="14"/>
      <c r="G34" t="s">
        <v>69</v>
      </c>
    </row>
    <row r="35" spans="1:7" hidden="1" x14ac:dyDescent="0.35">
      <c r="A35" s="13" t="s">
        <v>48</v>
      </c>
      <c r="B35" s="7">
        <f>'Lot 2'!E7*2400</f>
        <v>235992</v>
      </c>
      <c r="C35" s="8" t="s">
        <v>287</v>
      </c>
      <c r="D35" s="6" t="s">
        <v>169</v>
      </c>
      <c r="E35" s="14"/>
      <c r="G35" t="s">
        <v>69</v>
      </c>
    </row>
    <row r="36" spans="1:7" hidden="1" x14ac:dyDescent="0.35">
      <c r="A36" s="13" t="s">
        <v>20</v>
      </c>
      <c r="B36" s="7"/>
      <c r="C36" s="8"/>
      <c r="D36" s="6"/>
      <c r="E36" s="14"/>
      <c r="G36" t="s">
        <v>69</v>
      </c>
    </row>
    <row r="37" spans="1:7" hidden="1" x14ac:dyDescent="0.35">
      <c r="A37" s="13" t="s">
        <v>15</v>
      </c>
      <c r="B37" s="7"/>
      <c r="C37" s="8"/>
      <c r="D37" s="6"/>
      <c r="E37" s="14"/>
      <c r="G37" t="s">
        <v>69</v>
      </c>
    </row>
    <row r="38" spans="1:7" hidden="1" x14ac:dyDescent="0.35">
      <c r="A38" s="13" t="s">
        <v>17</v>
      </c>
      <c r="B38" s="7"/>
      <c r="C38" s="8"/>
      <c r="D38" s="6"/>
      <c r="E38" s="14"/>
      <c r="G38" t="s">
        <v>69</v>
      </c>
    </row>
    <row r="39" spans="1:7" hidden="1" x14ac:dyDescent="0.35">
      <c r="A39" s="13" t="s">
        <v>36</v>
      </c>
      <c r="B39" s="7"/>
      <c r="C39" s="8"/>
      <c r="D39" s="6"/>
      <c r="E39" s="14"/>
      <c r="G39" t="s">
        <v>69</v>
      </c>
    </row>
    <row r="40" spans="1:7" hidden="1" x14ac:dyDescent="0.35">
      <c r="A40" s="13" t="s">
        <v>37</v>
      </c>
      <c r="B40" s="7"/>
      <c r="C40" s="8"/>
      <c r="D40" s="6"/>
      <c r="E40" s="14"/>
      <c r="G40" t="s">
        <v>69</v>
      </c>
    </row>
    <row r="41" spans="1:7" hidden="1" x14ac:dyDescent="0.35">
      <c r="A41" s="13" t="s">
        <v>38</v>
      </c>
      <c r="B41" s="7"/>
      <c r="C41" s="8"/>
      <c r="D41" s="6"/>
      <c r="E41" s="14"/>
      <c r="G41" t="s">
        <v>69</v>
      </c>
    </row>
    <row r="42" spans="1:7" hidden="1" x14ac:dyDescent="0.35">
      <c r="A42" s="13" t="s">
        <v>39</v>
      </c>
      <c r="B42" s="7"/>
      <c r="C42" s="8"/>
      <c r="D42" s="6"/>
      <c r="E42" s="14"/>
      <c r="G42" t="s">
        <v>69</v>
      </c>
    </row>
    <row r="43" spans="1:7" hidden="1" x14ac:dyDescent="0.35">
      <c r="A43" s="13" t="s">
        <v>46</v>
      </c>
      <c r="B43" s="7"/>
      <c r="C43" s="8"/>
      <c r="D43" s="6"/>
      <c r="E43" s="14"/>
      <c r="G43" t="s">
        <v>69</v>
      </c>
    </row>
    <row r="44" spans="1:7" hidden="1" x14ac:dyDescent="0.35">
      <c r="A44" s="13" t="s">
        <v>47</v>
      </c>
      <c r="B44" s="7"/>
      <c r="C44" s="8"/>
      <c r="D44" s="6"/>
      <c r="E44" s="14"/>
      <c r="G44" t="s">
        <v>69</v>
      </c>
    </row>
    <row r="45" spans="1:7" hidden="1" x14ac:dyDescent="0.35">
      <c r="A45" s="13" t="s">
        <v>21</v>
      </c>
      <c r="B45" s="7"/>
      <c r="C45" s="8"/>
      <c r="D45" s="6"/>
      <c r="E45" s="14"/>
      <c r="G45" t="s">
        <v>69</v>
      </c>
    </row>
    <row r="46" spans="1:7" hidden="1" x14ac:dyDescent="0.35">
      <c r="A46" s="19" t="s">
        <v>22</v>
      </c>
      <c r="B46" s="20"/>
      <c r="C46" s="8"/>
      <c r="D46" s="6"/>
      <c r="E46" s="14"/>
      <c r="G46" t="s">
        <v>69</v>
      </c>
    </row>
    <row r="47" spans="1:7" ht="15" hidden="1" thickBot="1" x14ac:dyDescent="0.4">
      <c r="A47" s="26" t="s">
        <v>23</v>
      </c>
      <c r="B47" s="37">
        <f>SUMIF(E3:E46,"=X",B3:B46)</f>
        <v>0</v>
      </c>
      <c r="C47" s="36"/>
      <c r="D47" s="3"/>
      <c r="E47" s="15"/>
      <c r="G47" t="s">
        <v>69</v>
      </c>
    </row>
    <row r="48" spans="1:7" hidden="1" x14ac:dyDescent="0.35">
      <c r="A48" s="23" t="s">
        <v>62</v>
      </c>
      <c r="B48" s="35"/>
      <c r="C48" s="4"/>
      <c r="D48" s="4"/>
      <c r="E48" s="11"/>
      <c r="G48" t="s">
        <v>69</v>
      </c>
    </row>
    <row r="49" spans="1:7" hidden="1" x14ac:dyDescent="0.35">
      <c r="A49" s="16" t="s">
        <v>18</v>
      </c>
      <c r="B49" s="7"/>
      <c r="C49" s="6"/>
      <c r="D49" s="6"/>
      <c r="E49" s="14"/>
      <c r="G49" t="s">
        <v>69</v>
      </c>
    </row>
    <row r="50" spans="1:7" hidden="1" x14ac:dyDescent="0.35">
      <c r="A50" s="34" t="s">
        <v>19</v>
      </c>
      <c r="B50" s="20"/>
      <c r="C50" s="6"/>
      <c r="D50" s="6"/>
      <c r="E50" s="14"/>
      <c r="G50" t="s">
        <v>69</v>
      </c>
    </row>
    <row r="51" spans="1:7" ht="15" hidden="1" thickBot="1" x14ac:dyDescent="0.4">
      <c r="A51" s="26" t="s">
        <v>23</v>
      </c>
      <c r="B51" s="37">
        <f>SUMIF(E49:E50,"=X",B49:B50)</f>
        <v>0</v>
      </c>
      <c r="C51" s="33"/>
      <c r="D51" s="3"/>
      <c r="E51" s="15"/>
      <c r="G51" t="s">
        <v>69</v>
      </c>
    </row>
    <row r="52" spans="1:7" hidden="1" x14ac:dyDescent="0.35">
      <c r="A52" s="23" t="s">
        <v>13</v>
      </c>
      <c r="B52" s="35"/>
      <c r="C52" s="4"/>
      <c r="D52" s="4"/>
      <c r="E52" s="11"/>
      <c r="G52" t="s">
        <v>69</v>
      </c>
    </row>
    <row r="53" spans="1:7" hidden="1" x14ac:dyDescent="0.35">
      <c r="A53" s="13" t="s">
        <v>1</v>
      </c>
      <c r="B53" s="7"/>
      <c r="C53" s="6"/>
      <c r="D53" s="6"/>
      <c r="E53" s="14"/>
      <c r="G53" t="s">
        <v>69</v>
      </c>
    </row>
    <row r="54" spans="1:7" hidden="1" x14ac:dyDescent="0.35">
      <c r="A54" s="13" t="s">
        <v>24</v>
      </c>
      <c r="B54" s="7"/>
      <c r="C54" s="6"/>
      <c r="D54" s="6"/>
      <c r="E54" s="14"/>
      <c r="G54" t="s">
        <v>69</v>
      </c>
    </row>
    <row r="55" spans="1:7" hidden="1" x14ac:dyDescent="0.35">
      <c r="A55" s="13" t="s">
        <v>2</v>
      </c>
      <c r="B55" s="7"/>
      <c r="C55" s="6"/>
      <c r="D55" s="6"/>
      <c r="E55" s="14"/>
      <c r="G55" t="s">
        <v>69</v>
      </c>
    </row>
    <row r="56" spans="1:7" hidden="1" x14ac:dyDescent="0.35">
      <c r="A56" s="13" t="s">
        <v>3</v>
      </c>
      <c r="B56" s="7"/>
      <c r="C56" s="6"/>
      <c r="D56" s="6"/>
      <c r="E56" s="14"/>
      <c r="G56" t="s">
        <v>69</v>
      </c>
    </row>
    <row r="57" spans="1:7" hidden="1" x14ac:dyDescent="0.35">
      <c r="A57" s="13" t="s">
        <v>14</v>
      </c>
      <c r="B57" s="7"/>
      <c r="C57" s="6"/>
      <c r="D57" s="6"/>
      <c r="E57" s="14"/>
      <c r="G57" t="s">
        <v>69</v>
      </c>
    </row>
    <row r="58" spans="1:7" hidden="1" x14ac:dyDescent="0.35">
      <c r="A58" s="13" t="s">
        <v>26</v>
      </c>
      <c r="B58" s="7"/>
      <c r="C58" s="6"/>
      <c r="D58" s="6"/>
      <c r="E58" s="14"/>
      <c r="G58" t="s">
        <v>69</v>
      </c>
    </row>
    <row r="59" spans="1:7" hidden="1" x14ac:dyDescent="0.35">
      <c r="A59" s="13" t="s">
        <v>28</v>
      </c>
      <c r="B59" s="7"/>
      <c r="C59" s="6"/>
      <c r="D59" s="6"/>
      <c r="E59" s="14"/>
      <c r="G59" t="s">
        <v>69</v>
      </c>
    </row>
    <row r="60" spans="1:7" hidden="1" x14ac:dyDescent="0.35">
      <c r="A60" s="13" t="s">
        <v>34</v>
      </c>
      <c r="B60" s="7"/>
      <c r="C60" s="6"/>
      <c r="D60" s="6"/>
      <c r="E60" s="14"/>
      <c r="G60" t="s">
        <v>69</v>
      </c>
    </row>
    <row r="61" spans="1:7" hidden="1" x14ac:dyDescent="0.35">
      <c r="A61" s="13" t="s">
        <v>4</v>
      </c>
      <c r="B61" s="7"/>
      <c r="C61" s="6"/>
      <c r="D61" s="6"/>
      <c r="E61" s="14"/>
      <c r="G61" t="s">
        <v>69</v>
      </c>
    </row>
    <row r="62" spans="1:7" hidden="1" x14ac:dyDescent="0.35">
      <c r="A62" s="13" t="s">
        <v>33</v>
      </c>
      <c r="B62" s="7"/>
      <c r="C62" s="6"/>
      <c r="D62" s="6"/>
      <c r="E62" s="14"/>
      <c r="G62" t="s">
        <v>69</v>
      </c>
    </row>
    <row r="63" spans="1:7" hidden="1" x14ac:dyDescent="0.35">
      <c r="A63" s="13" t="s">
        <v>35</v>
      </c>
      <c r="B63" s="7"/>
      <c r="C63" s="6"/>
      <c r="D63" s="6"/>
      <c r="E63" s="14"/>
      <c r="G63" t="s">
        <v>69</v>
      </c>
    </row>
    <row r="64" spans="1:7" hidden="1" x14ac:dyDescent="0.35">
      <c r="A64" s="13" t="s">
        <v>29</v>
      </c>
      <c r="B64" s="7"/>
      <c r="C64" s="6"/>
      <c r="D64" s="6"/>
      <c r="E64" s="14"/>
      <c r="G64" t="s">
        <v>69</v>
      </c>
    </row>
    <row r="65" spans="1:7" hidden="1" x14ac:dyDescent="0.35">
      <c r="A65" s="13" t="s">
        <v>30</v>
      </c>
      <c r="B65" s="7"/>
      <c r="C65" s="6"/>
      <c r="D65" s="6"/>
      <c r="E65" s="14"/>
      <c r="G65" t="s">
        <v>69</v>
      </c>
    </row>
    <row r="66" spans="1:7" hidden="1" x14ac:dyDescent="0.35">
      <c r="A66" s="13" t="s">
        <v>31</v>
      </c>
      <c r="B66" s="7"/>
      <c r="C66" s="6"/>
      <c r="D66" s="6"/>
      <c r="E66" s="14"/>
      <c r="G66" t="s">
        <v>69</v>
      </c>
    </row>
    <row r="67" spans="1:7" hidden="1" x14ac:dyDescent="0.35">
      <c r="A67" s="13" t="s">
        <v>32</v>
      </c>
      <c r="B67" s="7"/>
      <c r="C67" s="6"/>
      <c r="D67" s="6"/>
      <c r="E67" s="14"/>
      <c r="G67" t="s">
        <v>69</v>
      </c>
    </row>
    <row r="68" spans="1:7" hidden="1" x14ac:dyDescent="0.35">
      <c r="A68" s="13" t="s">
        <v>42</v>
      </c>
      <c r="B68" s="7"/>
      <c r="C68" s="6"/>
      <c r="D68" s="6"/>
      <c r="E68" s="14"/>
      <c r="G68" t="s">
        <v>69</v>
      </c>
    </row>
    <row r="69" spans="1:7" hidden="1" x14ac:dyDescent="0.35">
      <c r="A69" s="13" t="s">
        <v>43</v>
      </c>
      <c r="B69" s="7"/>
      <c r="C69" s="6"/>
      <c r="D69" s="6"/>
      <c r="E69" s="14"/>
      <c r="G69" t="s">
        <v>69</v>
      </c>
    </row>
    <row r="70" spans="1:7" hidden="1" x14ac:dyDescent="0.35">
      <c r="A70" s="13" t="s">
        <v>9</v>
      </c>
      <c r="B70" s="7"/>
      <c r="C70" s="6"/>
      <c r="D70" s="6"/>
      <c r="E70" s="14"/>
      <c r="G70" t="s">
        <v>69</v>
      </c>
    </row>
    <row r="71" spans="1:7" hidden="1" x14ac:dyDescent="0.35">
      <c r="A71" s="13" t="s">
        <v>27</v>
      </c>
      <c r="B71" s="7"/>
      <c r="C71" s="6"/>
      <c r="D71" s="6"/>
      <c r="E71" s="14"/>
      <c r="G71" t="s">
        <v>69</v>
      </c>
    </row>
    <row r="72" spans="1:7" hidden="1" x14ac:dyDescent="0.35">
      <c r="A72" s="13" t="s">
        <v>5</v>
      </c>
      <c r="B72" s="7"/>
      <c r="C72" s="6"/>
      <c r="D72" s="6"/>
      <c r="E72" s="14"/>
      <c r="G72" t="s">
        <v>69</v>
      </c>
    </row>
    <row r="73" spans="1:7" hidden="1" x14ac:dyDescent="0.35">
      <c r="A73" s="13" t="s">
        <v>6</v>
      </c>
      <c r="B73" s="7"/>
      <c r="C73" s="6"/>
      <c r="D73" s="6"/>
      <c r="E73" s="14"/>
      <c r="G73" t="s">
        <v>69</v>
      </c>
    </row>
    <row r="74" spans="1:7" hidden="1" x14ac:dyDescent="0.35">
      <c r="A74" s="13" t="s">
        <v>7</v>
      </c>
      <c r="B74" s="7"/>
      <c r="C74" s="6"/>
      <c r="D74" s="6"/>
      <c r="E74" s="14"/>
      <c r="G74" t="s">
        <v>69</v>
      </c>
    </row>
    <row r="75" spans="1:7" hidden="1" x14ac:dyDescent="0.35">
      <c r="A75" s="13" t="s">
        <v>8</v>
      </c>
      <c r="B75" s="7"/>
      <c r="C75" s="6"/>
      <c r="D75" s="6"/>
      <c r="E75" s="14"/>
      <c r="G75" t="s">
        <v>69</v>
      </c>
    </row>
    <row r="76" spans="1:7" hidden="1" x14ac:dyDescent="0.35">
      <c r="A76" s="13" t="s">
        <v>45</v>
      </c>
      <c r="B76" s="7"/>
      <c r="C76" s="6"/>
      <c r="D76" s="6"/>
      <c r="E76" s="14"/>
      <c r="G76" t="s">
        <v>69</v>
      </c>
    </row>
    <row r="77" spans="1:7" hidden="1" x14ac:dyDescent="0.35">
      <c r="A77" s="13" t="s">
        <v>40</v>
      </c>
      <c r="B77" s="7"/>
      <c r="C77" s="6"/>
      <c r="D77" s="6"/>
      <c r="E77" s="14"/>
      <c r="G77" t="s">
        <v>69</v>
      </c>
    </row>
    <row r="78" spans="1:7" hidden="1" x14ac:dyDescent="0.35">
      <c r="A78" s="13" t="s">
        <v>41</v>
      </c>
      <c r="B78" s="7"/>
      <c r="C78" s="6"/>
      <c r="D78" s="6"/>
      <c r="E78" s="14"/>
      <c r="G78" t="s">
        <v>69</v>
      </c>
    </row>
    <row r="79" spans="1:7" hidden="1" x14ac:dyDescent="0.35">
      <c r="A79" s="13" t="s">
        <v>10</v>
      </c>
      <c r="B79" s="7"/>
      <c r="C79" s="6"/>
      <c r="D79" s="6"/>
      <c r="E79" s="14"/>
      <c r="G79" t="s">
        <v>69</v>
      </c>
    </row>
    <row r="80" spans="1:7" hidden="1" x14ac:dyDescent="0.35">
      <c r="A80" s="13" t="s">
        <v>11</v>
      </c>
      <c r="B80" s="7"/>
      <c r="C80" s="6"/>
      <c r="D80" s="6"/>
      <c r="E80" s="14"/>
      <c r="G80" t="s">
        <v>69</v>
      </c>
    </row>
    <row r="81" spans="1:7" hidden="1" x14ac:dyDescent="0.35">
      <c r="A81" s="13" t="s">
        <v>44</v>
      </c>
      <c r="B81" s="7"/>
      <c r="C81" s="6"/>
      <c r="D81" s="6"/>
      <c r="E81" s="14"/>
      <c r="G81" t="s">
        <v>69</v>
      </c>
    </row>
    <row r="82" spans="1:7" hidden="1" x14ac:dyDescent="0.35">
      <c r="A82" s="13" t="s">
        <v>12</v>
      </c>
      <c r="B82" s="7"/>
      <c r="C82" s="6"/>
      <c r="D82" s="6"/>
      <c r="E82" s="14"/>
      <c r="G82" t="s">
        <v>69</v>
      </c>
    </row>
    <row r="83" spans="1:7" hidden="1" x14ac:dyDescent="0.35">
      <c r="A83" s="13" t="s">
        <v>16</v>
      </c>
      <c r="B83" s="7"/>
      <c r="C83" s="6"/>
      <c r="D83" s="6"/>
      <c r="E83" s="14"/>
      <c r="G83" t="s">
        <v>69</v>
      </c>
    </row>
    <row r="84" spans="1:7" hidden="1" x14ac:dyDescent="0.35">
      <c r="A84" s="13" t="s">
        <v>49</v>
      </c>
      <c r="B84" s="7"/>
      <c r="C84" s="6"/>
      <c r="D84" s="6"/>
      <c r="E84" s="14"/>
      <c r="G84" t="s">
        <v>69</v>
      </c>
    </row>
    <row r="85" spans="1:7" hidden="1" x14ac:dyDescent="0.35">
      <c r="A85" s="13" t="s">
        <v>59</v>
      </c>
      <c r="B85" s="7"/>
      <c r="C85" s="6"/>
      <c r="D85" s="6"/>
      <c r="E85" s="14"/>
      <c r="G85" t="s">
        <v>69</v>
      </c>
    </row>
    <row r="86" spans="1:7" hidden="1" x14ac:dyDescent="0.35">
      <c r="A86" s="13" t="s">
        <v>60</v>
      </c>
      <c r="B86" s="7"/>
      <c r="C86" s="6"/>
      <c r="D86" s="6"/>
      <c r="E86" s="14"/>
      <c r="G86" t="s">
        <v>69</v>
      </c>
    </row>
    <row r="87" spans="1:7" hidden="1" x14ac:dyDescent="0.35">
      <c r="A87" s="13" t="s">
        <v>48</v>
      </c>
      <c r="B87" s="7"/>
      <c r="C87" s="6"/>
      <c r="D87" s="6"/>
      <c r="E87" s="14"/>
      <c r="G87" t="s">
        <v>69</v>
      </c>
    </row>
    <row r="88" spans="1:7" hidden="1" x14ac:dyDescent="0.35">
      <c r="A88" s="13" t="s">
        <v>20</v>
      </c>
      <c r="B88" s="7"/>
      <c r="C88" s="6"/>
      <c r="D88" s="6"/>
      <c r="E88" s="14"/>
      <c r="G88" t="s">
        <v>69</v>
      </c>
    </row>
    <row r="89" spans="1:7" hidden="1" x14ac:dyDescent="0.35">
      <c r="A89" s="13" t="s">
        <v>15</v>
      </c>
      <c r="B89" s="7"/>
      <c r="C89" s="6"/>
      <c r="D89" s="6"/>
      <c r="E89" s="14"/>
      <c r="G89" t="s">
        <v>69</v>
      </c>
    </row>
    <row r="90" spans="1:7" hidden="1" x14ac:dyDescent="0.35">
      <c r="A90" s="13" t="s">
        <v>17</v>
      </c>
      <c r="B90" s="7"/>
      <c r="C90" s="6"/>
      <c r="D90" s="6"/>
      <c r="E90" s="14"/>
      <c r="G90" t="s">
        <v>69</v>
      </c>
    </row>
    <row r="91" spans="1:7" hidden="1" x14ac:dyDescent="0.35">
      <c r="A91" s="13" t="s">
        <v>36</v>
      </c>
      <c r="B91" s="7"/>
      <c r="C91" s="6"/>
      <c r="D91" s="6"/>
      <c r="E91" s="14"/>
      <c r="G91" t="s">
        <v>69</v>
      </c>
    </row>
    <row r="92" spans="1:7" hidden="1" x14ac:dyDescent="0.35">
      <c r="A92" s="13" t="s">
        <v>37</v>
      </c>
      <c r="B92" s="7"/>
      <c r="C92" s="6"/>
      <c r="D92" s="6"/>
      <c r="E92" s="14"/>
      <c r="G92" t="s">
        <v>69</v>
      </c>
    </row>
    <row r="93" spans="1:7" hidden="1" x14ac:dyDescent="0.35">
      <c r="A93" s="13" t="s">
        <v>38</v>
      </c>
      <c r="B93" s="7"/>
      <c r="C93" s="6"/>
      <c r="D93" s="6"/>
      <c r="E93" s="14"/>
      <c r="G93" t="s">
        <v>69</v>
      </c>
    </row>
    <row r="94" spans="1:7" hidden="1" x14ac:dyDescent="0.35">
      <c r="A94" s="13" t="s">
        <v>39</v>
      </c>
      <c r="B94" s="7"/>
      <c r="C94" s="6"/>
      <c r="D94" s="6"/>
      <c r="E94" s="14"/>
      <c r="G94" t="s">
        <v>69</v>
      </c>
    </row>
    <row r="95" spans="1:7" hidden="1" x14ac:dyDescent="0.35">
      <c r="A95" s="13" t="s">
        <v>46</v>
      </c>
      <c r="B95" s="7"/>
      <c r="C95" s="6"/>
      <c r="D95" s="6"/>
      <c r="E95" s="14"/>
      <c r="G95" t="s">
        <v>69</v>
      </c>
    </row>
    <row r="96" spans="1:7" hidden="1" x14ac:dyDescent="0.35">
      <c r="A96" s="13" t="s">
        <v>61</v>
      </c>
      <c r="B96" s="7"/>
      <c r="C96" s="6"/>
      <c r="D96" s="6"/>
      <c r="E96" s="14"/>
      <c r="G96" t="s">
        <v>69</v>
      </c>
    </row>
    <row r="97" spans="1:7" hidden="1" x14ac:dyDescent="0.35">
      <c r="A97" s="13" t="s">
        <v>55</v>
      </c>
      <c r="B97" s="7"/>
      <c r="C97" s="6"/>
      <c r="D97" s="6"/>
      <c r="E97" s="14"/>
      <c r="G97" t="s">
        <v>69</v>
      </c>
    </row>
    <row r="98" spans="1:7" hidden="1" x14ac:dyDescent="0.35">
      <c r="A98" s="13" t="s">
        <v>56</v>
      </c>
      <c r="B98" s="7"/>
      <c r="C98" s="6"/>
      <c r="D98" s="6"/>
      <c r="E98" s="14"/>
      <c r="G98" t="s">
        <v>69</v>
      </c>
    </row>
    <row r="99" spans="1:7" hidden="1" x14ac:dyDescent="0.35">
      <c r="A99" s="13" t="s">
        <v>57</v>
      </c>
      <c r="B99" s="7"/>
      <c r="C99" s="6"/>
      <c r="D99" s="6"/>
      <c r="E99" s="14"/>
      <c r="G99" t="s">
        <v>69</v>
      </c>
    </row>
    <row r="100" spans="1:7" hidden="1" x14ac:dyDescent="0.35">
      <c r="A100" s="13" t="s">
        <v>58</v>
      </c>
      <c r="B100" s="7"/>
      <c r="C100" s="6"/>
      <c r="D100" s="6"/>
      <c r="E100" s="14"/>
      <c r="G100" t="s">
        <v>69</v>
      </c>
    </row>
    <row r="101" spans="1:7" hidden="1" x14ac:dyDescent="0.35">
      <c r="A101" s="13" t="s">
        <v>47</v>
      </c>
      <c r="B101" s="7"/>
      <c r="C101" s="6"/>
      <c r="D101" s="6"/>
      <c r="E101" s="14"/>
      <c r="G101" t="s">
        <v>69</v>
      </c>
    </row>
    <row r="102" spans="1:7" hidden="1" x14ac:dyDescent="0.35">
      <c r="A102" s="13" t="s">
        <v>52</v>
      </c>
      <c r="B102" s="7"/>
      <c r="C102" s="6"/>
      <c r="D102" s="6"/>
      <c r="E102" s="14"/>
      <c r="G102" t="s">
        <v>69</v>
      </c>
    </row>
    <row r="103" spans="1:7" hidden="1" x14ac:dyDescent="0.35">
      <c r="A103" s="13" t="s">
        <v>52</v>
      </c>
      <c r="B103" s="7"/>
      <c r="C103" s="6"/>
      <c r="D103" s="6"/>
      <c r="E103" s="14"/>
      <c r="G103" t="s">
        <v>69</v>
      </c>
    </row>
    <row r="104" spans="1:7" hidden="1" x14ac:dyDescent="0.35">
      <c r="A104" s="13" t="s">
        <v>52</v>
      </c>
      <c r="B104" s="7"/>
      <c r="C104" s="6"/>
      <c r="D104" s="6"/>
      <c r="E104" s="14"/>
      <c r="G104" t="s">
        <v>69</v>
      </c>
    </row>
    <row r="105" spans="1:7" hidden="1" x14ac:dyDescent="0.35">
      <c r="A105" s="13" t="s">
        <v>51</v>
      </c>
      <c r="B105" s="7"/>
      <c r="C105" s="6"/>
      <c r="D105" s="6"/>
      <c r="E105" s="14"/>
      <c r="G105" t="s">
        <v>69</v>
      </c>
    </row>
    <row r="106" spans="1:7" hidden="1" x14ac:dyDescent="0.35">
      <c r="A106" s="13" t="s">
        <v>51</v>
      </c>
      <c r="B106" s="7"/>
      <c r="C106" s="6"/>
      <c r="D106" s="6"/>
      <c r="E106" s="14"/>
      <c r="G106" t="s">
        <v>69</v>
      </c>
    </row>
    <row r="107" spans="1:7" hidden="1" x14ac:dyDescent="0.35">
      <c r="A107" s="13" t="s">
        <v>51</v>
      </c>
      <c r="B107" s="7"/>
      <c r="C107" s="6"/>
      <c r="D107" s="6"/>
      <c r="E107" s="14"/>
      <c r="G107" t="s">
        <v>69</v>
      </c>
    </row>
    <row r="108" spans="1:7" hidden="1" x14ac:dyDescent="0.35">
      <c r="A108" s="13" t="s">
        <v>53</v>
      </c>
      <c r="B108" s="7"/>
      <c r="C108" s="6"/>
      <c r="D108" s="6"/>
      <c r="E108" s="14"/>
      <c r="G108" t="s">
        <v>69</v>
      </c>
    </row>
    <row r="109" spans="1:7" hidden="1" x14ac:dyDescent="0.35">
      <c r="A109" s="13" t="s">
        <v>53</v>
      </c>
      <c r="B109" s="7"/>
      <c r="C109" s="6"/>
      <c r="D109" s="6"/>
      <c r="E109" s="14"/>
      <c r="G109" t="s">
        <v>69</v>
      </c>
    </row>
    <row r="110" spans="1:7" hidden="1" x14ac:dyDescent="0.35">
      <c r="A110" s="13" t="s">
        <v>53</v>
      </c>
      <c r="B110" s="7"/>
      <c r="C110" s="6"/>
      <c r="D110" s="6"/>
      <c r="E110" s="14"/>
      <c r="G110" t="s">
        <v>69</v>
      </c>
    </row>
    <row r="111" spans="1:7" hidden="1" x14ac:dyDescent="0.35">
      <c r="A111" s="19" t="s">
        <v>54</v>
      </c>
      <c r="B111" s="20"/>
      <c r="C111" s="21"/>
      <c r="D111" s="21"/>
      <c r="E111" s="22"/>
      <c r="G111" t="s">
        <v>69</v>
      </c>
    </row>
    <row r="112" spans="1:7" ht="15" hidden="1" thickBot="1" x14ac:dyDescent="0.4">
      <c r="A112" s="26" t="s">
        <v>23</v>
      </c>
      <c r="B112" s="27">
        <f>SUMIF(E53:E111,"=X",B53:B111)</f>
        <v>0</v>
      </c>
      <c r="C112" s="28"/>
      <c r="D112" s="28"/>
      <c r="E112" s="29"/>
      <c r="G112" t="s">
        <v>69</v>
      </c>
    </row>
    <row r="113" spans="1:7" hidden="1" x14ac:dyDescent="0.35">
      <c r="A113" s="23" t="s">
        <v>63</v>
      </c>
      <c r="B113" s="24"/>
      <c r="C113" s="24"/>
      <c r="D113" s="24"/>
      <c r="E113" s="25"/>
      <c r="G113" t="s">
        <v>69</v>
      </c>
    </row>
    <row r="114" spans="1:7" hidden="1" x14ac:dyDescent="0.35">
      <c r="A114" s="13" t="s">
        <v>464</v>
      </c>
      <c r="B114" s="7">
        <f>B112+B47</f>
        <v>0</v>
      </c>
      <c r="C114" s="3"/>
      <c r="D114" s="3"/>
      <c r="E114" s="15"/>
      <c r="G114" t="s">
        <v>69</v>
      </c>
    </row>
    <row r="115" spans="1:7" hidden="1" x14ac:dyDescent="0.35">
      <c r="A115" s="13" t="s">
        <v>66</v>
      </c>
      <c r="B115" s="7">
        <f>B51</f>
        <v>0</v>
      </c>
      <c r="C115" s="3"/>
      <c r="D115" s="3"/>
      <c r="E115" s="15"/>
      <c r="G115" t="s">
        <v>69</v>
      </c>
    </row>
    <row r="116" spans="1:7" hidden="1" x14ac:dyDescent="0.35">
      <c r="A116" s="13" t="s">
        <v>81</v>
      </c>
      <c r="B116" s="6"/>
      <c r="C116" s="3"/>
      <c r="D116" s="3"/>
      <c r="E116" s="15"/>
      <c r="G116" t="s">
        <v>69</v>
      </c>
    </row>
    <row r="117" spans="1:7" hidden="1" x14ac:dyDescent="0.35">
      <c r="A117" s="13" t="s">
        <v>82</v>
      </c>
      <c r="B117" s="6"/>
      <c r="C117" s="3"/>
      <c r="D117" s="3"/>
      <c r="E117" s="15"/>
      <c r="G117" t="s">
        <v>69</v>
      </c>
    </row>
    <row r="118" spans="1:7" hidden="1" x14ac:dyDescent="0.35">
      <c r="A118" s="19" t="s">
        <v>68</v>
      </c>
      <c r="B118" s="21">
        <v>7</v>
      </c>
      <c r="C118" s="3"/>
      <c r="D118" s="3"/>
      <c r="E118" s="15"/>
      <c r="G118" t="s">
        <v>69</v>
      </c>
    </row>
    <row r="119" spans="1:7" ht="15" hidden="1" thickBot="1" x14ac:dyDescent="0.4">
      <c r="A119" s="31" t="s">
        <v>67</v>
      </c>
      <c r="B119" s="32" t="e">
        <f>((B114/B116)/B118)+((B115/B116)/(B117/B118))</f>
        <v>#DIV/0!</v>
      </c>
      <c r="C119" s="30"/>
      <c r="D119" s="17"/>
      <c r="E119" s="18"/>
      <c r="G119" t="s">
        <v>69</v>
      </c>
    </row>
    <row r="120" spans="1:7" hidden="1" x14ac:dyDescent="0.35">
      <c r="G120" t="s">
        <v>69</v>
      </c>
    </row>
    <row r="121" spans="1:7" hidden="1" x14ac:dyDescent="0.35">
      <c r="G121" t="s">
        <v>69</v>
      </c>
    </row>
    <row r="122" spans="1:7" hidden="1" x14ac:dyDescent="0.35">
      <c r="A122" s="43" t="s">
        <v>79</v>
      </c>
      <c r="B122" s="5" t="s">
        <v>65</v>
      </c>
      <c r="C122" s="5" t="s">
        <v>64</v>
      </c>
      <c r="D122" s="5" t="s">
        <v>25</v>
      </c>
      <c r="E122" s="12" t="s">
        <v>50</v>
      </c>
      <c r="G122" t="s">
        <v>70</v>
      </c>
    </row>
    <row r="123" spans="1:7" hidden="1" x14ac:dyDescent="0.35">
      <c r="A123" s="13" t="s">
        <v>1</v>
      </c>
      <c r="B123" s="7"/>
      <c r="C123" s="8"/>
      <c r="D123" s="6"/>
      <c r="E123" s="14"/>
      <c r="G123" t="s">
        <v>70</v>
      </c>
    </row>
    <row r="124" spans="1:7" hidden="1" x14ac:dyDescent="0.35">
      <c r="A124" s="13" t="s">
        <v>24</v>
      </c>
      <c r="B124" s="7"/>
      <c r="C124" s="8"/>
      <c r="D124" s="6"/>
      <c r="E124" s="14"/>
      <c r="G124" t="s">
        <v>70</v>
      </c>
    </row>
    <row r="125" spans="1:7" hidden="1" x14ac:dyDescent="0.35">
      <c r="A125" s="13" t="s">
        <v>2</v>
      </c>
      <c r="B125" s="7"/>
      <c r="C125" s="8"/>
      <c r="D125" s="6"/>
      <c r="E125" s="14"/>
      <c r="G125" t="s">
        <v>70</v>
      </c>
    </row>
    <row r="126" spans="1:7" hidden="1" x14ac:dyDescent="0.35">
      <c r="A126" s="13" t="s">
        <v>3</v>
      </c>
      <c r="B126" s="7"/>
      <c r="C126" s="8"/>
      <c r="D126" s="6"/>
      <c r="E126" s="14"/>
      <c r="G126" t="s">
        <v>70</v>
      </c>
    </row>
    <row r="127" spans="1:7" hidden="1" x14ac:dyDescent="0.35">
      <c r="A127" s="13" t="s">
        <v>14</v>
      </c>
      <c r="B127" s="7"/>
      <c r="C127" s="8"/>
      <c r="D127" s="6"/>
      <c r="E127" s="14"/>
      <c r="G127" t="s">
        <v>70</v>
      </c>
    </row>
    <row r="128" spans="1:7" hidden="1" x14ac:dyDescent="0.35">
      <c r="A128" s="13" t="s">
        <v>26</v>
      </c>
      <c r="B128" s="7"/>
      <c r="C128" s="8"/>
      <c r="D128" s="6"/>
      <c r="E128" s="14"/>
      <c r="G128" t="s">
        <v>70</v>
      </c>
    </row>
    <row r="129" spans="1:7" hidden="1" x14ac:dyDescent="0.35">
      <c r="A129" s="13" t="s">
        <v>28</v>
      </c>
      <c r="B129" s="7"/>
      <c r="C129" s="8"/>
      <c r="D129" s="6"/>
      <c r="E129" s="14"/>
      <c r="G129" t="s">
        <v>70</v>
      </c>
    </row>
    <row r="130" spans="1:7" hidden="1" x14ac:dyDescent="0.35">
      <c r="A130" s="13" t="s">
        <v>34</v>
      </c>
      <c r="B130" s="7"/>
      <c r="C130" s="8"/>
      <c r="D130" s="6"/>
      <c r="E130" s="14"/>
      <c r="G130" t="s">
        <v>70</v>
      </c>
    </row>
    <row r="131" spans="1:7" hidden="1" x14ac:dyDescent="0.35">
      <c r="A131" s="13" t="s">
        <v>4</v>
      </c>
      <c r="B131" s="7"/>
      <c r="C131" s="8"/>
      <c r="D131" s="6"/>
      <c r="E131" s="14"/>
      <c r="G131" t="s">
        <v>70</v>
      </c>
    </row>
    <row r="132" spans="1:7" hidden="1" x14ac:dyDescent="0.35">
      <c r="A132" s="13" t="s">
        <v>33</v>
      </c>
      <c r="B132" s="7"/>
      <c r="C132" s="8"/>
      <c r="D132" s="6"/>
      <c r="E132" s="14"/>
      <c r="G132" t="s">
        <v>70</v>
      </c>
    </row>
    <row r="133" spans="1:7" hidden="1" x14ac:dyDescent="0.35">
      <c r="A133" s="13" t="s">
        <v>35</v>
      </c>
      <c r="B133" s="7"/>
      <c r="C133" s="8"/>
      <c r="D133" s="6"/>
      <c r="E133" s="14"/>
      <c r="G133" t="s">
        <v>70</v>
      </c>
    </row>
    <row r="134" spans="1:7" hidden="1" x14ac:dyDescent="0.35">
      <c r="A134" s="13" t="s">
        <v>29</v>
      </c>
      <c r="B134" s="7"/>
      <c r="C134" s="8"/>
      <c r="D134" s="6"/>
      <c r="E134" s="14"/>
      <c r="G134" t="s">
        <v>70</v>
      </c>
    </row>
    <row r="135" spans="1:7" hidden="1" x14ac:dyDescent="0.35">
      <c r="A135" s="13" t="s">
        <v>30</v>
      </c>
      <c r="B135" s="7"/>
      <c r="C135" s="8"/>
      <c r="D135" s="6"/>
      <c r="E135" s="14"/>
      <c r="G135" t="s">
        <v>70</v>
      </c>
    </row>
    <row r="136" spans="1:7" hidden="1" x14ac:dyDescent="0.35">
      <c r="A136" s="13" t="s">
        <v>31</v>
      </c>
      <c r="B136" s="7"/>
      <c r="C136" s="8"/>
      <c r="D136" s="6"/>
      <c r="E136" s="14"/>
      <c r="G136" t="s">
        <v>70</v>
      </c>
    </row>
    <row r="137" spans="1:7" hidden="1" x14ac:dyDescent="0.35">
      <c r="A137" s="13" t="s">
        <v>32</v>
      </c>
      <c r="B137" s="7"/>
      <c r="C137" s="8"/>
      <c r="D137" s="6"/>
      <c r="E137" s="14"/>
      <c r="G137" t="s">
        <v>70</v>
      </c>
    </row>
    <row r="138" spans="1:7" hidden="1" x14ac:dyDescent="0.35">
      <c r="A138" s="13" t="s">
        <v>42</v>
      </c>
      <c r="B138" s="7"/>
      <c r="C138" s="8"/>
      <c r="D138" s="6"/>
      <c r="E138" s="14"/>
      <c r="G138" t="s">
        <v>70</v>
      </c>
    </row>
    <row r="139" spans="1:7" hidden="1" x14ac:dyDescent="0.35">
      <c r="A139" s="13" t="s">
        <v>43</v>
      </c>
      <c r="B139" s="7"/>
      <c r="C139" s="8"/>
      <c r="D139" s="6"/>
      <c r="E139" s="14"/>
      <c r="G139" t="s">
        <v>70</v>
      </c>
    </row>
    <row r="140" spans="1:7" hidden="1" x14ac:dyDescent="0.35">
      <c r="A140" s="13" t="s">
        <v>9</v>
      </c>
      <c r="B140" s="7"/>
      <c r="C140" s="8"/>
      <c r="D140" s="6"/>
      <c r="E140" s="14"/>
      <c r="G140" t="s">
        <v>70</v>
      </c>
    </row>
    <row r="141" spans="1:7" hidden="1" x14ac:dyDescent="0.35">
      <c r="A141" s="13" t="s">
        <v>27</v>
      </c>
      <c r="B141" s="7"/>
      <c r="C141" s="8"/>
      <c r="D141" s="6"/>
      <c r="E141" s="14"/>
      <c r="G141" t="s">
        <v>70</v>
      </c>
    </row>
    <row r="142" spans="1:7" hidden="1" x14ac:dyDescent="0.35">
      <c r="A142" s="13" t="s">
        <v>5</v>
      </c>
      <c r="B142" s="7"/>
      <c r="C142" s="8"/>
      <c r="D142" s="6"/>
      <c r="E142" s="14"/>
      <c r="G142" t="s">
        <v>70</v>
      </c>
    </row>
    <row r="143" spans="1:7" hidden="1" x14ac:dyDescent="0.35">
      <c r="A143" s="13" t="s">
        <v>6</v>
      </c>
      <c r="B143" s="7"/>
      <c r="C143" s="8"/>
      <c r="D143" s="6"/>
      <c r="E143" s="14"/>
      <c r="G143" t="s">
        <v>70</v>
      </c>
    </row>
    <row r="144" spans="1:7" hidden="1" x14ac:dyDescent="0.35">
      <c r="A144" s="13" t="s">
        <v>7</v>
      </c>
      <c r="B144" s="7"/>
      <c r="C144" s="8"/>
      <c r="D144" s="6"/>
      <c r="E144" s="14"/>
      <c r="G144" t="s">
        <v>70</v>
      </c>
    </row>
    <row r="145" spans="1:7" hidden="1" x14ac:dyDescent="0.35">
      <c r="A145" s="13" t="s">
        <v>8</v>
      </c>
      <c r="B145" s="7"/>
      <c r="C145" s="8"/>
      <c r="D145" s="6"/>
      <c r="E145" s="14"/>
      <c r="G145" t="s">
        <v>70</v>
      </c>
    </row>
    <row r="146" spans="1:7" hidden="1" x14ac:dyDescent="0.35">
      <c r="A146" s="13" t="s">
        <v>45</v>
      </c>
      <c r="B146" s="7"/>
      <c r="C146" s="8"/>
      <c r="D146" s="6"/>
      <c r="E146" s="14"/>
      <c r="G146" t="s">
        <v>70</v>
      </c>
    </row>
    <row r="147" spans="1:7" hidden="1" x14ac:dyDescent="0.35">
      <c r="A147" s="13" t="s">
        <v>40</v>
      </c>
      <c r="B147" s="7"/>
      <c r="C147" s="8"/>
      <c r="D147" s="6"/>
      <c r="E147" s="14"/>
      <c r="G147" t="s">
        <v>70</v>
      </c>
    </row>
    <row r="148" spans="1:7" hidden="1" x14ac:dyDescent="0.35">
      <c r="A148" s="13" t="s">
        <v>41</v>
      </c>
      <c r="B148" s="7"/>
      <c r="C148" s="8"/>
      <c r="D148" s="6"/>
      <c r="E148" s="14"/>
      <c r="G148" t="s">
        <v>70</v>
      </c>
    </row>
    <row r="149" spans="1:7" hidden="1" x14ac:dyDescent="0.35">
      <c r="A149" s="13" t="s">
        <v>10</v>
      </c>
      <c r="B149" s="7"/>
      <c r="C149" s="8"/>
      <c r="D149" s="6"/>
      <c r="E149" s="14"/>
      <c r="G149" t="s">
        <v>70</v>
      </c>
    </row>
    <row r="150" spans="1:7" hidden="1" x14ac:dyDescent="0.35">
      <c r="A150" s="13" t="s">
        <v>11</v>
      </c>
      <c r="B150" s="7"/>
      <c r="C150" s="8"/>
      <c r="D150" s="6"/>
      <c r="E150" s="14"/>
      <c r="G150" t="s">
        <v>70</v>
      </c>
    </row>
    <row r="151" spans="1:7" hidden="1" x14ac:dyDescent="0.35">
      <c r="A151" s="13" t="s">
        <v>44</v>
      </c>
      <c r="B151" s="7"/>
      <c r="C151" s="8"/>
      <c r="D151" s="6"/>
      <c r="E151" s="14"/>
      <c r="G151" t="s">
        <v>70</v>
      </c>
    </row>
    <row r="152" spans="1:7" hidden="1" x14ac:dyDescent="0.35">
      <c r="A152" s="13" t="s">
        <v>12</v>
      </c>
      <c r="B152" s="7"/>
      <c r="C152" s="8"/>
      <c r="D152" s="6"/>
      <c r="E152" s="14"/>
      <c r="G152" t="s">
        <v>70</v>
      </c>
    </row>
    <row r="153" spans="1:7" hidden="1" x14ac:dyDescent="0.35">
      <c r="A153" s="13" t="s">
        <v>16</v>
      </c>
      <c r="B153" s="7"/>
      <c r="C153" s="8"/>
      <c r="D153" s="6"/>
      <c r="E153" s="14"/>
      <c r="G153" t="s">
        <v>70</v>
      </c>
    </row>
    <row r="154" spans="1:7" hidden="1" x14ac:dyDescent="0.35">
      <c r="A154" s="13" t="s">
        <v>49</v>
      </c>
      <c r="B154" s="7"/>
      <c r="C154" s="8"/>
      <c r="D154" s="6"/>
      <c r="E154" s="14"/>
      <c r="G154" t="s">
        <v>70</v>
      </c>
    </row>
    <row r="155" spans="1:7" hidden="1" x14ac:dyDescent="0.35">
      <c r="A155" s="13" t="s">
        <v>48</v>
      </c>
      <c r="B155" s="7"/>
      <c r="C155" s="8"/>
      <c r="D155" s="6"/>
      <c r="E155" s="14"/>
      <c r="G155" t="s">
        <v>70</v>
      </c>
    </row>
    <row r="156" spans="1:7" hidden="1" x14ac:dyDescent="0.35">
      <c r="A156" s="13" t="s">
        <v>20</v>
      </c>
      <c r="B156" s="7"/>
      <c r="C156" s="8"/>
      <c r="D156" s="6"/>
      <c r="E156" s="14"/>
      <c r="G156" t="s">
        <v>70</v>
      </c>
    </row>
    <row r="157" spans="1:7" hidden="1" x14ac:dyDescent="0.35">
      <c r="A157" s="13" t="s">
        <v>15</v>
      </c>
      <c r="B157" s="7"/>
      <c r="C157" s="8"/>
      <c r="D157" s="6"/>
      <c r="E157" s="14"/>
      <c r="G157" t="s">
        <v>70</v>
      </c>
    </row>
    <row r="158" spans="1:7" hidden="1" x14ac:dyDescent="0.35">
      <c r="A158" s="13" t="s">
        <v>17</v>
      </c>
      <c r="B158" s="7"/>
      <c r="C158" s="8"/>
      <c r="D158" s="6"/>
      <c r="E158" s="14"/>
      <c r="G158" t="s">
        <v>70</v>
      </c>
    </row>
    <row r="159" spans="1:7" hidden="1" x14ac:dyDescent="0.35">
      <c r="A159" s="13" t="s">
        <v>36</v>
      </c>
      <c r="B159" s="7"/>
      <c r="C159" s="8"/>
      <c r="D159" s="6"/>
      <c r="E159" s="14"/>
      <c r="G159" t="s">
        <v>70</v>
      </c>
    </row>
    <row r="160" spans="1:7" hidden="1" x14ac:dyDescent="0.35">
      <c r="A160" s="13" t="s">
        <v>37</v>
      </c>
      <c r="B160" s="7"/>
      <c r="C160" s="8"/>
      <c r="D160" s="6"/>
      <c r="E160" s="14"/>
      <c r="G160" t="s">
        <v>70</v>
      </c>
    </row>
    <row r="161" spans="1:7" hidden="1" x14ac:dyDescent="0.35">
      <c r="A161" s="13" t="s">
        <v>38</v>
      </c>
      <c r="B161" s="7"/>
      <c r="C161" s="8"/>
      <c r="D161" s="6"/>
      <c r="E161" s="14"/>
      <c r="G161" t="s">
        <v>70</v>
      </c>
    </row>
    <row r="162" spans="1:7" hidden="1" x14ac:dyDescent="0.35">
      <c r="A162" s="13" t="s">
        <v>39</v>
      </c>
      <c r="B162" s="7"/>
      <c r="C162" s="8"/>
      <c r="D162" s="6"/>
      <c r="E162" s="14"/>
      <c r="G162" t="s">
        <v>70</v>
      </c>
    </row>
    <row r="163" spans="1:7" hidden="1" x14ac:dyDescent="0.35">
      <c r="A163" s="13" t="s">
        <v>46</v>
      </c>
      <c r="B163" s="7"/>
      <c r="C163" s="8"/>
      <c r="D163" s="6"/>
      <c r="E163" s="14"/>
      <c r="G163" t="s">
        <v>70</v>
      </c>
    </row>
    <row r="164" spans="1:7" hidden="1" x14ac:dyDescent="0.35">
      <c r="A164" s="13" t="s">
        <v>47</v>
      </c>
      <c r="B164" s="7"/>
      <c r="C164" s="8"/>
      <c r="D164" s="6"/>
      <c r="E164" s="14"/>
      <c r="G164" t="s">
        <v>70</v>
      </c>
    </row>
    <row r="165" spans="1:7" hidden="1" x14ac:dyDescent="0.35">
      <c r="A165" s="13" t="s">
        <v>21</v>
      </c>
      <c r="B165" s="7"/>
      <c r="C165" s="8"/>
      <c r="D165" s="6"/>
      <c r="E165" s="14"/>
      <c r="G165" t="s">
        <v>70</v>
      </c>
    </row>
    <row r="166" spans="1:7" hidden="1" x14ac:dyDescent="0.35">
      <c r="A166" s="19" t="s">
        <v>22</v>
      </c>
      <c r="B166" s="20"/>
      <c r="C166" s="8"/>
      <c r="D166" s="6"/>
      <c r="E166" s="14"/>
      <c r="G166" t="s">
        <v>70</v>
      </c>
    </row>
    <row r="167" spans="1:7" ht="15" hidden="1" thickBot="1" x14ac:dyDescent="0.4">
      <c r="A167" s="26" t="s">
        <v>23</v>
      </c>
      <c r="B167" s="37">
        <f>SUMIF(E123:E166,"=X",B123:B166)</f>
        <v>0</v>
      </c>
      <c r="C167" s="36"/>
      <c r="D167" s="3"/>
      <c r="E167" s="15"/>
      <c r="G167" t="s">
        <v>70</v>
      </c>
    </row>
    <row r="168" spans="1:7" hidden="1" x14ac:dyDescent="0.35">
      <c r="A168" s="23" t="s">
        <v>62</v>
      </c>
      <c r="B168" s="35"/>
      <c r="C168" s="4"/>
      <c r="D168" s="4"/>
      <c r="E168" s="11"/>
      <c r="G168" t="s">
        <v>70</v>
      </c>
    </row>
    <row r="169" spans="1:7" hidden="1" x14ac:dyDescent="0.35">
      <c r="A169" s="16" t="s">
        <v>18</v>
      </c>
      <c r="B169" s="7"/>
      <c r="C169" s="6"/>
      <c r="D169" s="6"/>
      <c r="E169" s="14"/>
      <c r="G169" t="s">
        <v>70</v>
      </c>
    </row>
    <row r="170" spans="1:7" hidden="1" x14ac:dyDescent="0.35">
      <c r="A170" s="34" t="s">
        <v>19</v>
      </c>
      <c r="B170" s="20"/>
      <c r="C170" s="6"/>
      <c r="D170" s="6"/>
      <c r="E170" s="14"/>
      <c r="G170" t="s">
        <v>70</v>
      </c>
    </row>
    <row r="171" spans="1:7" ht="15" hidden="1" thickBot="1" x14ac:dyDescent="0.4">
      <c r="A171" s="26" t="s">
        <v>23</v>
      </c>
      <c r="B171" s="37">
        <f>SUMIF(E169:E170,"=X",B169:B170)</f>
        <v>0</v>
      </c>
      <c r="C171" s="33"/>
      <c r="D171" s="3"/>
      <c r="E171" s="15"/>
      <c r="G171" t="s">
        <v>70</v>
      </c>
    </row>
    <row r="172" spans="1:7" hidden="1" x14ac:dyDescent="0.35">
      <c r="A172" s="23" t="s">
        <v>13</v>
      </c>
      <c r="B172" s="35"/>
      <c r="C172" s="4"/>
      <c r="D172" s="4"/>
      <c r="E172" s="11"/>
      <c r="G172" t="s">
        <v>70</v>
      </c>
    </row>
    <row r="173" spans="1:7" hidden="1" x14ac:dyDescent="0.35">
      <c r="A173" s="13" t="s">
        <v>1</v>
      </c>
      <c r="B173" s="7"/>
      <c r="C173" s="6"/>
      <c r="D173" s="6"/>
      <c r="E173" s="14"/>
      <c r="G173" t="s">
        <v>70</v>
      </c>
    </row>
    <row r="174" spans="1:7" hidden="1" x14ac:dyDescent="0.35">
      <c r="A174" s="13" t="s">
        <v>24</v>
      </c>
      <c r="B174" s="7"/>
      <c r="C174" s="6"/>
      <c r="D174" s="6"/>
      <c r="E174" s="14"/>
      <c r="G174" t="s">
        <v>70</v>
      </c>
    </row>
    <row r="175" spans="1:7" hidden="1" x14ac:dyDescent="0.35">
      <c r="A175" s="13" t="s">
        <v>2</v>
      </c>
      <c r="B175" s="7"/>
      <c r="C175" s="6"/>
      <c r="D175" s="6"/>
      <c r="E175" s="14"/>
      <c r="G175" t="s">
        <v>70</v>
      </c>
    </row>
    <row r="176" spans="1:7" hidden="1" x14ac:dyDescent="0.35">
      <c r="A176" s="13" t="s">
        <v>3</v>
      </c>
      <c r="B176" s="7"/>
      <c r="C176" s="6"/>
      <c r="D176" s="6"/>
      <c r="E176" s="14"/>
      <c r="G176" t="s">
        <v>70</v>
      </c>
    </row>
    <row r="177" spans="1:7" hidden="1" x14ac:dyDescent="0.35">
      <c r="A177" s="13" t="s">
        <v>14</v>
      </c>
      <c r="B177" s="7"/>
      <c r="C177" s="6"/>
      <c r="D177" s="6"/>
      <c r="E177" s="14"/>
      <c r="G177" t="s">
        <v>70</v>
      </c>
    </row>
    <row r="178" spans="1:7" hidden="1" x14ac:dyDescent="0.35">
      <c r="A178" s="13" t="s">
        <v>26</v>
      </c>
      <c r="B178" s="7"/>
      <c r="C178" s="6"/>
      <c r="D178" s="6"/>
      <c r="E178" s="14"/>
      <c r="G178" t="s">
        <v>70</v>
      </c>
    </row>
    <row r="179" spans="1:7" hidden="1" x14ac:dyDescent="0.35">
      <c r="A179" s="13" t="s">
        <v>28</v>
      </c>
      <c r="B179" s="7"/>
      <c r="C179" s="6"/>
      <c r="D179" s="6"/>
      <c r="E179" s="14"/>
      <c r="G179" t="s">
        <v>70</v>
      </c>
    </row>
    <row r="180" spans="1:7" hidden="1" x14ac:dyDescent="0.35">
      <c r="A180" s="13" t="s">
        <v>34</v>
      </c>
      <c r="B180" s="7"/>
      <c r="C180" s="6"/>
      <c r="D180" s="6"/>
      <c r="E180" s="14"/>
      <c r="G180" t="s">
        <v>70</v>
      </c>
    </row>
    <row r="181" spans="1:7" hidden="1" x14ac:dyDescent="0.35">
      <c r="A181" s="13" t="s">
        <v>4</v>
      </c>
      <c r="B181" s="7"/>
      <c r="C181" s="6"/>
      <c r="D181" s="6"/>
      <c r="E181" s="14"/>
      <c r="G181" t="s">
        <v>70</v>
      </c>
    </row>
    <row r="182" spans="1:7" hidden="1" x14ac:dyDescent="0.35">
      <c r="A182" s="13" t="s">
        <v>33</v>
      </c>
      <c r="B182" s="7"/>
      <c r="C182" s="6"/>
      <c r="D182" s="6"/>
      <c r="E182" s="14"/>
      <c r="G182" t="s">
        <v>70</v>
      </c>
    </row>
    <row r="183" spans="1:7" hidden="1" x14ac:dyDescent="0.35">
      <c r="A183" s="13" t="s">
        <v>35</v>
      </c>
      <c r="B183" s="7"/>
      <c r="C183" s="6"/>
      <c r="D183" s="6"/>
      <c r="E183" s="14"/>
      <c r="G183" t="s">
        <v>70</v>
      </c>
    </row>
    <row r="184" spans="1:7" hidden="1" x14ac:dyDescent="0.35">
      <c r="A184" s="13" t="s">
        <v>29</v>
      </c>
      <c r="B184" s="7"/>
      <c r="C184" s="6"/>
      <c r="D184" s="6"/>
      <c r="E184" s="14"/>
      <c r="G184" t="s">
        <v>70</v>
      </c>
    </row>
    <row r="185" spans="1:7" hidden="1" x14ac:dyDescent="0.35">
      <c r="A185" s="13" t="s">
        <v>30</v>
      </c>
      <c r="B185" s="7"/>
      <c r="C185" s="6"/>
      <c r="D185" s="6"/>
      <c r="E185" s="14"/>
      <c r="G185" t="s">
        <v>70</v>
      </c>
    </row>
    <row r="186" spans="1:7" hidden="1" x14ac:dyDescent="0.35">
      <c r="A186" s="13" t="s">
        <v>31</v>
      </c>
      <c r="B186" s="7"/>
      <c r="C186" s="6"/>
      <c r="D186" s="6"/>
      <c r="E186" s="14"/>
      <c r="G186" t="s">
        <v>70</v>
      </c>
    </row>
    <row r="187" spans="1:7" hidden="1" x14ac:dyDescent="0.35">
      <c r="A187" s="13" t="s">
        <v>32</v>
      </c>
      <c r="B187" s="7"/>
      <c r="C187" s="6"/>
      <c r="D187" s="6"/>
      <c r="E187" s="14"/>
      <c r="G187" t="s">
        <v>70</v>
      </c>
    </row>
    <row r="188" spans="1:7" hidden="1" x14ac:dyDescent="0.35">
      <c r="A188" s="13" t="s">
        <v>42</v>
      </c>
      <c r="B188" s="7"/>
      <c r="C188" s="6"/>
      <c r="D188" s="6"/>
      <c r="E188" s="14"/>
      <c r="G188" t="s">
        <v>70</v>
      </c>
    </row>
    <row r="189" spans="1:7" hidden="1" x14ac:dyDescent="0.35">
      <c r="A189" s="13" t="s">
        <v>43</v>
      </c>
      <c r="B189" s="7"/>
      <c r="C189" s="6"/>
      <c r="D189" s="6"/>
      <c r="E189" s="14"/>
      <c r="G189" t="s">
        <v>70</v>
      </c>
    </row>
    <row r="190" spans="1:7" hidden="1" x14ac:dyDescent="0.35">
      <c r="A190" s="13" t="s">
        <v>9</v>
      </c>
      <c r="B190" s="7"/>
      <c r="C190" s="6"/>
      <c r="D190" s="6"/>
      <c r="E190" s="14"/>
      <c r="G190" t="s">
        <v>70</v>
      </c>
    </row>
    <row r="191" spans="1:7" hidden="1" x14ac:dyDescent="0.35">
      <c r="A191" s="13" t="s">
        <v>27</v>
      </c>
      <c r="B191" s="7"/>
      <c r="C191" s="6"/>
      <c r="D191" s="6"/>
      <c r="E191" s="14"/>
      <c r="G191" t="s">
        <v>70</v>
      </c>
    </row>
    <row r="192" spans="1:7" hidden="1" x14ac:dyDescent="0.35">
      <c r="A192" s="13" t="s">
        <v>5</v>
      </c>
      <c r="B192" s="7"/>
      <c r="C192" s="6"/>
      <c r="D192" s="6"/>
      <c r="E192" s="14"/>
      <c r="G192" t="s">
        <v>70</v>
      </c>
    </row>
    <row r="193" spans="1:7" hidden="1" x14ac:dyDescent="0.35">
      <c r="A193" s="13" t="s">
        <v>6</v>
      </c>
      <c r="B193" s="7"/>
      <c r="C193" s="6"/>
      <c r="D193" s="6"/>
      <c r="E193" s="14"/>
      <c r="G193" t="s">
        <v>70</v>
      </c>
    </row>
    <row r="194" spans="1:7" hidden="1" x14ac:dyDescent="0.35">
      <c r="A194" s="13" t="s">
        <v>7</v>
      </c>
      <c r="B194" s="7"/>
      <c r="C194" s="6"/>
      <c r="D194" s="6"/>
      <c r="E194" s="14"/>
      <c r="G194" t="s">
        <v>70</v>
      </c>
    </row>
    <row r="195" spans="1:7" hidden="1" x14ac:dyDescent="0.35">
      <c r="A195" s="13" t="s">
        <v>8</v>
      </c>
      <c r="B195" s="7"/>
      <c r="C195" s="6"/>
      <c r="D195" s="6"/>
      <c r="E195" s="14"/>
      <c r="G195" t="s">
        <v>70</v>
      </c>
    </row>
    <row r="196" spans="1:7" hidden="1" x14ac:dyDescent="0.35">
      <c r="A196" s="13" t="s">
        <v>45</v>
      </c>
      <c r="B196" s="7"/>
      <c r="C196" s="6"/>
      <c r="D196" s="6"/>
      <c r="E196" s="14"/>
      <c r="G196" t="s">
        <v>70</v>
      </c>
    </row>
    <row r="197" spans="1:7" hidden="1" x14ac:dyDescent="0.35">
      <c r="A197" s="13" t="s">
        <v>40</v>
      </c>
      <c r="B197" s="7"/>
      <c r="C197" s="6"/>
      <c r="D197" s="6"/>
      <c r="E197" s="14"/>
      <c r="G197" t="s">
        <v>70</v>
      </c>
    </row>
    <row r="198" spans="1:7" hidden="1" x14ac:dyDescent="0.35">
      <c r="A198" s="13" t="s">
        <v>41</v>
      </c>
      <c r="B198" s="7"/>
      <c r="C198" s="6"/>
      <c r="D198" s="6"/>
      <c r="E198" s="14"/>
      <c r="G198" t="s">
        <v>70</v>
      </c>
    </row>
    <row r="199" spans="1:7" hidden="1" x14ac:dyDescent="0.35">
      <c r="A199" s="13" t="s">
        <v>10</v>
      </c>
      <c r="B199" s="7"/>
      <c r="C199" s="6"/>
      <c r="D199" s="6"/>
      <c r="E199" s="14"/>
      <c r="G199" t="s">
        <v>70</v>
      </c>
    </row>
    <row r="200" spans="1:7" hidden="1" x14ac:dyDescent="0.35">
      <c r="A200" s="13" t="s">
        <v>11</v>
      </c>
      <c r="B200" s="7"/>
      <c r="C200" s="6"/>
      <c r="D200" s="6"/>
      <c r="E200" s="14"/>
      <c r="G200" t="s">
        <v>70</v>
      </c>
    </row>
    <row r="201" spans="1:7" hidden="1" x14ac:dyDescent="0.35">
      <c r="A201" s="13" t="s">
        <v>44</v>
      </c>
      <c r="B201" s="7"/>
      <c r="C201" s="6"/>
      <c r="D201" s="6"/>
      <c r="E201" s="14"/>
      <c r="G201" t="s">
        <v>70</v>
      </c>
    </row>
    <row r="202" spans="1:7" hidden="1" x14ac:dyDescent="0.35">
      <c r="A202" s="13" t="s">
        <v>12</v>
      </c>
      <c r="B202" s="7"/>
      <c r="C202" s="6"/>
      <c r="D202" s="6"/>
      <c r="E202" s="14"/>
      <c r="G202" t="s">
        <v>70</v>
      </c>
    </row>
    <row r="203" spans="1:7" hidden="1" x14ac:dyDescent="0.35">
      <c r="A203" s="13" t="s">
        <v>16</v>
      </c>
      <c r="B203" s="7"/>
      <c r="C203" s="6"/>
      <c r="D203" s="6"/>
      <c r="E203" s="14"/>
      <c r="G203" t="s">
        <v>70</v>
      </c>
    </row>
    <row r="204" spans="1:7" hidden="1" x14ac:dyDescent="0.35">
      <c r="A204" s="13" t="s">
        <v>49</v>
      </c>
      <c r="B204" s="7"/>
      <c r="C204" s="6"/>
      <c r="D204" s="6"/>
      <c r="E204" s="14"/>
      <c r="G204" t="s">
        <v>70</v>
      </c>
    </row>
    <row r="205" spans="1:7" hidden="1" x14ac:dyDescent="0.35">
      <c r="A205" s="13" t="s">
        <v>59</v>
      </c>
      <c r="B205" s="7"/>
      <c r="C205" s="6"/>
      <c r="D205" s="6"/>
      <c r="E205" s="14"/>
      <c r="G205" t="s">
        <v>70</v>
      </c>
    </row>
    <row r="206" spans="1:7" hidden="1" x14ac:dyDescent="0.35">
      <c r="A206" s="13" t="s">
        <v>60</v>
      </c>
      <c r="B206" s="7"/>
      <c r="C206" s="6"/>
      <c r="D206" s="6"/>
      <c r="E206" s="14"/>
      <c r="G206" t="s">
        <v>70</v>
      </c>
    </row>
    <row r="207" spans="1:7" hidden="1" x14ac:dyDescent="0.35">
      <c r="A207" s="13" t="s">
        <v>48</v>
      </c>
      <c r="B207" s="7"/>
      <c r="C207" s="6"/>
      <c r="D207" s="6"/>
      <c r="E207" s="14"/>
      <c r="G207" t="s">
        <v>70</v>
      </c>
    </row>
    <row r="208" spans="1:7" hidden="1" x14ac:dyDescent="0.35">
      <c r="A208" s="13" t="s">
        <v>20</v>
      </c>
      <c r="B208" s="7"/>
      <c r="C208" s="6"/>
      <c r="D208" s="6"/>
      <c r="E208" s="14"/>
      <c r="G208" t="s">
        <v>70</v>
      </c>
    </row>
    <row r="209" spans="1:7" hidden="1" x14ac:dyDescent="0.35">
      <c r="A209" s="13" t="s">
        <v>15</v>
      </c>
      <c r="B209" s="7"/>
      <c r="C209" s="6"/>
      <c r="D209" s="6"/>
      <c r="E209" s="14"/>
      <c r="G209" t="s">
        <v>70</v>
      </c>
    </row>
    <row r="210" spans="1:7" hidden="1" x14ac:dyDescent="0.35">
      <c r="A210" s="13" t="s">
        <v>17</v>
      </c>
      <c r="B210" s="7"/>
      <c r="C210" s="6"/>
      <c r="D210" s="6"/>
      <c r="E210" s="14"/>
      <c r="G210" t="s">
        <v>70</v>
      </c>
    </row>
    <row r="211" spans="1:7" hidden="1" x14ac:dyDescent="0.35">
      <c r="A211" s="13" t="s">
        <v>36</v>
      </c>
      <c r="B211" s="7"/>
      <c r="C211" s="6"/>
      <c r="D211" s="6"/>
      <c r="E211" s="14"/>
      <c r="G211" t="s">
        <v>70</v>
      </c>
    </row>
    <row r="212" spans="1:7" hidden="1" x14ac:dyDescent="0.35">
      <c r="A212" s="13" t="s">
        <v>37</v>
      </c>
      <c r="B212" s="7"/>
      <c r="C212" s="6"/>
      <c r="D212" s="6"/>
      <c r="E212" s="14"/>
      <c r="G212" t="s">
        <v>70</v>
      </c>
    </row>
    <row r="213" spans="1:7" hidden="1" x14ac:dyDescent="0.35">
      <c r="A213" s="13" t="s">
        <v>38</v>
      </c>
      <c r="B213" s="7"/>
      <c r="C213" s="6"/>
      <c r="D213" s="6"/>
      <c r="E213" s="14"/>
      <c r="G213" t="s">
        <v>70</v>
      </c>
    </row>
    <row r="214" spans="1:7" hidden="1" x14ac:dyDescent="0.35">
      <c r="A214" s="13" t="s">
        <v>39</v>
      </c>
      <c r="B214" s="7"/>
      <c r="C214" s="6"/>
      <c r="D214" s="6"/>
      <c r="E214" s="14"/>
      <c r="G214" t="s">
        <v>70</v>
      </c>
    </row>
    <row r="215" spans="1:7" hidden="1" x14ac:dyDescent="0.35">
      <c r="A215" s="13" t="s">
        <v>46</v>
      </c>
      <c r="B215" s="7"/>
      <c r="C215" s="6"/>
      <c r="D215" s="6"/>
      <c r="E215" s="14"/>
      <c r="G215" t="s">
        <v>70</v>
      </c>
    </row>
    <row r="216" spans="1:7" hidden="1" x14ac:dyDescent="0.35">
      <c r="A216" s="13" t="s">
        <v>61</v>
      </c>
      <c r="B216" s="7"/>
      <c r="C216" s="6"/>
      <c r="D216" s="6"/>
      <c r="E216" s="14"/>
      <c r="G216" t="s">
        <v>70</v>
      </c>
    </row>
    <row r="217" spans="1:7" hidden="1" x14ac:dyDescent="0.35">
      <c r="A217" s="13" t="s">
        <v>55</v>
      </c>
      <c r="B217" s="7"/>
      <c r="C217" s="6"/>
      <c r="D217" s="6"/>
      <c r="E217" s="14"/>
      <c r="G217" t="s">
        <v>70</v>
      </c>
    </row>
    <row r="218" spans="1:7" hidden="1" x14ac:dyDescent="0.35">
      <c r="A218" s="13" t="s">
        <v>56</v>
      </c>
      <c r="B218" s="7"/>
      <c r="C218" s="6"/>
      <c r="D218" s="6"/>
      <c r="E218" s="14"/>
      <c r="G218" t="s">
        <v>70</v>
      </c>
    </row>
    <row r="219" spans="1:7" hidden="1" x14ac:dyDescent="0.35">
      <c r="A219" s="13" t="s">
        <v>57</v>
      </c>
      <c r="B219" s="7"/>
      <c r="C219" s="6"/>
      <c r="D219" s="6"/>
      <c r="E219" s="14"/>
      <c r="G219" t="s">
        <v>70</v>
      </c>
    </row>
    <row r="220" spans="1:7" hidden="1" x14ac:dyDescent="0.35">
      <c r="A220" s="13" t="s">
        <v>58</v>
      </c>
      <c r="B220" s="7"/>
      <c r="C220" s="6"/>
      <c r="D220" s="6"/>
      <c r="E220" s="14"/>
      <c r="G220" t="s">
        <v>70</v>
      </c>
    </row>
    <row r="221" spans="1:7" hidden="1" x14ac:dyDescent="0.35">
      <c r="A221" s="13" t="s">
        <v>47</v>
      </c>
      <c r="B221" s="7"/>
      <c r="C221" s="6"/>
      <c r="D221" s="6"/>
      <c r="E221" s="14"/>
      <c r="G221" t="s">
        <v>70</v>
      </c>
    </row>
    <row r="222" spans="1:7" hidden="1" x14ac:dyDescent="0.35">
      <c r="A222" s="13" t="s">
        <v>52</v>
      </c>
      <c r="B222" s="7"/>
      <c r="C222" s="6"/>
      <c r="D222" s="6"/>
      <c r="E222" s="14"/>
      <c r="G222" t="s">
        <v>70</v>
      </c>
    </row>
    <row r="223" spans="1:7" hidden="1" x14ac:dyDescent="0.35">
      <c r="A223" s="13" t="s">
        <v>52</v>
      </c>
      <c r="B223" s="7"/>
      <c r="C223" s="6"/>
      <c r="D223" s="6"/>
      <c r="E223" s="14"/>
      <c r="G223" t="s">
        <v>70</v>
      </c>
    </row>
    <row r="224" spans="1:7" hidden="1" x14ac:dyDescent="0.35">
      <c r="A224" s="13" t="s">
        <v>52</v>
      </c>
      <c r="B224" s="7"/>
      <c r="C224" s="6"/>
      <c r="D224" s="6"/>
      <c r="E224" s="14"/>
      <c r="G224" t="s">
        <v>70</v>
      </c>
    </row>
    <row r="225" spans="1:7" hidden="1" x14ac:dyDescent="0.35">
      <c r="A225" s="13" t="s">
        <v>51</v>
      </c>
      <c r="B225" s="7"/>
      <c r="C225" s="6"/>
      <c r="D225" s="6"/>
      <c r="E225" s="14"/>
      <c r="G225" t="s">
        <v>70</v>
      </c>
    </row>
    <row r="226" spans="1:7" hidden="1" x14ac:dyDescent="0.35">
      <c r="A226" s="13" t="s">
        <v>51</v>
      </c>
      <c r="B226" s="7"/>
      <c r="C226" s="6"/>
      <c r="D226" s="6"/>
      <c r="E226" s="14"/>
      <c r="G226" t="s">
        <v>70</v>
      </c>
    </row>
    <row r="227" spans="1:7" hidden="1" x14ac:dyDescent="0.35">
      <c r="A227" s="13" t="s">
        <v>51</v>
      </c>
      <c r="B227" s="7"/>
      <c r="C227" s="6"/>
      <c r="D227" s="6"/>
      <c r="E227" s="14"/>
      <c r="G227" t="s">
        <v>70</v>
      </c>
    </row>
    <row r="228" spans="1:7" hidden="1" x14ac:dyDescent="0.35">
      <c r="A228" s="13" t="s">
        <v>53</v>
      </c>
      <c r="B228" s="7"/>
      <c r="C228" s="6"/>
      <c r="D228" s="6"/>
      <c r="E228" s="14"/>
      <c r="G228" t="s">
        <v>70</v>
      </c>
    </row>
    <row r="229" spans="1:7" hidden="1" x14ac:dyDescent="0.35">
      <c r="A229" s="13" t="s">
        <v>53</v>
      </c>
      <c r="B229" s="7"/>
      <c r="C229" s="6"/>
      <c r="D229" s="6"/>
      <c r="E229" s="14"/>
      <c r="G229" t="s">
        <v>70</v>
      </c>
    </row>
    <row r="230" spans="1:7" hidden="1" x14ac:dyDescent="0.35">
      <c r="A230" s="13" t="s">
        <v>53</v>
      </c>
      <c r="B230" s="7"/>
      <c r="C230" s="6"/>
      <c r="D230" s="6"/>
      <c r="E230" s="14"/>
      <c r="G230" t="s">
        <v>70</v>
      </c>
    </row>
    <row r="231" spans="1:7" hidden="1" x14ac:dyDescent="0.35">
      <c r="A231" s="19" t="s">
        <v>54</v>
      </c>
      <c r="B231" s="20"/>
      <c r="C231" s="21"/>
      <c r="D231" s="21"/>
      <c r="E231" s="22"/>
      <c r="G231" t="s">
        <v>70</v>
      </c>
    </row>
    <row r="232" spans="1:7" ht="15" hidden="1" thickBot="1" x14ac:dyDescent="0.4">
      <c r="A232" s="26" t="s">
        <v>23</v>
      </c>
      <c r="B232" s="27">
        <f>SUMIF(E173:E231,"=X",B173:B231)</f>
        <v>0</v>
      </c>
      <c r="C232" s="28"/>
      <c r="D232" s="28"/>
      <c r="E232" s="29"/>
      <c r="G232" t="s">
        <v>70</v>
      </c>
    </row>
    <row r="233" spans="1:7" hidden="1" x14ac:dyDescent="0.35">
      <c r="A233" s="23" t="s">
        <v>63</v>
      </c>
      <c r="B233" s="24"/>
      <c r="C233" s="24"/>
      <c r="D233" s="24"/>
      <c r="E233" s="25"/>
      <c r="G233" t="s">
        <v>70</v>
      </c>
    </row>
    <row r="234" spans="1:7" hidden="1" x14ac:dyDescent="0.35">
      <c r="A234" s="13" t="s">
        <v>464</v>
      </c>
      <c r="B234" s="7">
        <f>B232+B167</f>
        <v>0</v>
      </c>
      <c r="C234" s="3"/>
      <c r="D234" s="3"/>
      <c r="E234" s="15"/>
      <c r="G234" t="s">
        <v>70</v>
      </c>
    </row>
    <row r="235" spans="1:7" hidden="1" x14ac:dyDescent="0.35">
      <c r="A235" s="13" t="s">
        <v>66</v>
      </c>
      <c r="B235" s="7">
        <f>B171</f>
        <v>0</v>
      </c>
      <c r="C235" s="3"/>
      <c r="D235" s="3"/>
      <c r="E235" s="15"/>
      <c r="G235" t="s">
        <v>70</v>
      </c>
    </row>
    <row r="236" spans="1:7" hidden="1" x14ac:dyDescent="0.35">
      <c r="A236" s="13" t="s">
        <v>81</v>
      </c>
      <c r="B236" s="6"/>
      <c r="C236" s="3"/>
      <c r="D236" s="3"/>
      <c r="E236" s="15"/>
      <c r="G236" t="s">
        <v>70</v>
      </c>
    </row>
    <row r="237" spans="1:7" hidden="1" x14ac:dyDescent="0.35">
      <c r="A237" s="13" t="s">
        <v>82</v>
      </c>
      <c r="B237" s="6"/>
      <c r="C237" s="3"/>
      <c r="D237" s="3"/>
      <c r="E237" s="15"/>
      <c r="G237" t="s">
        <v>70</v>
      </c>
    </row>
    <row r="238" spans="1:7" hidden="1" x14ac:dyDescent="0.35">
      <c r="A238" s="19" t="s">
        <v>68</v>
      </c>
      <c r="B238" s="21">
        <v>7</v>
      </c>
      <c r="C238" s="3"/>
      <c r="D238" s="3"/>
      <c r="E238" s="15"/>
      <c r="G238" t="s">
        <v>70</v>
      </c>
    </row>
    <row r="239" spans="1:7" ht="15" hidden="1" thickBot="1" x14ac:dyDescent="0.4">
      <c r="A239" s="31" t="s">
        <v>67</v>
      </c>
      <c r="B239" s="32" t="e">
        <f>((B234/B236)/B238)+((B235/B236)/(B237/B238))</f>
        <v>#DIV/0!</v>
      </c>
      <c r="C239" s="30"/>
      <c r="D239" s="17"/>
      <c r="E239" s="18"/>
      <c r="G239" t="s">
        <v>70</v>
      </c>
    </row>
    <row r="240" spans="1:7" hidden="1" x14ac:dyDescent="0.35">
      <c r="G240" t="s">
        <v>70</v>
      </c>
    </row>
    <row r="241" spans="1:7" hidden="1" x14ac:dyDescent="0.35">
      <c r="G241" t="s">
        <v>70</v>
      </c>
    </row>
    <row r="242" spans="1:7" hidden="1" x14ac:dyDescent="0.35">
      <c r="A242" s="43" t="s">
        <v>79</v>
      </c>
      <c r="B242" s="5" t="s">
        <v>65</v>
      </c>
      <c r="C242" s="5" t="s">
        <v>64</v>
      </c>
      <c r="D242" s="5" t="s">
        <v>25</v>
      </c>
      <c r="E242" s="12" t="s">
        <v>50</v>
      </c>
      <c r="G242" t="s">
        <v>71</v>
      </c>
    </row>
    <row r="243" spans="1:7" hidden="1" x14ac:dyDescent="0.35">
      <c r="A243" s="13" t="s">
        <v>1</v>
      </c>
      <c r="B243" s="7"/>
      <c r="C243" s="8"/>
      <c r="D243" s="6"/>
      <c r="E243" s="14"/>
      <c r="G243" t="s">
        <v>71</v>
      </c>
    </row>
    <row r="244" spans="1:7" hidden="1" x14ac:dyDescent="0.35">
      <c r="A244" s="13" t="s">
        <v>24</v>
      </c>
      <c r="B244" s="7"/>
      <c r="C244" s="8"/>
      <c r="D244" s="6"/>
      <c r="E244" s="14"/>
      <c r="G244" t="s">
        <v>71</v>
      </c>
    </row>
    <row r="245" spans="1:7" hidden="1" x14ac:dyDescent="0.35">
      <c r="A245" s="13" t="s">
        <v>2</v>
      </c>
      <c r="B245" s="7"/>
      <c r="C245" s="8"/>
      <c r="D245" s="6"/>
      <c r="E245" s="14"/>
      <c r="G245" t="s">
        <v>71</v>
      </c>
    </row>
    <row r="246" spans="1:7" hidden="1" x14ac:dyDescent="0.35">
      <c r="A246" s="13" t="s">
        <v>3</v>
      </c>
      <c r="B246" s="7"/>
      <c r="C246" s="8"/>
      <c r="D246" s="6"/>
      <c r="E246" s="14"/>
      <c r="G246" t="s">
        <v>71</v>
      </c>
    </row>
    <row r="247" spans="1:7" hidden="1" x14ac:dyDescent="0.35">
      <c r="A247" s="13" t="s">
        <v>14</v>
      </c>
      <c r="B247" s="7"/>
      <c r="C247" s="8"/>
      <c r="D247" s="6"/>
      <c r="E247" s="14"/>
      <c r="G247" t="s">
        <v>71</v>
      </c>
    </row>
    <row r="248" spans="1:7" hidden="1" x14ac:dyDescent="0.35">
      <c r="A248" s="13" t="s">
        <v>26</v>
      </c>
      <c r="B248" s="7"/>
      <c r="C248" s="8"/>
      <c r="D248" s="6"/>
      <c r="E248" s="14"/>
      <c r="G248" t="s">
        <v>71</v>
      </c>
    </row>
    <row r="249" spans="1:7" hidden="1" x14ac:dyDescent="0.35">
      <c r="A249" s="13" t="s">
        <v>28</v>
      </c>
      <c r="B249" s="7"/>
      <c r="C249" s="8"/>
      <c r="D249" s="6"/>
      <c r="E249" s="14"/>
      <c r="G249" t="s">
        <v>71</v>
      </c>
    </row>
    <row r="250" spans="1:7" hidden="1" x14ac:dyDescent="0.35">
      <c r="A250" s="13" t="s">
        <v>34</v>
      </c>
      <c r="B250" s="7"/>
      <c r="C250" s="8"/>
      <c r="D250" s="6"/>
      <c r="E250" s="14"/>
      <c r="G250" t="s">
        <v>71</v>
      </c>
    </row>
    <row r="251" spans="1:7" hidden="1" x14ac:dyDescent="0.35">
      <c r="A251" s="13" t="s">
        <v>4</v>
      </c>
      <c r="B251" s="7"/>
      <c r="C251" s="8"/>
      <c r="D251" s="6"/>
      <c r="E251" s="14"/>
      <c r="G251" t="s">
        <v>71</v>
      </c>
    </row>
    <row r="252" spans="1:7" hidden="1" x14ac:dyDescent="0.35">
      <c r="A252" s="13" t="s">
        <v>33</v>
      </c>
      <c r="B252" s="7"/>
      <c r="C252" s="8"/>
      <c r="D252" s="6"/>
      <c r="E252" s="14"/>
      <c r="G252" t="s">
        <v>71</v>
      </c>
    </row>
    <row r="253" spans="1:7" hidden="1" x14ac:dyDescent="0.35">
      <c r="A253" s="13" t="s">
        <v>35</v>
      </c>
      <c r="B253" s="7"/>
      <c r="C253" s="8"/>
      <c r="D253" s="6"/>
      <c r="E253" s="14"/>
      <c r="G253" t="s">
        <v>71</v>
      </c>
    </row>
    <row r="254" spans="1:7" hidden="1" x14ac:dyDescent="0.35">
      <c r="A254" s="13" t="s">
        <v>29</v>
      </c>
      <c r="B254" s="7"/>
      <c r="C254" s="8"/>
      <c r="D254" s="6"/>
      <c r="E254" s="14"/>
      <c r="G254" t="s">
        <v>71</v>
      </c>
    </row>
    <row r="255" spans="1:7" hidden="1" x14ac:dyDescent="0.35">
      <c r="A255" s="13" t="s">
        <v>30</v>
      </c>
      <c r="B255" s="7"/>
      <c r="C255" s="8"/>
      <c r="D255" s="6"/>
      <c r="E255" s="14"/>
      <c r="G255" t="s">
        <v>71</v>
      </c>
    </row>
    <row r="256" spans="1:7" hidden="1" x14ac:dyDescent="0.35">
      <c r="A256" s="13" t="s">
        <v>31</v>
      </c>
      <c r="B256" s="7"/>
      <c r="C256" s="8"/>
      <c r="D256" s="6"/>
      <c r="E256" s="14"/>
      <c r="G256" t="s">
        <v>71</v>
      </c>
    </row>
    <row r="257" spans="1:7" hidden="1" x14ac:dyDescent="0.35">
      <c r="A257" s="13" t="s">
        <v>32</v>
      </c>
      <c r="B257" s="7"/>
      <c r="C257" s="8"/>
      <c r="D257" s="6"/>
      <c r="E257" s="14"/>
      <c r="G257" t="s">
        <v>71</v>
      </c>
    </row>
    <row r="258" spans="1:7" hidden="1" x14ac:dyDescent="0.35">
      <c r="A258" s="13" t="s">
        <v>42</v>
      </c>
      <c r="B258" s="7"/>
      <c r="C258" s="8"/>
      <c r="D258" s="6"/>
      <c r="E258" s="14"/>
      <c r="G258" t="s">
        <v>71</v>
      </c>
    </row>
    <row r="259" spans="1:7" hidden="1" x14ac:dyDescent="0.35">
      <c r="A259" s="13" t="s">
        <v>43</v>
      </c>
      <c r="B259" s="7"/>
      <c r="C259" s="8"/>
      <c r="D259" s="6"/>
      <c r="E259" s="14"/>
      <c r="G259" t="s">
        <v>71</v>
      </c>
    </row>
    <row r="260" spans="1:7" hidden="1" x14ac:dyDescent="0.35">
      <c r="A260" s="13" t="s">
        <v>9</v>
      </c>
      <c r="B260" s="7"/>
      <c r="C260" s="8"/>
      <c r="D260" s="6"/>
      <c r="E260" s="14"/>
      <c r="G260" t="s">
        <v>71</v>
      </c>
    </row>
    <row r="261" spans="1:7" hidden="1" x14ac:dyDescent="0.35">
      <c r="A261" s="13" t="s">
        <v>27</v>
      </c>
      <c r="B261" s="7"/>
      <c r="C261" s="8"/>
      <c r="D261" s="6"/>
      <c r="E261" s="14"/>
      <c r="G261" t="s">
        <v>71</v>
      </c>
    </row>
    <row r="262" spans="1:7" hidden="1" x14ac:dyDescent="0.35">
      <c r="A262" s="13" t="s">
        <v>5</v>
      </c>
      <c r="B262" s="7"/>
      <c r="C262" s="8"/>
      <c r="D262" s="6"/>
      <c r="E262" s="14"/>
      <c r="G262" t="s">
        <v>71</v>
      </c>
    </row>
    <row r="263" spans="1:7" hidden="1" x14ac:dyDescent="0.35">
      <c r="A263" s="13" t="s">
        <v>6</v>
      </c>
      <c r="B263" s="7"/>
      <c r="C263" s="8"/>
      <c r="D263" s="6"/>
      <c r="E263" s="14"/>
      <c r="G263" t="s">
        <v>71</v>
      </c>
    </row>
    <row r="264" spans="1:7" hidden="1" x14ac:dyDescent="0.35">
      <c r="A264" s="13" t="s">
        <v>7</v>
      </c>
      <c r="B264" s="7"/>
      <c r="C264" s="8"/>
      <c r="D264" s="6"/>
      <c r="E264" s="14"/>
      <c r="G264" t="s">
        <v>71</v>
      </c>
    </row>
    <row r="265" spans="1:7" hidden="1" x14ac:dyDescent="0.35">
      <c r="A265" s="13" t="s">
        <v>8</v>
      </c>
      <c r="B265" s="7"/>
      <c r="C265" s="8"/>
      <c r="D265" s="6"/>
      <c r="E265" s="14"/>
      <c r="G265" t="s">
        <v>71</v>
      </c>
    </row>
    <row r="266" spans="1:7" hidden="1" x14ac:dyDescent="0.35">
      <c r="A266" s="13" t="s">
        <v>45</v>
      </c>
      <c r="B266" s="7"/>
      <c r="C266" s="8"/>
      <c r="D266" s="6"/>
      <c r="E266" s="14"/>
      <c r="G266" t="s">
        <v>71</v>
      </c>
    </row>
    <row r="267" spans="1:7" hidden="1" x14ac:dyDescent="0.35">
      <c r="A267" s="13" t="s">
        <v>40</v>
      </c>
      <c r="B267" s="7"/>
      <c r="C267" s="8"/>
      <c r="D267" s="6"/>
      <c r="E267" s="14"/>
      <c r="G267" t="s">
        <v>71</v>
      </c>
    </row>
    <row r="268" spans="1:7" hidden="1" x14ac:dyDescent="0.35">
      <c r="A268" s="13" t="s">
        <v>41</v>
      </c>
      <c r="B268" s="7"/>
      <c r="C268" s="8"/>
      <c r="D268" s="6"/>
      <c r="E268" s="14"/>
      <c r="G268" t="s">
        <v>71</v>
      </c>
    </row>
    <row r="269" spans="1:7" hidden="1" x14ac:dyDescent="0.35">
      <c r="A269" s="13" t="s">
        <v>10</v>
      </c>
      <c r="B269" s="7"/>
      <c r="C269" s="8"/>
      <c r="D269" s="6"/>
      <c r="E269" s="14"/>
      <c r="G269" t="s">
        <v>71</v>
      </c>
    </row>
    <row r="270" spans="1:7" hidden="1" x14ac:dyDescent="0.35">
      <c r="A270" s="13" t="s">
        <v>11</v>
      </c>
      <c r="B270" s="7"/>
      <c r="C270" s="8"/>
      <c r="D270" s="6"/>
      <c r="E270" s="14"/>
      <c r="G270" t="s">
        <v>71</v>
      </c>
    </row>
    <row r="271" spans="1:7" hidden="1" x14ac:dyDescent="0.35">
      <c r="A271" s="13" t="s">
        <v>44</v>
      </c>
      <c r="B271" s="7"/>
      <c r="C271" s="8"/>
      <c r="D271" s="6"/>
      <c r="E271" s="14"/>
      <c r="G271" t="s">
        <v>71</v>
      </c>
    </row>
    <row r="272" spans="1:7" hidden="1" x14ac:dyDescent="0.35">
      <c r="A272" s="13" t="s">
        <v>12</v>
      </c>
      <c r="B272" s="7"/>
      <c r="C272" s="8"/>
      <c r="D272" s="6"/>
      <c r="E272" s="14"/>
      <c r="G272" t="s">
        <v>71</v>
      </c>
    </row>
    <row r="273" spans="1:7" hidden="1" x14ac:dyDescent="0.35">
      <c r="A273" s="13" t="s">
        <v>16</v>
      </c>
      <c r="B273" s="7"/>
      <c r="C273" s="8"/>
      <c r="D273" s="6"/>
      <c r="E273" s="14"/>
      <c r="G273" t="s">
        <v>71</v>
      </c>
    </row>
    <row r="274" spans="1:7" hidden="1" x14ac:dyDescent="0.35">
      <c r="A274" s="13" t="s">
        <v>49</v>
      </c>
      <c r="B274" s="7"/>
      <c r="C274" s="8"/>
      <c r="D274" s="6"/>
      <c r="E274" s="14"/>
      <c r="G274" t="s">
        <v>71</v>
      </c>
    </row>
    <row r="275" spans="1:7" hidden="1" x14ac:dyDescent="0.35">
      <c r="A275" s="13" t="s">
        <v>48</v>
      </c>
      <c r="B275" s="7"/>
      <c r="C275" s="8"/>
      <c r="D275" s="6"/>
      <c r="E275" s="14"/>
      <c r="G275" t="s">
        <v>71</v>
      </c>
    </row>
    <row r="276" spans="1:7" hidden="1" x14ac:dyDescent="0.35">
      <c r="A276" s="13" t="s">
        <v>20</v>
      </c>
      <c r="B276" s="7"/>
      <c r="C276" s="8"/>
      <c r="D276" s="6"/>
      <c r="E276" s="14"/>
      <c r="G276" t="s">
        <v>71</v>
      </c>
    </row>
    <row r="277" spans="1:7" hidden="1" x14ac:dyDescent="0.35">
      <c r="A277" s="13" t="s">
        <v>15</v>
      </c>
      <c r="B277" s="7"/>
      <c r="C277" s="8"/>
      <c r="D277" s="6"/>
      <c r="E277" s="14"/>
      <c r="G277" t="s">
        <v>71</v>
      </c>
    </row>
    <row r="278" spans="1:7" hidden="1" x14ac:dyDescent="0.35">
      <c r="A278" s="13" t="s">
        <v>17</v>
      </c>
      <c r="B278" s="7"/>
      <c r="C278" s="8"/>
      <c r="D278" s="6"/>
      <c r="E278" s="14"/>
      <c r="G278" t="s">
        <v>71</v>
      </c>
    </row>
    <row r="279" spans="1:7" hidden="1" x14ac:dyDescent="0.35">
      <c r="A279" s="13" t="s">
        <v>36</v>
      </c>
      <c r="B279" s="7"/>
      <c r="C279" s="8"/>
      <c r="D279" s="6"/>
      <c r="E279" s="14"/>
      <c r="G279" t="s">
        <v>71</v>
      </c>
    </row>
    <row r="280" spans="1:7" hidden="1" x14ac:dyDescent="0.35">
      <c r="A280" s="13" t="s">
        <v>37</v>
      </c>
      <c r="B280" s="7"/>
      <c r="C280" s="8"/>
      <c r="D280" s="6"/>
      <c r="E280" s="14"/>
      <c r="G280" t="s">
        <v>71</v>
      </c>
    </row>
    <row r="281" spans="1:7" hidden="1" x14ac:dyDescent="0.35">
      <c r="A281" s="13" t="s">
        <v>38</v>
      </c>
      <c r="B281" s="7"/>
      <c r="C281" s="8"/>
      <c r="D281" s="6"/>
      <c r="E281" s="14"/>
      <c r="G281" t="s">
        <v>71</v>
      </c>
    </row>
    <row r="282" spans="1:7" hidden="1" x14ac:dyDescent="0.35">
      <c r="A282" s="13" t="s">
        <v>39</v>
      </c>
      <c r="B282" s="7"/>
      <c r="C282" s="8"/>
      <c r="D282" s="6"/>
      <c r="E282" s="14"/>
      <c r="G282" t="s">
        <v>71</v>
      </c>
    </row>
    <row r="283" spans="1:7" hidden="1" x14ac:dyDescent="0.35">
      <c r="A283" s="13" t="s">
        <v>46</v>
      </c>
      <c r="B283" s="7"/>
      <c r="C283" s="8"/>
      <c r="D283" s="6"/>
      <c r="E283" s="14"/>
      <c r="G283" t="s">
        <v>71</v>
      </c>
    </row>
    <row r="284" spans="1:7" hidden="1" x14ac:dyDescent="0.35">
      <c r="A284" s="13" t="s">
        <v>47</v>
      </c>
      <c r="B284" s="7"/>
      <c r="C284" s="8"/>
      <c r="D284" s="6"/>
      <c r="E284" s="14"/>
      <c r="G284" t="s">
        <v>71</v>
      </c>
    </row>
    <row r="285" spans="1:7" hidden="1" x14ac:dyDescent="0.35">
      <c r="A285" s="13" t="s">
        <v>21</v>
      </c>
      <c r="B285" s="7"/>
      <c r="C285" s="8"/>
      <c r="D285" s="6"/>
      <c r="E285" s="14"/>
      <c r="G285" t="s">
        <v>71</v>
      </c>
    </row>
    <row r="286" spans="1:7" hidden="1" x14ac:dyDescent="0.35">
      <c r="A286" s="19" t="s">
        <v>22</v>
      </c>
      <c r="B286" s="20"/>
      <c r="C286" s="8"/>
      <c r="D286" s="6"/>
      <c r="E286" s="14"/>
      <c r="G286" t="s">
        <v>71</v>
      </c>
    </row>
    <row r="287" spans="1:7" ht="15" hidden="1" thickBot="1" x14ac:dyDescent="0.4">
      <c r="A287" s="26" t="s">
        <v>23</v>
      </c>
      <c r="B287" s="37">
        <f>SUMIF(E243:E286,"=X",B243:B286)</f>
        <v>0</v>
      </c>
      <c r="C287" s="36"/>
      <c r="D287" s="3"/>
      <c r="E287" s="15"/>
      <c r="G287" t="s">
        <v>71</v>
      </c>
    </row>
    <row r="288" spans="1:7" hidden="1" x14ac:dyDescent="0.35">
      <c r="A288" s="23" t="s">
        <v>62</v>
      </c>
      <c r="B288" s="35"/>
      <c r="C288" s="4"/>
      <c r="D288" s="4"/>
      <c r="E288" s="11"/>
      <c r="G288" t="s">
        <v>71</v>
      </c>
    </row>
    <row r="289" spans="1:7" hidden="1" x14ac:dyDescent="0.35">
      <c r="A289" s="16" t="s">
        <v>18</v>
      </c>
      <c r="B289" s="7"/>
      <c r="C289" s="6"/>
      <c r="D289" s="6"/>
      <c r="E289" s="14"/>
      <c r="G289" t="s">
        <v>71</v>
      </c>
    </row>
    <row r="290" spans="1:7" hidden="1" x14ac:dyDescent="0.35">
      <c r="A290" s="34" t="s">
        <v>19</v>
      </c>
      <c r="B290" s="20"/>
      <c r="C290" s="6"/>
      <c r="D290" s="6"/>
      <c r="E290" s="14"/>
      <c r="G290" t="s">
        <v>71</v>
      </c>
    </row>
    <row r="291" spans="1:7" ht="15" hidden="1" thickBot="1" x14ac:dyDescent="0.4">
      <c r="A291" s="26" t="s">
        <v>23</v>
      </c>
      <c r="B291" s="37">
        <f>SUMIF(E289:E290,"=X",B289:B290)</f>
        <v>0</v>
      </c>
      <c r="C291" s="33"/>
      <c r="D291" s="3"/>
      <c r="E291" s="15"/>
      <c r="G291" t="s">
        <v>71</v>
      </c>
    </row>
    <row r="292" spans="1:7" hidden="1" x14ac:dyDescent="0.35">
      <c r="A292" s="23" t="s">
        <v>13</v>
      </c>
      <c r="B292" s="35"/>
      <c r="C292" s="4"/>
      <c r="D292" s="4"/>
      <c r="E292" s="11"/>
      <c r="G292" t="s">
        <v>71</v>
      </c>
    </row>
    <row r="293" spans="1:7" hidden="1" x14ac:dyDescent="0.35">
      <c r="A293" s="13" t="s">
        <v>1</v>
      </c>
      <c r="B293" s="7"/>
      <c r="C293" s="6"/>
      <c r="D293" s="6"/>
      <c r="E293" s="14"/>
      <c r="G293" t="s">
        <v>71</v>
      </c>
    </row>
    <row r="294" spans="1:7" hidden="1" x14ac:dyDescent="0.35">
      <c r="A294" s="13" t="s">
        <v>24</v>
      </c>
      <c r="B294" s="7"/>
      <c r="C294" s="6"/>
      <c r="D294" s="6"/>
      <c r="E294" s="14"/>
      <c r="G294" t="s">
        <v>71</v>
      </c>
    </row>
    <row r="295" spans="1:7" hidden="1" x14ac:dyDescent="0.35">
      <c r="A295" s="13" t="s">
        <v>2</v>
      </c>
      <c r="B295" s="7"/>
      <c r="C295" s="6"/>
      <c r="D295" s="6"/>
      <c r="E295" s="14"/>
      <c r="G295" t="s">
        <v>71</v>
      </c>
    </row>
    <row r="296" spans="1:7" hidden="1" x14ac:dyDescent="0.35">
      <c r="A296" s="13" t="s">
        <v>3</v>
      </c>
      <c r="B296" s="7"/>
      <c r="C296" s="6"/>
      <c r="D296" s="6"/>
      <c r="E296" s="14"/>
      <c r="G296" t="s">
        <v>71</v>
      </c>
    </row>
    <row r="297" spans="1:7" hidden="1" x14ac:dyDescent="0.35">
      <c r="A297" s="13" t="s">
        <v>14</v>
      </c>
      <c r="B297" s="7"/>
      <c r="C297" s="6"/>
      <c r="D297" s="6"/>
      <c r="E297" s="14"/>
      <c r="G297" t="s">
        <v>71</v>
      </c>
    </row>
    <row r="298" spans="1:7" hidden="1" x14ac:dyDescent="0.35">
      <c r="A298" s="13" t="s">
        <v>26</v>
      </c>
      <c r="B298" s="7"/>
      <c r="C298" s="6"/>
      <c r="D298" s="6"/>
      <c r="E298" s="14"/>
      <c r="G298" t="s">
        <v>71</v>
      </c>
    </row>
    <row r="299" spans="1:7" hidden="1" x14ac:dyDescent="0.35">
      <c r="A299" s="13" t="s">
        <v>28</v>
      </c>
      <c r="B299" s="7"/>
      <c r="C299" s="6"/>
      <c r="D299" s="6"/>
      <c r="E299" s="14"/>
      <c r="G299" t="s">
        <v>71</v>
      </c>
    </row>
    <row r="300" spans="1:7" hidden="1" x14ac:dyDescent="0.35">
      <c r="A300" s="13" t="s">
        <v>34</v>
      </c>
      <c r="B300" s="7"/>
      <c r="C300" s="6"/>
      <c r="D300" s="6"/>
      <c r="E300" s="14"/>
      <c r="G300" t="s">
        <v>71</v>
      </c>
    </row>
    <row r="301" spans="1:7" hidden="1" x14ac:dyDescent="0.35">
      <c r="A301" s="13" t="s">
        <v>4</v>
      </c>
      <c r="B301" s="7"/>
      <c r="C301" s="6"/>
      <c r="D301" s="6"/>
      <c r="E301" s="14"/>
      <c r="G301" t="s">
        <v>71</v>
      </c>
    </row>
    <row r="302" spans="1:7" hidden="1" x14ac:dyDescent="0.35">
      <c r="A302" s="13" t="s">
        <v>33</v>
      </c>
      <c r="B302" s="7"/>
      <c r="C302" s="6"/>
      <c r="D302" s="6"/>
      <c r="E302" s="14"/>
      <c r="G302" t="s">
        <v>71</v>
      </c>
    </row>
    <row r="303" spans="1:7" hidden="1" x14ac:dyDescent="0.35">
      <c r="A303" s="13" t="s">
        <v>35</v>
      </c>
      <c r="B303" s="7"/>
      <c r="C303" s="6"/>
      <c r="D303" s="6"/>
      <c r="E303" s="14"/>
      <c r="G303" t="s">
        <v>71</v>
      </c>
    </row>
    <row r="304" spans="1:7" hidden="1" x14ac:dyDescent="0.35">
      <c r="A304" s="13" t="s">
        <v>29</v>
      </c>
      <c r="B304" s="7"/>
      <c r="C304" s="6"/>
      <c r="D304" s="6"/>
      <c r="E304" s="14"/>
      <c r="G304" t="s">
        <v>71</v>
      </c>
    </row>
    <row r="305" spans="1:7" hidden="1" x14ac:dyDescent="0.35">
      <c r="A305" s="13" t="s">
        <v>30</v>
      </c>
      <c r="B305" s="7"/>
      <c r="C305" s="6"/>
      <c r="D305" s="6"/>
      <c r="E305" s="14"/>
      <c r="G305" t="s">
        <v>71</v>
      </c>
    </row>
    <row r="306" spans="1:7" hidden="1" x14ac:dyDescent="0.35">
      <c r="A306" s="13" t="s">
        <v>31</v>
      </c>
      <c r="B306" s="7"/>
      <c r="C306" s="6"/>
      <c r="D306" s="6"/>
      <c r="E306" s="14"/>
      <c r="G306" t="s">
        <v>71</v>
      </c>
    </row>
    <row r="307" spans="1:7" hidden="1" x14ac:dyDescent="0.35">
      <c r="A307" s="13" t="s">
        <v>32</v>
      </c>
      <c r="B307" s="7"/>
      <c r="C307" s="6"/>
      <c r="D307" s="6"/>
      <c r="E307" s="14"/>
      <c r="G307" t="s">
        <v>71</v>
      </c>
    </row>
    <row r="308" spans="1:7" hidden="1" x14ac:dyDescent="0.35">
      <c r="A308" s="13" t="s">
        <v>42</v>
      </c>
      <c r="B308" s="7"/>
      <c r="C308" s="6"/>
      <c r="D308" s="6"/>
      <c r="E308" s="14"/>
      <c r="G308" t="s">
        <v>71</v>
      </c>
    </row>
    <row r="309" spans="1:7" hidden="1" x14ac:dyDescent="0.35">
      <c r="A309" s="13" t="s">
        <v>43</v>
      </c>
      <c r="B309" s="7"/>
      <c r="C309" s="6"/>
      <c r="D309" s="6"/>
      <c r="E309" s="14"/>
      <c r="G309" t="s">
        <v>71</v>
      </c>
    </row>
    <row r="310" spans="1:7" hidden="1" x14ac:dyDescent="0.35">
      <c r="A310" s="13" t="s">
        <v>9</v>
      </c>
      <c r="B310" s="7"/>
      <c r="C310" s="6"/>
      <c r="D310" s="6"/>
      <c r="E310" s="14"/>
      <c r="G310" t="s">
        <v>71</v>
      </c>
    </row>
    <row r="311" spans="1:7" hidden="1" x14ac:dyDescent="0.35">
      <c r="A311" s="13" t="s">
        <v>27</v>
      </c>
      <c r="B311" s="7"/>
      <c r="C311" s="6"/>
      <c r="D311" s="6"/>
      <c r="E311" s="14"/>
      <c r="G311" t="s">
        <v>71</v>
      </c>
    </row>
    <row r="312" spans="1:7" hidden="1" x14ac:dyDescent="0.35">
      <c r="A312" s="13" t="s">
        <v>5</v>
      </c>
      <c r="B312" s="7"/>
      <c r="C312" s="6"/>
      <c r="D312" s="6"/>
      <c r="E312" s="14"/>
      <c r="G312" t="s">
        <v>71</v>
      </c>
    </row>
    <row r="313" spans="1:7" hidden="1" x14ac:dyDescent="0.35">
      <c r="A313" s="13" t="s">
        <v>6</v>
      </c>
      <c r="B313" s="7"/>
      <c r="C313" s="6"/>
      <c r="D313" s="6"/>
      <c r="E313" s="14"/>
      <c r="G313" t="s">
        <v>71</v>
      </c>
    </row>
    <row r="314" spans="1:7" hidden="1" x14ac:dyDescent="0.35">
      <c r="A314" s="13" t="s">
        <v>7</v>
      </c>
      <c r="B314" s="7"/>
      <c r="C314" s="6"/>
      <c r="D314" s="6"/>
      <c r="E314" s="14"/>
      <c r="G314" t="s">
        <v>71</v>
      </c>
    </row>
    <row r="315" spans="1:7" hidden="1" x14ac:dyDescent="0.35">
      <c r="A315" s="13" t="s">
        <v>8</v>
      </c>
      <c r="B315" s="7"/>
      <c r="C315" s="6"/>
      <c r="D315" s="6"/>
      <c r="E315" s="14"/>
      <c r="G315" t="s">
        <v>71</v>
      </c>
    </row>
    <row r="316" spans="1:7" hidden="1" x14ac:dyDescent="0.35">
      <c r="A316" s="13" t="s">
        <v>45</v>
      </c>
      <c r="B316" s="7"/>
      <c r="C316" s="6"/>
      <c r="D316" s="6"/>
      <c r="E316" s="14"/>
      <c r="G316" t="s">
        <v>71</v>
      </c>
    </row>
    <row r="317" spans="1:7" hidden="1" x14ac:dyDescent="0.35">
      <c r="A317" s="13" t="s">
        <v>40</v>
      </c>
      <c r="B317" s="7"/>
      <c r="C317" s="6"/>
      <c r="D317" s="6"/>
      <c r="E317" s="14"/>
      <c r="G317" t="s">
        <v>71</v>
      </c>
    </row>
    <row r="318" spans="1:7" hidden="1" x14ac:dyDescent="0.35">
      <c r="A318" s="13" t="s">
        <v>41</v>
      </c>
      <c r="B318" s="7"/>
      <c r="C318" s="6"/>
      <c r="D318" s="6"/>
      <c r="E318" s="14"/>
      <c r="G318" t="s">
        <v>71</v>
      </c>
    </row>
    <row r="319" spans="1:7" hidden="1" x14ac:dyDescent="0.35">
      <c r="A319" s="13" t="s">
        <v>10</v>
      </c>
      <c r="B319" s="7"/>
      <c r="C319" s="6"/>
      <c r="D319" s="6"/>
      <c r="E319" s="14"/>
      <c r="G319" t="s">
        <v>71</v>
      </c>
    </row>
    <row r="320" spans="1:7" hidden="1" x14ac:dyDescent="0.35">
      <c r="A320" s="13" t="s">
        <v>11</v>
      </c>
      <c r="B320" s="7"/>
      <c r="C320" s="6"/>
      <c r="D320" s="6"/>
      <c r="E320" s="14"/>
      <c r="G320" t="s">
        <v>71</v>
      </c>
    </row>
    <row r="321" spans="1:7" hidden="1" x14ac:dyDescent="0.35">
      <c r="A321" s="13" t="s">
        <v>44</v>
      </c>
      <c r="B321" s="7"/>
      <c r="C321" s="6"/>
      <c r="D321" s="6"/>
      <c r="E321" s="14"/>
      <c r="G321" t="s">
        <v>71</v>
      </c>
    </row>
    <row r="322" spans="1:7" hidden="1" x14ac:dyDescent="0.35">
      <c r="A322" s="13" t="s">
        <v>12</v>
      </c>
      <c r="B322" s="7"/>
      <c r="C322" s="6"/>
      <c r="D322" s="6"/>
      <c r="E322" s="14"/>
      <c r="G322" t="s">
        <v>71</v>
      </c>
    </row>
    <row r="323" spans="1:7" hidden="1" x14ac:dyDescent="0.35">
      <c r="A323" s="13" t="s">
        <v>16</v>
      </c>
      <c r="B323" s="7"/>
      <c r="C323" s="6"/>
      <c r="D323" s="6"/>
      <c r="E323" s="14"/>
      <c r="G323" t="s">
        <v>71</v>
      </c>
    </row>
    <row r="324" spans="1:7" hidden="1" x14ac:dyDescent="0.35">
      <c r="A324" s="13" t="s">
        <v>49</v>
      </c>
      <c r="B324" s="7"/>
      <c r="C324" s="6"/>
      <c r="D324" s="6"/>
      <c r="E324" s="14"/>
      <c r="G324" t="s">
        <v>71</v>
      </c>
    </row>
    <row r="325" spans="1:7" hidden="1" x14ac:dyDescent="0.35">
      <c r="A325" s="13" t="s">
        <v>59</v>
      </c>
      <c r="B325" s="7"/>
      <c r="C325" s="6"/>
      <c r="D325" s="6"/>
      <c r="E325" s="14"/>
      <c r="G325" t="s">
        <v>71</v>
      </c>
    </row>
    <row r="326" spans="1:7" hidden="1" x14ac:dyDescent="0.35">
      <c r="A326" s="13" t="s">
        <v>60</v>
      </c>
      <c r="B326" s="7"/>
      <c r="C326" s="6"/>
      <c r="D326" s="6"/>
      <c r="E326" s="14"/>
      <c r="G326" t="s">
        <v>71</v>
      </c>
    </row>
    <row r="327" spans="1:7" hidden="1" x14ac:dyDescent="0.35">
      <c r="A327" s="13" t="s">
        <v>48</v>
      </c>
      <c r="B327" s="7"/>
      <c r="C327" s="6"/>
      <c r="D327" s="6"/>
      <c r="E327" s="14"/>
      <c r="G327" t="s">
        <v>71</v>
      </c>
    </row>
    <row r="328" spans="1:7" hidden="1" x14ac:dyDescent="0.35">
      <c r="A328" s="13" t="s">
        <v>20</v>
      </c>
      <c r="B328" s="7"/>
      <c r="C328" s="6"/>
      <c r="D328" s="6"/>
      <c r="E328" s="14"/>
      <c r="G328" t="s">
        <v>71</v>
      </c>
    </row>
    <row r="329" spans="1:7" hidden="1" x14ac:dyDescent="0.35">
      <c r="A329" s="13" t="s">
        <v>15</v>
      </c>
      <c r="B329" s="7"/>
      <c r="C329" s="6"/>
      <c r="D329" s="6"/>
      <c r="E329" s="14"/>
      <c r="G329" t="s">
        <v>71</v>
      </c>
    </row>
    <row r="330" spans="1:7" hidden="1" x14ac:dyDescent="0.35">
      <c r="A330" s="13" t="s">
        <v>17</v>
      </c>
      <c r="B330" s="7"/>
      <c r="C330" s="6"/>
      <c r="D330" s="6"/>
      <c r="E330" s="14"/>
      <c r="G330" t="s">
        <v>71</v>
      </c>
    </row>
    <row r="331" spans="1:7" hidden="1" x14ac:dyDescent="0.35">
      <c r="A331" s="13" t="s">
        <v>36</v>
      </c>
      <c r="B331" s="7"/>
      <c r="C331" s="6"/>
      <c r="D331" s="6"/>
      <c r="E331" s="14"/>
      <c r="G331" t="s">
        <v>71</v>
      </c>
    </row>
    <row r="332" spans="1:7" hidden="1" x14ac:dyDescent="0.35">
      <c r="A332" s="13" t="s">
        <v>37</v>
      </c>
      <c r="B332" s="7"/>
      <c r="C332" s="6"/>
      <c r="D332" s="6"/>
      <c r="E332" s="14"/>
      <c r="G332" t="s">
        <v>71</v>
      </c>
    </row>
    <row r="333" spans="1:7" hidden="1" x14ac:dyDescent="0.35">
      <c r="A333" s="13" t="s">
        <v>38</v>
      </c>
      <c r="B333" s="7"/>
      <c r="C333" s="6"/>
      <c r="D333" s="6"/>
      <c r="E333" s="14"/>
      <c r="G333" t="s">
        <v>71</v>
      </c>
    </row>
    <row r="334" spans="1:7" hidden="1" x14ac:dyDescent="0.35">
      <c r="A334" s="13" t="s">
        <v>39</v>
      </c>
      <c r="B334" s="7"/>
      <c r="C334" s="6"/>
      <c r="D334" s="6"/>
      <c r="E334" s="14"/>
      <c r="G334" t="s">
        <v>71</v>
      </c>
    </row>
    <row r="335" spans="1:7" hidden="1" x14ac:dyDescent="0.35">
      <c r="A335" s="13" t="s">
        <v>46</v>
      </c>
      <c r="B335" s="7"/>
      <c r="C335" s="6"/>
      <c r="D335" s="6"/>
      <c r="E335" s="14"/>
      <c r="G335" t="s">
        <v>71</v>
      </c>
    </row>
    <row r="336" spans="1:7" hidden="1" x14ac:dyDescent="0.35">
      <c r="A336" s="13" t="s">
        <v>61</v>
      </c>
      <c r="B336" s="7"/>
      <c r="C336" s="6"/>
      <c r="D336" s="6"/>
      <c r="E336" s="14"/>
      <c r="G336" t="s">
        <v>71</v>
      </c>
    </row>
    <row r="337" spans="1:7" hidden="1" x14ac:dyDescent="0.35">
      <c r="A337" s="13" t="s">
        <v>55</v>
      </c>
      <c r="B337" s="7"/>
      <c r="C337" s="6"/>
      <c r="D337" s="6"/>
      <c r="E337" s="14"/>
      <c r="G337" t="s">
        <v>71</v>
      </c>
    </row>
    <row r="338" spans="1:7" hidden="1" x14ac:dyDescent="0.35">
      <c r="A338" s="13" t="s">
        <v>56</v>
      </c>
      <c r="B338" s="7"/>
      <c r="C338" s="6"/>
      <c r="D338" s="6"/>
      <c r="E338" s="14"/>
      <c r="G338" t="s">
        <v>71</v>
      </c>
    </row>
    <row r="339" spans="1:7" hidden="1" x14ac:dyDescent="0.35">
      <c r="A339" s="13" t="s">
        <v>57</v>
      </c>
      <c r="B339" s="7"/>
      <c r="C339" s="6"/>
      <c r="D339" s="6"/>
      <c r="E339" s="14"/>
      <c r="G339" t="s">
        <v>71</v>
      </c>
    </row>
    <row r="340" spans="1:7" hidden="1" x14ac:dyDescent="0.35">
      <c r="A340" s="13" t="s">
        <v>58</v>
      </c>
      <c r="B340" s="7"/>
      <c r="C340" s="6"/>
      <c r="D340" s="6"/>
      <c r="E340" s="14"/>
      <c r="G340" t="s">
        <v>71</v>
      </c>
    </row>
    <row r="341" spans="1:7" hidden="1" x14ac:dyDescent="0.35">
      <c r="A341" s="13" t="s">
        <v>47</v>
      </c>
      <c r="B341" s="7"/>
      <c r="C341" s="6"/>
      <c r="D341" s="6"/>
      <c r="E341" s="14"/>
      <c r="G341" t="s">
        <v>71</v>
      </c>
    </row>
    <row r="342" spans="1:7" hidden="1" x14ac:dyDescent="0.35">
      <c r="A342" s="13" t="s">
        <v>52</v>
      </c>
      <c r="B342" s="7"/>
      <c r="C342" s="6"/>
      <c r="D342" s="6"/>
      <c r="E342" s="14"/>
      <c r="G342" t="s">
        <v>71</v>
      </c>
    </row>
    <row r="343" spans="1:7" hidden="1" x14ac:dyDescent="0.35">
      <c r="A343" s="13" t="s">
        <v>52</v>
      </c>
      <c r="B343" s="7"/>
      <c r="C343" s="6"/>
      <c r="D343" s="6"/>
      <c r="E343" s="14"/>
      <c r="G343" t="s">
        <v>71</v>
      </c>
    </row>
    <row r="344" spans="1:7" hidden="1" x14ac:dyDescent="0.35">
      <c r="A344" s="13" t="s">
        <v>52</v>
      </c>
      <c r="B344" s="7"/>
      <c r="C344" s="6"/>
      <c r="D344" s="6"/>
      <c r="E344" s="14"/>
      <c r="G344" t="s">
        <v>71</v>
      </c>
    </row>
    <row r="345" spans="1:7" hidden="1" x14ac:dyDescent="0.35">
      <c r="A345" s="13" t="s">
        <v>51</v>
      </c>
      <c r="B345" s="7"/>
      <c r="C345" s="6"/>
      <c r="D345" s="6"/>
      <c r="E345" s="14"/>
      <c r="G345" t="s">
        <v>71</v>
      </c>
    </row>
    <row r="346" spans="1:7" hidden="1" x14ac:dyDescent="0.35">
      <c r="A346" s="13" t="s">
        <v>51</v>
      </c>
      <c r="B346" s="7"/>
      <c r="C346" s="6"/>
      <c r="D346" s="6"/>
      <c r="E346" s="14"/>
      <c r="G346" t="s">
        <v>71</v>
      </c>
    </row>
    <row r="347" spans="1:7" hidden="1" x14ac:dyDescent="0.35">
      <c r="A347" s="13" t="s">
        <v>51</v>
      </c>
      <c r="B347" s="7"/>
      <c r="C347" s="6"/>
      <c r="D347" s="6"/>
      <c r="E347" s="14"/>
      <c r="G347" t="s">
        <v>71</v>
      </c>
    </row>
    <row r="348" spans="1:7" hidden="1" x14ac:dyDescent="0.35">
      <c r="A348" s="13" t="s">
        <v>53</v>
      </c>
      <c r="B348" s="7"/>
      <c r="C348" s="6"/>
      <c r="D348" s="6"/>
      <c r="E348" s="14"/>
      <c r="G348" t="s">
        <v>71</v>
      </c>
    </row>
    <row r="349" spans="1:7" hidden="1" x14ac:dyDescent="0.35">
      <c r="A349" s="13" t="s">
        <v>53</v>
      </c>
      <c r="B349" s="7"/>
      <c r="C349" s="6"/>
      <c r="D349" s="6"/>
      <c r="E349" s="14"/>
      <c r="G349" t="s">
        <v>71</v>
      </c>
    </row>
    <row r="350" spans="1:7" hidden="1" x14ac:dyDescent="0.35">
      <c r="A350" s="13" t="s">
        <v>53</v>
      </c>
      <c r="B350" s="7"/>
      <c r="C350" s="6"/>
      <c r="D350" s="6"/>
      <c r="E350" s="14"/>
      <c r="G350" t="s">
        <v>71</v>
      </c>
    </row>
    <row r="351" spans="1:7" hidden="1" x14ac:dyDescent="0.35">
      <c r="A351" s="19" t="s">
        <v>54</v>
      </c>
      <c r="B351" s="20"/>
      <c r="C351" s="21"/>
      <c r="D351" s="21"/>
      <c r="E351" s="22"/>
      <c r="G351" t="s">
        <v>71</v>
      </c>
    </row>
    <row r="352" spans="1:7" ht="15" hidden="1" thickBot="1" x14ac:dyDescent="0.4">
      <c r="A352" s="26" t="s">
        <v>23</v>
      </c>
      <c r="B352" s="27">
        <f>SUMIF(E293:E351,"=X",B293:B351)</f>
        <v>0</v>
      </c>
      <c r="C352" s="28"/>
      <c r="D352" s="28"/>
      <c r="E352" s="29"/>
      <c r="G352" t="s">
        <v>71</v>
      </c>
    </row>
    <row r="353" spans="1:7" hidden="1" x14ac:dyDescent="0.35">
      <c r="A353" s="23" t="s">
        <v>63</v>
      </c>
      <c r="B353" s="24"/>
      <c r="C353" s="24"/>
      <c r="D353" s="24"/>
      <c r="E353" s="25"/>
      <c r="G353" t="s">
        <v>71</v>
      </c>
    </row>
    <row r="354" spans="1:7" hidden="1" x14ac:dyDescent="0.35">
      <c r="A354" s="13" t="s">
        <v>464</v>
      </c>
      <c r="B354" s="7">
        <f>B352+B287</f>
        <v>0</v>
      </c>
      <c r="C354" s="3"/>
      <c r="D354" s="3"/>
      <c r="E354" s="15"/>
      <c r="G354" t="s">
        <v>71</v>
      </c>
    </row>
    <row r="355" spans="1:7" hidden="1" x14ac:dyDescent="0.35">
      <c r="A355" s="13" t="s">
        <v>66</v>
      </c>
      <c r="B355" s="7">
        <f>B291</f>
        <v>0</v>
      </c>
      <c r="C355" s="3"/>
      <c r="D355" s="3"/>
      <c r="E355" s="15"/>
      <c r="G355" t="s">
        <v>71</v>
      </c>
    </row>
    <row r="356" spans="1:7" hidden="1" x14ac:dyDescent="0.35">
      <c r="A356" s="13" t="s">
        <v>81</v>
      </c>
      <c r="B356" s="6"/>
      <c r="C356" s="3"/>
      <c r="D356" s="3"/>
      <c r="E356" s="15"/>
      <c r="G356" t="s">
        <v>71</v>
      </c>
    </row>
    <row r="357" spans="1:7" hidden="1" x14ac:dyDescent="0.35">
      <c r="A357" s="13" t="s">
        <v>82</v>
      </c>
      <c r="B357" s="6"/>
      <c r="C357" s="3"/>
      <c r="D357" s="3"/>
      <c r="E357" s="15"/>
      <c r="G357" t="s">
        <v>71</v>
      </c>
    </row>
    <row r="358" spans="1:7" hidden="1" x14ac:dyDescent="0.35">
      <c r="A358" s="19" t="s">
        <v>68</v>
      </c>
      <c r="B358" s="21">
        <v>7</v>
      </c>
      <c r="C358" s="3"/>
      <c r="D358" s="3"/>
      <c r="E358" s="15"/>
      <c r="G358" t="s">
        <v>71</v>
      </c>
    </row>
    <row r="359" spans="1:7" ht="15" hidden="1" thickBot="1" x14ac:dyDescent="0.4">
      <c r="A359" s="31" t="s">
        <v>67</v>
      </c>
      <c r="B359" s="32" t="e">
        <f>((B354/B356)/B358)+((B355/B356)/(B357/B358))</f>
        <v>#DIV/0!</v>
      </c>
      <c r="C359" s="30"/>
      <c r="D359" s="17"/>
      <c r="E359" s="18"/>
      <c r="G359" t="s">
        <v>71</v>
      </c>
    </row>
    <row r="360" spans="1:7" hidden="1" x14ac:dyDescent="0.35">
      <c r="G360" t="s">
        <v>71</v>
      </c>
    </row>
    <row r="361" spans="1:7" hidden="1" x14ac:dyDescent="0.35">
      <c r="G361" t="s">
        <v>71</v>
      </c>
    </row>
    <row r="362" spans="1:7" hidden="1" x14ac:dyDescent="0.35">
      <c r="A362" s="43" t="s">
        <v>79</v>
      </c>
      <c r="B362" s="5" t="s">
        <v>65</v>
      </c>
      <c r="C362" s="5" t="s">
        <v>64</v>
      </c>
      <c r="D362" s="5" t="s">
        <v>25</v>
      </c>
      <c r="E362" s="12" t="s">
        <v>50</v>
      </c>
      <c r="G362" t="s">
        <v>72</v>
      </c>
    </row>
    <row r="363" spans="1:7" hidden="1" x14ac:dyDescent="0.35">
      <c r="A363" s="13" t="s">
        <v>1</v>
      </c>
      <c r="B363" s="7"/>
      <c r="C363" s="8"/>
      <c r="D363" s="6"/>
      <c r="E363" s="14"/>
      <c r="G363" t="s">
        <v>72</v>
      </c>
    </row>
    <row r="364" spans="1:7" hidden="1" x14ac:dyDescent="0.35">
      <c r="A364" s="13" t="s">
        <v>24</v>
      </c>
      <c r="B364" s="7"/>
      <c r="C364" s="8"/>
      <c r="D364" s="6"/>
      <c r="E364" s="14"/>
      <c r="G364" t="s">
        <v>72</v>
      </c>
    </row>
    <row r="365" spans="1:7" hidden="1" x14ac:dyDescent="0.35">
      <c r="A365" s="13" t="s">
        <v>2</v>
      </c>
      <c r="B365" s="7"/>
      <c r="C365" s="8"/>
      <c r="D365" s="6"/>
      <c r="E365" s="14"/>
      <c r="G365" t="s">
        <v>72</v>
      </c>
    </row>
    <row r="366" spans="1:7" hidden="1" x14ac:dyDescent="0.35">
      <c r="A366" s="13" t="s">
        <v>3</v>
      </c>
      <c r="B366" s="7"/>
      <c r="C366" s="8"/>
      <c r="D366" s="6"/>
      <c r="E366" s="14"/>
      <c r="G366" t="s">
        <v>72</v>
      </c>
    </row>
    <row r="367" spans="1:7" hidden="1" x14ac:dyDescent="0.35">
      <c r="A367" s="13" t="s">
        <v>14</v>
      </c>
      <c r="B367" s="7"/>
      <c r="C367" s="8"/>
      <c r="D367" s="6"/>
      <c r="E367" s="14"/>
      <c r="G367" t="s">
        <v>72</v>
      </c>
    </row>
    <row r="368" spans="1:7" hidden="1" x14ac:dyDescent="0.35">
      <c r="A368" s="13" t="s">
        <v>26</v>
      </c>
      <c r="B368" s="7"/>
      <c r="C368" s="8"/>
      <c r="D368" s="6"/>
      <c r="E368" s="14"/>
      <c r="G368" t="s">
        <v>72</v>
      </c>
    </row>
    <row r="369" spans="1:7" hidden="1" x14ac:dyDescent="0.35">
      <c r="A369" s="13" t="s">
        <v>28</v>
      </c>
      <c r="B369" s="7"/>
      <c r="C369" s="8"/>
      <c r="D369" s="6"/>
      <c r="E369" s="14"/>
      <c r="G369" t="s">
        <v>72</v>
      </c>
    </row>
    <row r="370" spans="1:7" hidden="1" x14ac:dyDescent="0.35">
      <c r="A370" s="13" t="s">
        <v>34</v>
      </c>
      <c r="B370" s="7"/>
      <c r="C370" s="8"/>
      <c r="D370" s="6"/>
      <c r="E370" s="14"/>
      <c r="G370" t="s">
        <v>72</v>
      </c>
    </row>
    <row r="371" spans="1:7" hidden="1" x14ac:dyDescent="0.35">
      <c r="A371" s="13" t="s">
        <v>4</v>
      </c>
      <c r="B371" s="7"/>
      <c r="C371" s="8"/>
      <c r="D371" s="6"/>
      <c r="E371" s="14"/>
      <c r="G371" t="s">
        <v>72</v>
      </c>
    </row>
    <row r="372" spans="1:7" hidden="1" x14ac:dyDescent="0.35">
      <c r="A372" s="13" t="s">
        <v>33</v>
      </c>
      <c r="B372" s="7"/>
      <c r="C372" s="8"/>
      <c r="D372" s="6"/>
      <c r="E372" s="14"/>
      <c r="G372" t="s">
        <v>72</v>
      </c>
    </row>
    <row r="373" spans="1:7" hidden="1" x14ac:dyDescent="0.35">
      <c r="A373" s="13" t="s">
        <v>35</v>
      </c>
      <c r="B373" s="7"/>
      <c r="C373" s="8"/>
      <c r="D373" s="6"/>
      <c r="E373" s="14"/>
      <c r="G373" t="s">
        <v>72</v>
      </c>
    </row>
    <row r="374" spans="1:7" hidden="1" x14ac:dyDescent="0.35">
      <c r="A374" s="13" t="s">
        <v>29</v>
      </c>
      <c r="B374" s="7"/>
      <c r="C374" s="8"/>
      <c r="D374" s="6"/>
      <c r="E374" s="14"/>
      <c r="G374" t="s">
        <v>72</v>
      </c>
    </row>
    <row r="375" spans="1:7" hidden="1" x14ac:dyDescent="0.35">
      <c r="A375" s="13" t="s">
        <v>30</v>
      </c>
      <c r="B375" s="7"/>
      <c r="C375" s="8"/>
      <c r="D375" s="6"/>
      <c r="E375" s="14"/>
      <c r="G375" t="s">
        <v>72</v>
      </c>
    </row>
    <row r="376" spans="1:7" hidden="1" x14ac:dyDescent="0.35">
      <c r="A376" s="13" t="s">
        <v>31</v>
      </c>
      <c r="B376" s="7"/>
      <c r="C376" s="8"/>
      <c r="D376" s="6"/>
      <c r="E376" s="14"/>
      <c r="G376" t="s">
        <v>72</v>
      </c>
    </row>
    <row r="377" spans="1:7" hidden="1" x14ac:dyDescent="0.35">
      <c r="A377" s="13" t="s">
        <v>32</v>
      </c>
      <c r="B377" s="7"/>
      <c r="C377" s="8"/>
      <c r="D377" s="6"/>
      <c r="E377" s="14"/>
      <c r="G377" t="s">
        <v>72</v>
      </c>
    </row>
    <row r="378" spans="1:7" hidden="1" x14ac:dyDescent="0.35">
      <c r="A378" s="13" t="s">
        <v>42</v>
      </c>
      <c r="B378" s="7"/>
      <c r="C378" s="8"/>
      <c r="D378" s="6"/>
      <c r="E378" s="14"/>
      <c r="G378" t="s">
        <v>72</v>
      </c>
    </row>
    <row r="379" spans="1:7" hidden="1" x14ac:dyDescent="0.35">
      <c r="A379" s="13" t="s">
        <v>43</v>
      </c>
      <c r="B379" s="7"/>
      <c r="C379" s="8"/>
      <c r="D379" s="6"/>
      <c r="E379" s="14"/>
      <c r="G379" t="s">
        <v>72</v>
      </c>
    </row>
    <row r="380" spans="1:7" hidden="1" x14ac:dyDescent="0.35">
      <c r="A380" s="13" t="s">
        <v>9</v>
      </c>
      <c r="B380" s="7"/>
      <c r="C380" s="8"/>
      <c r="D380" s="6"/>
      <c r="E380" s="14"/>
      <c r="G380" t="s">
        <v>72</v>
      </c>
    </row>
    <row r="381" spans="1:7" hidden="1" x14ac:dyDescent="0.35">
      <c r="A381" s="13" t="s">
        <v>27</v>
      </c>
      <c r="B381" s="7"/>
      <c r="C381" s="8"/>
      <c r="D381" s="6"/>
      <c r="E381" s="14"/>
      <c r="G381" t="s">
        <v>72</v>
      </c>
    </row>
    <row r="382" spans="1:7" hidden="1" x14ac:dyDescent="0.35">
      <c r="A382" s="13" t="s">
        <v>5</v>
      </c>
      <c r="B382" s="7"/>
      <c r="C382" s="8"/>
      <c r="D382" s="6"/>
      <c r="E382" s="14"/>
      <c r="G382" t="s">
        <v>72</v>
      </c>
    </row>
    <row r="383" spans="1:7" hidden="1" x14ac:dyDescent="0.35">
      <c r="A383" s="13" t="s">
        <v>6</v>
      </c>
      <c r="B383" s="7"/>
      <c r="C383" s="8"/>
      <c r="D383" s="6"/>
      <c r="E383" s="14"/>
      <c r="G383" t="s">
        <v>72</v>
      </c>
    </row>
    <row r="384" spans="1:7" hidden="1" x14ac:dyDescent="0.35">
      <c r="A384" s="13" t="s">
        <v>7</v>
      </c>
      <c r="B384" s="7"/>
      <c r="C384" s="8"/>
      <c r="D384" s="6"/>
      <c r="E384" s="14"/>
      <c r="G384" t="s">
        <v>72</v>
      </c>
    </row>
    <row r="385" spans="1:7" hidden="1" x14ac:dyDescent="0.35">
      <c r="A385" s="13" t="s">
        <v>8</v>
      </c>
      <c r="B385" s="7"/>
      <c r="C385" s="8"/>
      <c r="D385" s="6"/>
      <c r="E385" s="14"/>
      <c r="G385" t="s">
        <v>72</v>
      </c>
    </row>
    <row r="386" spans="1:7" hidden="1" x14ac:dyDescent="0.35">
      <c r="A386" s="13" t="s">
        <v>45</v>
      </c>
      <c r="B386" s="7"/>
      <c r="C386" s="8"/>
      <c r="D386" s="6"/>
      <c r="E386" s="14"/>
      <c r="G386" t="s">
        <v>72</v>
      </c>
    </row>
    <row r="387" spans="1:7" hidden="1" x14ac:dyDescent="0.35">
      <c r="A387" s="13" t="s">
        <v>40</v>
      </c>
      <c r="B387" s="7"/>
      <c r="C387" s="8"/>
      <c r="D387" s="6"/>
      <c r="E387" s="14"/>
      <c r="G387" t="s">
        <v>72</v>
      </c>
    </row>
    <row r="388" spans="1:7" hidden="1" x14ac:dyDescent="0.35">
      <c r="A388" s="13" t="s">
        <v>41</v>
      </c>
      <c r="B388" s="7"/>
      <c r="C388" s="8"/>
      <c r="D388" s="6"/>
      <c r="E388" s="14"/>
      <c r="G388" t="s">
        <v>72</v>
      </c>
    </row>
    <row r="389" spans="1:7" hidden="1" x14ac:dyDescent="0.35">
      <c r="A389" s="13" t="s">
        <v>10</v>
      </c>
      <c r="B389" s="7"/>
      <c r="C389" s="8"/>
      <c r="D389" s="6"/>
      <c r="E389" s="14"/>
      <c r="G389" t="s">
        <v>72</v>
      </c>
    </row>
    <row r="390" spans="1:7" hidden="1" x14ac:dyDescent="0.35">
      <c r="A390" s="13" t="s">
        <v>11</v>
      </c>
      <c r="B390" s="7"/>
      <c r="C390" s="8"/>
      <c r="D390" s="6"/>
      <c r="E390" s="14"/>
      <c r="G390" t="s">
        <v>72</v>
      </c>
    </row>
    <row r="391" spans="1:7" hidden="1" x14ac:dyDescent="0.35">
      <c r="A391" s="13" t="s">
        <v>44</v>
      </c>
      <c r="B391" s="7"/>
      <c r="C391" s="8"/>
      <c r="D391" s="6"/>
      <c r="E391" s="14"/>
      <c r="G391" t="s">
        <v>72</v>
      </c>
    </row>
    <row r="392" spans="1:7" hidden="1" x14ac:dyDescent="0.35">
      <c r="A392" s="13" t="s">
        <v>12</v>
      </c>
      <c r="B392" s="7"/>
      <c r="C392" s="8"/>
      <c r="D392" s="6"/>
      <c r="E392" s="14"/>
      <c r="G392" t="s">
        <v>72</v>
      </c>
    </row>
    <row r="393" spans="1:7" hidden="1" x14ac:dyDescent="0.35">
      <c r="A393" s="13" t="s">
        <v>16</v>
      </c>
      <c r="B393" s="7"/>
      <c r="C393" s="8"/>
      <c r="D393" s="6"/>
      <c r="E393" s="14"/>
      <c r="G393" t="s">
        <v>72</v>
      </c>
    </row>
    <row r="394" spans="1:7" hidden="1" x14ac:dyDescent="0.35">
      <c r="A394" s="13" t="s">
        <v>49</v>
      </c>
      <c r="B394" s="7"/>
      <c r="C394" s="8"/>
      <c r="D394" s="6"/>
      <c r="E394" s="14"/>
      <c r="G394" t="s">
        <v>72</v>
      </c>
    </row>
    <row r="395" spans="1:7" hidden="1" x14ac:dyDescent="0.35">
      <c r="A395" s="13" t="s">
        <v>48</v>
      </c>
      <c r="B395" s="7"/>
      <c r="C395" s="8"/>
      <c r="D395" s="6"/>
      <c r="E395" s="14"/>
      <c r="G395" t="s">
        <v>72</v>
      </c>
    </row>
    <row r="396" spans="1:7" hidden="1" x14ac:dyDescent="0.35">
      <c r="A396" s="13" t="s">
        <v>20</v>
      </c>
      <c r="B396" s="7"/>
      <c r="C396" s="8"/>
      <c r="D396" s="6"/>
      <c r="E396" s="14"/>
      <c r="G396" t="s">
        <v>72</v>
      </c>
    </row>
    <row r="397" spans="1:7" hidden="1" x14ac:dyDescent="0.35">
      <c r="A397" s="13" t="s">
        <v>15</v>
      </c>
      <c r="B397" s="7"/>
      <c r="C397" s="8"/>
      <c r="D397" s="6"/>
      <c r="E397" s="14"/>
      <c r="G397" t="s">
        <v>72</v>
      </c>
    </row>
    <row r="398" spans="1:7" hidden="1" x14ac:dyDescent="0.35">
      <c r="A398" s="13" t="s">
        <v>17</v>
      </c>
      <c r="B398" s="7"/>
      <c r="C398" s="8"/>
      <c r="D398" s="6"/>
      <c r="E398" s="14"/>
      <c r="G398" t="s">
        <v>72</v>
      </c>
    </row>
    <row r="399" spans="1:7" hidden="1" x14ac:dyDescent="0.35">
      <c r="A399" s="13" t="s">
        <v>36</v>
      </c>
      <c r="B399" s="7"/>
      <c r="C399" s="8"/>
      <c r="D399" s="6"/>
      <c r="E399" s="14"/>
      <c r="G399" t="s">
        <v>72</v>
      </c>
    </row>
    <row r="400" spans="1:7" hidden="1" x14ac:dyDescent="0.35">
      <c r="A400" s="13" t="s">
        <v>37</v>
      </c>
      <c r="B400" s="7"/>
      <c r="C400" s="8"/>
      <c r="D400" s="6"/>
      <c r="E400" s="14"/>
      <c r="G400" t="s">
        <v>72</v>
      </c>
    </row>
    <row r="401" spans="1:7" hidden="1" x14ac:dyDescent="0.35">
      <c r="A401" s="13" t="s">
        <v>38</v>
      </c>
      <c r="B401" s="7"/>
      <c r="C401" s="8"/>
      <c r="D401" s="6"/>
      <c r="E401" s="14"/>
      <c r="G401" t="s">
        <v>72</v>
      </c>
    </row>
    <row r="402" spans="1:7" hidden="1" x14ac:dyDescent="0.35">
      <c r="A402" s="13" t="s">
        <v>39</v>
      </c>
      <c r="B402" s="7"/>
      <c r="C402" s="8"/>
      <c r="D402" s="6"/>
      <c r="E402" s="14"/>
      <c r="G402" t="s">
        <v>72</v>
      </c>
    </row>
    <row r="403" spans="1:7" hidden="1" x14ac:dyDescent="0.35">
      <c r="A403" s="13" t="s">
        <v>46</v>
      </c>
      <c r="B403" s="7"/>
      <c r="C403" s="8"/>
      <c r="D403" s="6"/>
      <c r="E403" s="14"/>
      <c r="G403" t="s">
        <v>72</v>
      </c>
    </row>
    <row r="404" spans="1:7" hidden="1" x14ac:dyDescent="0.35">
      <c r="A404" s="13" t="s">
        <v>47</v>
      </c>
      <c r="B404" s="7"/>
      <c r="C404" s="8"/>
      <c r="D404" s="6"/>
      <c r="E404" s="14"/>
      <c r="G404" t="s">
        <v>72</v>
      </c>
    </row>
    <row r="405" spans="1:7" hidden="1" x14ac:dyDescent="0.35">
      <c r="A405" s="13" t="s">
        <v>21</v>
      </c>
      <c r="B405" s="7"/>
      <c r="C405" s="8"/>
      <c r="D405" s="6"/>
      <c r="E405" s="14"/>
      <c r="G405" t="s">
        <v>72</v>
      </c>
    </row>
    <row r="406" spans="1:7" hidden="1" x14ac:dyDescent="0.35">
      <c r="A406" s="19" t="s">
        <v>22</v>
      </c>
      <c r="B406" s="20"/>
      <c r="C406" s="8"/>
      <c r="D406" s="6"/>
      <c r="E406" s="14"/>
      <c r="G406" t="s">
        <v>72</v>
      </c>
    </row>
    <row r="407" spans="1:7" ht="15" hidden="1" thickBot="1" x14ac:dyDescent="0.4">
      <c r="A407" s="26" t="s">
        <v>23</v>
      </c>
      <c r="B407" s="37">
        <f>SUMIF(E363:E406,"=X",B363:B406)</f>
        <v>0</v>
      </c>
      <c r="C407" s="36"/>
      <c r="D407" s="3"/>
      <c r="E407" s="15"/>
      <c r="G407" t="s">
        <v>72</v>
      </c>
    </row>
    <row r="408" spans="1:7" hidden="1" x14ac:dyDescent="0.35">
      <c r="A408" s="23" t="s">
        <v>62</v>
      </c>
      <c r="B408" s="35"/>
      <c r="C408" s="4"/>
      <c r="D408" s="4"/>
      <c r="E408" s="11"/>
      <c r="G408" t="s">
        <v>72</v>
      </c>
    </row>
    <row r="409" spans="1:7" hidden="1" x14ac:dyDescent="0.35">
      <c r="A409" s="16" t="s">
        <v>18</v>
      </c>
      <c r="B409" s="7"/>
      <c r="C409" s="6"/>
      <c r="D409" s="6"/>
      <c r="E409" s="14"/>
      <c r="G409" t="s">
        <v>72</v>
      </c>
    </row>
    <row r="410" spans="1:7" hidden="1" x14ac:dyDescent="0.35">
      <c r="A410" s="34" t="s">
        <v>19</v>
      </c>
      <c r="B410" s="20"/>
      <c r="C410" s="6"/>
      <c r="D410" s="6"/>
      <c r="E410" s="14"/>
      <c r="G410" t="s">
        <v>72</v>
      </c>
    </row>
    <row r="411" spans="1:7" ht="15" hidden="1" thickBot="1" x14ac:dyDescent="0.4">
      <c r="A411" s="26" t="s">
        <v>23</v>
      </c>
      <c r="B411" s="37">
        <f>SUMIF(E409:E410,"=X",B409:B410)</f>
        <v>0</v>
      </c>
      <c r="C411" s="33"/>
      <c r="D411" s="3"/>
      <c r="E411" s="15"/>
      <c r="G411" t="s">
        <v>72</v>
      </c>
    </row>
    <row r="412" spans="1:7" hidden="1" x14ac:dyDescent="0.35">
      <c r="A412" s="23" t="s">
        <v>13</v>
      </c>
      <c r="B412" s="35"/>
      <c r="C412" s="4"/>
      <c r="D412" s="4"/>
      <c r="E412" s="11"/>
      <c r="G412" t="s">
        <v>72</v>
      </c>
    </row>
    <row r="413" spans="1:7" hidden="1" x14ac:dyDescent="0.35">
      <c r="A413" s="13" t="s">
        <v>1</v>
      </c>
      <c r="B413" s="7"/>
      <c r="C413" s="6"/>
      <c r="D413" s="6"/>
      <c r="E413" s="14"/>
      <c r="G413" t="s">
        <v>72</v>
      </c>
    </row>
    <row r="414" spans="1:7" hidden="1" x14ac:dyDescent="0.35">
      <c r="A414" s="13" t="s">
        <v>24</v>
      </c>
      <c r="B414" s="7"/>
      <c r="C414" s="6"/>
      <c r="D414" s="6"/>
      <c r="E414" s="14"/>
      <c r="G414" t="s">
        <v>72</v>
      </c>
    </row>
    <row r="415" spans="1:7" hidden="1" x14ac:dyDescent="0.35">
      <c r="A415" s="13" t="s">
        <v>2</v>
      </c>
      <c r="B415" s="7"/>
      <c r="C415" s="6"/>
      <c r="D415" s="6"/>
      <c r="E415" s="14"/>
      <c r="G415" t="s">
        <v>72</v>
      </c>
    </row>
    <row r="416" spans="1:7" hidden="1" x14ac:dyDescent="0.35">
      <c r="A416" s="13" t="s">
        <v>3</v>
      </c>
      <c r="B416" s="7"/>
      <c r="C416" s="6"/>
      <c r="D416" s="6"/>
      <c r="E416" s="14"/>
      <c r="G416" t="s">
        <v>72</v>
      </c>
    </row>
    <row r="417" spans="1:7" hidden="1" x14ac:dyDescent="0.35">
      <c r="A417" s="13" t="s">
        <v>14</v>
      </c>
      <c r="B417" s="7"/>
      <c r="C417" s="6"/>
      <c r="D417" s="6"/>
      <c r="E417" s="14"/>
      <c r="G417" t="s">
        <v>72</v>
      </c>
    </row>
    <row r="418" spans="1:7" hidden="1" x14ac:dyDescent="0.35">
      <c r="A418" s="13" t="s">
        <v>26</v>
      </c>
      <c r="B418" s="7"/>
      <c r="C418" s="6"/>
      <c r="D418" s="6"/>
      <c r="E418" s="14"/>
      <c r="G418" t="s">
        <v>72</v>
      </c>
    </row>
    <row r="419" spans="1:7" hidden="1" x14ac:dyDescent="0.35">
      <c r="A419" s="13" t="s">
        <v>28</v>
      </c>
      <c r="B419" s="7"/>
      <c r="C419" s="6"/>
      <c r="D419" s="6"/>
      <c r="E419" s="14"/>
      <c r="G419" t="s">
        <v>72</v>
      </c>
    </row>
    <row r="420" spans="1:7" hidden="1" x14ac:dyDescent="0.35">
      <c r="A420" s="13" t="s">
        <v>34</v>
      </c>
      <c r="B420" s="7"/>
      <c r="C420" s="6"/>
      <c r="D420" s="6"/>
      <c r="E420" s="14"/>
      <c r="G420" t="s">
        <v>72</v>
      </c>
    </row>
    <row r="421" spans="1:7" hidden="1" x14ac:dyDescent="0.35">
      <c r="A421" s="13" t="s">
        <v>4</v>
      </c>
      <c r="B421" s="7"/>
      <c r="C421" s="6"/>
      <c r="D421" s="6"/>
      <c r="E421" s="14"/>
      <c r="G421" t="s">
        <v>72</v>
      </c>
    </row>
    <row r="422" spans="1:7" hidden="1" x14ac:dyDescent="0.35">
      <c r="A422" s="13" t="s">
        <v>33</v>
      </c>
      <c r="B422" s="7"/>
      <c r="C422" s="6"/>
      <c r="D422" s="6"/>
      <c r="E422" s="14"/>
      <c r="G422" t="s">
        <v>72</v>
      </c>
    </row>
    <row r="423" spans="1:7" hidden="1" x14ac:dyDescent="0.35">
      <c r="A423" s="13" t="s">
        <v>35</v>
      </c>
      <c r="B423" s="7"/>
      <c r="C423" s="6"/>
      <c r="D423" s="6"/>
      <c r="E423" s="14"/>
      <c r="G423" t="s">
        <v>72</v>
      </c>
    </row>
    <row r="424" spans="1:7" hidden="1" x14ac:dyDescent="0.35">
      <c r="A424" s="13" t="s">
        <v>29</v>
      </c>
      <c r="B424" s="7"/>
      <c r="C424" s="6"/>
      <c r="D424" s="6"/>
      <c r="E424" s="14"/>
      <c r="G424" t="s">
        <v>72</v>
      </c>
    </row>
    <row r="425" spans="1:7" hidden="1" x14ac:dyDescent="0.35">
      <c r="A425" s="13" t="s">
        <v>30</v>
      </c>
      <c r="B425" s="7"/>
      <c r="C425" s="6"/>
      <c r="D425" s="6"/>
      <c r="E425" s="14"/>
      <c r="G425" t="s">
        <v>72</v>
      </c>
    </row>
    <row r="426" spans="1:7" hidden="1" x14ac:dyDescent="0.35">
      <c r="A426" s="13" t="s">
        <v>31</v>
      </c>
      <c r="B426" s="7"/>
      <c r="C426" s="6"/>
      <c r="D426" s="6"/>
      <c r="E426" s="14"/>
      <c r="G426" t="s">
        <v>72</v>
      </c>
    </row>
    <row r="427" spans="1:7" hidden="1" x14ac:dyDescent="0.35">
      <c r="A427" s="13" t="s">
        <v>32</v>
      </c>
      <c r="B427" s="7"/>
      <c r="C427" s="6"/>
      <c r="D427" s="6"/>
      <c r="E427" s="14"/>
      <c r="G427" t="s">
        <v>72</v>
      </c>
    </row>
    <row r="428" spans="1:7" hidden="1" x14ac:dyDescent="0.35">
      <c r="A428" s="13" t="s">
        <v>42</v>
      </c>
      <c r="B428" s="7"/>
      <c r="C428" s="6"/>
      <c r="D428" s="6"/>
      <c r="E428" s="14"/>
      <c r="G428" t="s">
        <v>72</v>
      </c>
    </row>
    <row r="429" spans="1:7" hidden="1" x14ac:dyDescent="0.35">
      <c r="A429" s="13" t="s">
        <v>43</v>
      </c>
      <c r="B429" s="7"/>
      <c r="C429" s="6"/>
      <c r="D429" s="6"/>
      <c r="E429" s="14"/>
      <c r="G429" t="s">
        <v>72</v>
      </c>
    </row>
    <row r="430" spans="1:7" hidden="1" x14ac:dyDescent="0.35">
      <c r="A430" s="13" t="s">
        <v>9</v>
      </c>
      <c r="B430" s="7"/>
      <c r="C430" s="6"/>
      <c r="D430" s="6"/>
      <c r="E430" s="14"/>
      <c r="G430" t="s">
        <v>72</v>
      </c>
    </row>
    <row r="431" spans="1:7" hidden="1" x14ac:dyDescent="0.35">
      <c r="A431" s="13" t="s">
        <v>27</v>
      </c>
      <c r="B431" s="7"/>
      <c r="C431" s="6"/>
      <c r="D431" s="6"/>
      <c r="E431" s="14"/>
      <c r="G431" t="s">
        <v>72</v>
      </c>
    </row>
    <row r="432" spans="1:7" hidden="1" x14ac:dyDescent="0.35">
      <c r="A432" s="13" t="s">
        <v>5</v>
      </c>
      <c r="B432" s="7"/>
      <c r="C432" s="6"/>
      <c r="D432" s="6"/>
      <c r="E432" s="14"/>
      <c r="G432" t="s">
        <v>72</v>
      </c>
    </row>
    <row r="433" spans="1:7" hidden="1" x14ac:dyDescent="0.35">
      <c r="A433" s="13" t="s">
        <v>6</v>
      </c>
      <c r="B433" s="7"/>
      <c r="C433" s="6"/>
      <c r="D433" s="6"/>
      <c r="E433" s="14"/>
      <c r="G433" t="s">
        <v>72</v>
      </c>
    </row>
    <row r="434" spans="1:7" hidden="1" x14ac:dyDescent="0.35">
      <c r="A434" s="13" t="s">
        <v>7</v>
      </c>
      <c r="B434" s="7"/>
      <c r="C434" s="6"/>
      <c r="D434" s="6"/>
      <c r="E434" s="14"/>
      <c r="G434" t="s">
        <v>72</v>
      </c>
    </row>
    <row r="435" spans="1:7" hidden="1" x14ac:dyDescent="0.35">
      <c r="A435" s="13" t="s">
        <v>8</v>
      </c>
      <c r="B435" s="7"/>
      <c r="C435" s="6"/>
      <c r="D435" s="6"/>
      <c r="E435" s="14"/>
      <c r="G435" t="s">
        <v>72</v>
      </c>
    </row>
    <row r="436" spans="1:7" hidden="1" x14ac:dyDescent="0.35">
      <c r="A436" s="13" t="s">
        <v>45</v>
      </c>
      <c r="B436" s="7"/>
      <c r="C436" s="6"/>
      <c r="D436" s="6"/>
      <c r="E436" s="14"/>
      <c r="G436" t="s">
        <v>72</v>
      </c>
    </row>
    <row r="437" spans="1:7" hidden="1" x14ac:dyDescent="0.35">
      <c r="A437" s="13" t="s">
        <v>40</v>
      </c>
      <c r="B437" s="7"/>
      <c r="C437" s="6"/>
      <c r="D437" s="6"/>
      <c r="E437" s="14"/>
      <c r="G437" t="s">
        <v>72</v>
      </c>
    </row>
    <row r="438" spans="1:7" hidden="1" x14ac:dyDescent="0.35">
      <c r="A438" s="13" t="s">
        <v>41</v>
      </c>
      <c r="B438" s="7"/>
      <c r="C438" s="6"/>
      <c r="D438" s="6"/>
      <c r="E438" s="14"/>
      <c r="G438" t="s">
        <v>72</v>
      </c>
    </row>
    <row r="439" spans="1:7" hidden="1" x14ac:dyDescent="0.35">
      <c r="A439" s="13" t="s">
        <v>10</v>
      </c>
      <c r="B439" s="7"/>
      <c r="C439" s="6"/>
      <c r="D439" s="6"/>
      <c r="E439" s="14"/>
      <c r="G439" t="s">
        <v>72</v>
      </c>
    </row>
    <row r="440" spans="1:7" hidden="1" x14ac:dyDescent="0.35">
      <c r="A440" s="13" t="s">
        <v>11</v>
      </c>
      <c r="B440" s="7"/>
      <c r="C440" s="6"/>
      <c r="D440" s="6"/>
      <c r="E440" s="14"/>
      <c r="G440" t="s">
        <v>72</v>
      </c>
    </row>
    <row r="441" spans="1:7" hidden="1" x14ac:dyDescent="0.35">
      <c r="A441" s="13" t="s">
        <v>44</v>
      </c>
      <c r="B441" s="7"/>
      <c r="C441" s="6"/>
      <c r="D441" s="6"/>
      <c r="E441" s="14"/>
      <c r="G441" t="s">
        <v>72</v>
      </c>
    </row>
    <row r="442" spans="1:7" hidden="1" x14ac:dyDescent="0.35">
      <c r="A442" s="13" t="s">
        <v>12</v>
      </c>
      <c r="B442" s="7"/>
      <c r="C442" s="6"/>
      <c r="D442" s="6"/>
      <c r="E442" s="14"/>
      <c r="G442" t="s">
        <v>72</v>
      </c>
    </row>
    <row r="443" spans="1:7" hidden="1" x14ac:dyDescent="0.35">
      <c r="A443" s="13" t="s">
        <v>16</v>
      </c>
      <c r="B443" s="7"/>
      <c r="C443" s="6"/>
      <c r="D443" s="6"/>
      <c r="E443" s="14"/>
      <c r="G443" t="s">
        <v>72</v>
      </c>
    </row>
    <row r="444" spans="1:7" hidden="1" x14ac:dyDescent="0.35">
      <c r="A444" s="13" t="s">
        <v>49</v>
      </c>
      <c r="B444" s="7"/>
      <c r="C444" s="6"/>
      <c r="D444" s="6"/>
      <c r="E444" s="14"/>
      <c r="G444" t="s">
        <v>72</v>
      </c>
    </row>
    <row r="445" spans="1:7" hidden="1" x14ac:dyDescent="0.35">
      <c r="A445" s="13" t="s">
        <v>59</v>
      </c>
      <c r="B445" s="7"/>
      <c r="C445" s="6"/>
      <c r="D445" s="6"/>
      <c r="E445" s="14"/>
      <c r="G445" t="s">
        <v>72</v>
      </c>
    </row>
    <row r="446" spans="1:7" hidden="1" x14ac:dyDescent="0.35">
      <c r="A446" s="13" t="s">
        <v>60</v>
      </c>
      <c r="B446" s="7"/>
      <c r="C446" s="6"/>
      <c r="D446" s="6"/>
      <c r="E446" s="14"/>
      <c r="G446" t="s">
        <v>72</v>
      </c>
    </row>
    <row r="447" spans="1:7" hidden="1" x14ac:dyDescent="0.35">
      <c r="A447" s="13" t="s">
        <v>48</v>
      </c>
      <c r="B447" s="7"/>
      <c r="C447" s="6"/>
      <c r="D447" s="6"/>
      <c r="E447" s="14"/>
      <c r="G447" t="s">
        <v>72</v>
      </c>
    </row>
    <row r="448" spans="1:7" hidden="1" x14ac:dyDescent="0.35">
      <c r="A448" s="13" t="s">
        <v>20</v>
      </c>
      <c r="B448" s="7"/>
      <c r="C448" s="6"/>
      <c r="D448" s="6"/>
      <c r="E448" s="14"/>
      <c r="G448" t="s">
        <v>72</v>
      </c>
    </row>
    <row r="449" spans="1:7" hidden="1" x14ac:dyDescent="0.35">
      <c r="A449" s="13" t="s">
        <v>15</v>
      </c>
      <c r="B449" s="7"/>
      <c r="C449" s="6"/>
      <c r="D449" s="6"/>
      <c r="E449" s="14"/>
      <c r="G449" t="s">
        <v>72</v>
      </c>
    </row>
    <row r="450" spans="1:7" hidden="1" x14ac:dyDescent="0.35">
      <c r="A450" s="13" t="s">
        <v>17</v>
      </c>
      <c r="B450" s="7"/>
      <c r="C450" s="6"/>
      <c r="D450" s="6"/>
      <c r="E450" s="14"/>
      <c r="G450" t="s">
        <v>72</v>
      </c>
    </row>
    <row r="451" spans="1:7" hidden="1" x14ac:dyDescent="0.35">
      <c r="A451" s="13" t="s">
        <v>36</v>
      </c>
      <c r="B451" s="7"/>
      <c r="C451" s="6"/>
      <c r="D451" s="6"/>
      <c r="E451" s="14"/>
      <c r="G451" t="s">
        <v>72</v>
      </c>
    </row>
    <row r="452" spans="1:7" hidden="1" x14ac:dyDescent="0.35">
      <c r="A452" s="13" t="s">
        <v>37</v>
      </c>
      <c r="B452" s="7"/>
      <c r="C452" s="6"/>
      <c r="D452" s="6"/>
      <c r="E452" s="14"/>
      <c r="G452" t="s">
        <v>72</v>
      </c>
    </row>
    <row r="453" spans="1:7" hidden="1" x14ac:dyDescent="0.35">
      <c r="A453" s="13" t="s">
        <v>38</v>
      </c>
      <c r="B453" s="7"/>
      <c r="C453" s="6"/>
      <c r="D453" s="6"/>
      <c r="E453" s="14"/>
      <c r="G453" t="s">
        <v>72</v>
      </c>
    </row>
    <row r="454" spans="1:7" hidden="1" x14ac:dyDescent="0.35">
      <c r="A454" s="13" t="s">
        <v>39</v>
      </c>
      <c r="B454" s="7"/>
      <c r="C454" s="6"/>
      <c r="D454" s="6"/>
      <c r="E454" s="14"/>
      <c r="G454" t="s">
        <v>72</v>
      </c>
    </row>
    <row r="455" spans="1:7" hidden="1" x14ac:dyDescent="0.35">
      <c r="A455" s="13" t="s">
        <v>46</v>
      </c>
      <c r="B455" s="7"/>
      <c r="C455" s="6"/>
      <c r="D455" s="6"/>
      <c r="E455" s="14"/>
      <c r="G455" t="s">
        <v>72</v>
      </c>
    </row>
    <row r="456" spans="1:7" hidden="1" x14ac:dyDescent="0.35">
      <c r="A456" s="13" t="s">
        <v>61</v>
      </c>
      <c r="B456" s="7"/>
      <c r="C456" s="6"/>
      <c r="D456" s="6"/>
      <c r="E456" s="14"/>
      <c r="G456" t="s">
        <v>72</v>
      </c>
    </row>
    <row r="457" spans="1:7" hidden="1" x14ac:dyDescent="0.35">
      <c r="A457" s="13" t="s">
        <v>55</v>
      </c>
      <c r="B457" s="7"/>
      <c r="C457" s="6"/>
      <c r="D457" s="6"/>
      <c r="E457" s="14"/>
      <c r="G457" t="s">
        <v>72</v>
      </c>
    </row>
    <row r="458" spans="1:7" hidden="1" x14ac:dyDescent="0.35">
      <c r="A458" s="13" t="s">
        <v>56</v>
      </c>
      <c r="B458" s="7"/>
      <c r="C458" s="6"/>
      <c r="D458" s="6"/>
      <c r="E458" s="14"/>
      <c r="G458" t="s">
        <v>72</v>
      </c>
    </row>
    <row r="459" spans="1:7" hidden="1" x14ac:dyDescent="0.35">
      <c r="A459" s="13" t="s">
        <v>57</v>
      </c>
      <c r="B459" s="7"/>
      <c r="C459" s="6"/>
      <c r="D459" s="6"/>
      <c r="E459" s="14"/>
      <c r="G459" t="s">
        <v>72</v>
      </c>
    </row>
    <row r="460" spans="1:7" hidden="1" x14ac:dyDescent="0.35">
      <c r="A460" s="13" t="s">
        <v>58</v>
      </c>
      <c r="B460" s="7"/>
      <c r="C460" s="6"/>
      <c r="D460" s="6"/>
      <c r="E460" s="14"/>
      <c r="G460" t="s">
        <v>72</v>
      </c>
    </row>
    <row r="461" spans="1:7" hidden="1" x14ac:dyDescent="0.35">
      <c r="A461" s="13" t="s">
        <v>47</v>
      </c>
      <c r="B461" s="7"/>
      <c r="C461" s="6"/>
      <c r="D461" s="6"/>
      <c r="E461" s="14"/>
      <c r="G461" t="s">
        <v>72</v>
      </c>
    </row>
    <row r="462" spans="1:7" hidden="1" x14ac:dyDescent="0.35">
      <c r="A462" s="13" t="s">
        <v>52</v>
      </c>
      <c r="B462" s="7"/>
      <c r="C462" s="6"/>
      <c r="D462" s="6"/>
      <c r="E462" s="14"/>
      <c r="G462" t="s">
        <v>72</v>
      </c>
    </row>
    <row r="463" spans="1:7" hidden="1" x14ac:dyDescent="0.35">
      <c r="A463" s="13" t="s">
        <v>52</v>
      </c>
      <c r="B463" s="7"/>
      <c r="C463" s="6"/>
      <c r="D463" s="6"/>
      <c r="E463" s="14"/>
      <c r="G463" t="s">
        <v>72</v>
      </c>
    </row>
    <row r="464" spans="1:7" hidden="1" x14ac:dyDescent="0.35">
      <c r="A464" s="13" t="s">
        <v>52</v>
      </c>
      <c r="B464" s="7"/>
      <c r="C464" s="6"/>
      <c r="D464" s="6"/>
      <c r="E464" s="14"/>
      <c r="G464" t="s">
        <v>72</v>
      </c>
    </row>
    <row r="465" spans="1:7" hidden="1" x14ac:dyDescent="0.35">
      <c r="A465" s="13" t="s">
        <v>51</v>
      </c>
      <c r="B465" s="7"/>
      <c r="C465" s="6"/>
      <c r="D465" s="6"/>
      <c r="E465" s="14"/>
      <c r="G465" t="s">
        <v>72</v>
      </c>
    </row>
    <row r="466" spans="1:7" hidden="1" x14ac:dyDescent="0.35">
      <c r="A466" s="13" t="s">
        <v>51</v>
      </c>
      <c r="B466" s="7"/>
      <c r="C466" s="6"/>
      <c r="D466" s="6"/>
      <c r="E466" s="14"/>
      <c r="G466" t="s">
        <v>72</v>
      </c>
    </row>
    <row r="467" spans="1:7" hidden="1" x14ac:dyDescent="0.35">
      <c r="A467" s="13" t="s">
        <v>51</v>
      </c>
      <c r="B467" s="7"/>
      <c r="C467" s="6"/>
      <c r="D467" s="6"/>
      <c r="E467" s="14"/>
      <c r="G467" t="s">
        <v>72</v>
      </c>
    </row>
    <row r="468" spans="1:7" hidden="1" x14ac:dyDescent="0.35">
      <c r="A468" s="13" t="s">
        <v>53</v>
      </c>
      <c r="B468" s="7"/>
      <c r="C468" s="6"/>
      <c r="D468" s="6"/>
      <c r="E468" s="14"/>
      <c r="G468" t="s">
        <v>72</v>
      </c>
    </row>
    <row r="469" spans="1:7" hidden="1" x14ac:dyDescent="0.35">
      <c r="A469" s="13" t="s">
        <v>53</v>
      </c>
      <c r="B469" s="7"/>
      <c r="C469" s="6"/>
      <c r="D469" s="6"/>
      <c r="E469" s="14"/>
      <c r="G469" t="s">
        <v>72</v>
      </c>
    </row>
    <row r="470" spans="1:7" hidden="1" x14ac:dyDescent="0.35">
      <c r="A470" s="13" t="s">
        <v>53</v>
      </c>
      <c r="B470" s="7"/>
      <c r="C470" s="6"/>
      <c r="D470" s="6"/>
      <c r="E470" s="14"/>
      <c r="G470" t="s">
        <v>72</v>
      </c>
    </row>
    <row r="471" spans="1:7" hidden="1" x14ac:dyDescent="0.35">
      <c r="A471" s="19" t="s">
        <v>54</v>
      </c>
      <c r="B471" s="20"/>
      <c r="C471" s="21"/>
      <c r="D471" s="21"/>
      <c r="E471" s="22"/>
      <c r="G471" t="s">
        <v>72</v>
      </c>
    </row>
    <row r="472" spans="1:7" ht="15" hidden="1" thickBot="1" x14ac:dyDescent="0.4">
      <c r="A472" s="26" t="s">
        <v>23</v>
      </c>
      <c r="B472" s="27">
        <f>SUMIF(E413:E471,"=X",B413:B471)</f>
        <v>0</v>
      </c>
      <c r="C472" s="28"/>
      <c r="D472" s="28"/>
      <c r="E472" s="29"/>
      <c r="G472" t="s">
        <v>72</v>
      </c>
    </row>
    <row r="473" spans="1:7" hidden="1" x14ac:dyDescent="0.35">
      <c r="A473" s="23" t="s">
        <v>63</v>
      </c>
      <c r="B473" s="24"/>
      <c r="C473" s="24"/>
      <c r="D473" s="24"/>
      <c r="E473" s="25"/>
      <c r="G473" t="s">
        <v>72</v>
      </c>
    </row>
    <row r="474" spans="1:7" hidden="1" x14ac:dyDescent="0.35">
      <c r="A474" s="13" t="s">
        <v>464</v>
      </c>
      <c r="B474" s="7">
        <f>B472+B407</f>
        <v>0</v>
      </c>
      <c r="C474" s="3"/>
      <c r="D474" s="3"/>
      <c r="E474" s="15"/>
      <c r="G474" t="s">
        <v>72</v>
      </c>
    </row>
    <row r="475" spans="1:7" hidden="1" x14ac:dyDescent="0.35">
      <c r="A475" s="13" t="s">
        <v>66</v>
      </c>
      <c r="B475" s="7">
        <f>B411</f>
        <v>0</v>
      </c>
      <c r="C475" s="3"/>
      <c r="D475" s="3"/>
      <c r="E475" s="15"/>
      <c r="G475" t="s">
        <v>72</v>
      </c>
    </row>
    <row r="476" spans="1:7" hidden="1" x14ac:dyDescent="0.35">
      <c r="A476" s="13" t="s">
        <v>81</v>
      </c>
      <c r="B476" s="6"/>
      <c r="C476" s="3"/>
      <c r="D476" s="3"/>
      <c r="E476" s="15"/>
      <c r="G476" t="s">
        <v>72</v>
      </c>
    </row>
    <row r="477" spans="1:7" hidden="1" x14ac:dyDescent="0.35">
      <c r="A477" s="13" t="s">
        <v>82</v>
      </c>
      <c r="B477" s="6"/>
      <c r="C477" s="3"/>
      <c r="D477" s="3"/>
      <c r="E477" s="15"/>
      <c r="G477" t="s">
        <v>72</v>
      </c>
    </row>
    <row r="478" spans="1:7" hidden="1" x14ac:dyDescent="0.35">
      <c r="A478" s="19" t="s">
        <v>68</v>
      </c>
      <c r="B478" s="21">
        <v>7</v>
      </c>
      <c r="C478" s="3"/>
      <c r="D478" s="3"/>
      <c r="E478" s="15"/>
      <c r="G478" t="s">
        <v>72</v>
      </c>
    </row>
    <row r="479" spans="1:7" ht="15" hidden="1" thickBot="1" x14ac:dyDescent="0.4">
      <c r="A479" s="31" t="s">
        <v>67</v>
      </c>
      <c r="B479" s="32" t="e">
        <f>((B474/B476)/B478)+((B475/B476)/(B477/B478))</f>
        <v>#DIV/0!</v>
      </c>
      <c r="C479" s="30"/>
      <c r="D479" s="17"/>
      <c r="E479" s="18"/>
      <c r="G479" t="s">
        <v>72</v>
      </c>
    </row>
    <row r="480" spans="1:7" hidden="1" x14ac:dyDescent="0.35">
      <c r="G480" t="s">
        <v>72</v>
      </c>
    </row>
    <row r="481" spans="1:7" hidden="1" x14ac:dyDescent="0.35">
      <c r="G481" t="s">
        <v>72</v>
      </c>
    </row>
    <row r="482" spans="1:7" x14ac:dyDescent="0.35">
      <c r="A482" s="43" t="s">
        <v>79</v>
      </c>
      <c r="B482" s="5" t="s">
        <v>65</v>
      </c>
      <c r="C482" s="5" t="s">
        <v>64</v>
      </c>
      <c r="D482" s="5" t="s">
        <v>25</v>
      </c>
      <c r="E482" s="12" t="s">
        <v>50</v>
      </c>
      <c r="G482" t="s">
        <v>73</v>
      </c>
    </row>
    <row r="483" spans="1:7" x14ac:dyDescent="0.35">
      <c r="A483" s="13" t="s">
        <v>1</v>
      </c>
      <c r="B483" s="7"/>
      <c r="C483" s="8"/>
      <c r="D483" s="6"/>
      <c r="E483" s="14"/>
      <c r="G483" t="s">
        <v>73</v>
      </c>
    </row>
    <row r="484" spans="1:7" x14ac:dyDescent="0.35">
      <c r="A484" s="13" t="s">
        <v>24</v>
      </c>
      <c r="B484" s="7"/>
      <c r="C484" s="8"/>
      <c r="D484" s="6"/>
      <c r="E484" s="14"/>
      <c r="G484" t="s">
        <v>73</v>
      </c>
    </row>
    <row r="485" spans="1:7" x14ac:dyDescent="0.35">
      <c r="A485" s="13" t="s">
        <v>2</v>
      </c>
      <c r="B485" s="7"/>
      <c r="C485" s="8"/>
      <c r="D485" s="6"/>
      <c r="E485" s="14"/>
      <c r="G485" t="s">
        <v>73</v>
      </c>
    </row>
    <row r="486" spans="1:7" x14ac:dyDescent="0.35">
      <c r="A486" s="13" t="s">
        <v>3</v>
      </c>
      <c r="B486" s="7"/>
      <c r="C486" s="8"/>
      <c r="D486" s="6"/>
      <c r="E486" s="14"/>
      <c r="G486" t="s">
        <v>73</v>
      </c>
    </row>
    <row r="487" spans="1:7" x14ac:dyDescent="0.35">
      <c r="A487" s="13" t="s">
        <v>14</v>
      </c>
      <c r="B487" s="7"/>
      <c r="C487" s="8"/>
      <c r="D487" s="6"/>
      <c r="E487" s="14"/>
      <c r="G487" t="s">
        <v>73</v>
      </c>
    </row>
    <row r="488" spans="1:7" x14ac:dyDescent="0.35">
      <c r="A488" s="13" t="s">
        <v>26</v>
      </c>
      <c r="B488" s="7"/>
      <c r="C488" s="8"/>
      <c r="D488" s="6"/>
      <c r="E488" s="14"/>
      <c r="G488" t="s">
        <v>73</v>
      </c>
    </row>
    <row r="489" spans="1:7" x14ac:dyDescent="0.35">
      <c r="A489" s="13" t="s">
        <v>28</v>
      </c>
      <c r="B489" s="7"/>
      <c r="C489" s="8"/>
      <c r="D489" s="6"/>
      <c r="E489" s="14"/>
      <c r="G489" t="s">
        <v>73</v>
      </c>
    </row>
    <row r="490" spans="1:7" x14ac:dyDescent="0.35">
      <c r="A490" s="13" t="s">
        <v>34</v>
      </c>
      <c r="B490" s="7"/>
      <c r="C490" s="8"/>
      <c r="D490" s="6"/>
      <c r="E490" s="14"/>
      <c r="G490" t="s">
        <v>73</v>
      </c>
    </row>
    <row r="491" spans="1:7" x14ac:dyDescent="0.35">
      <c r="A491" s="13" t="s">
        <v>4</v>
      </c>
      <c r="B491" s="7"/>
      <c r="C491" s="8"/>
      <c r="D491" s="6"/>
      <c r="E491" s="14"/>
      <c r="G491" t="s">
        <v>73</v>
      </c>
    </row>
    <row r="492" spans="1:7" x14ac:dyDescent="0.35">
      <c r="A492" s="13" t="s">
        <v>33</v>
      </c>
      <c r="B492" s="7"/>
      <c r="C492" s="8"/>
      <c r="D492" s="6"/>
      <c r="E492" s="14"/>
      <c r="G492" t="s">
        <v>73</v>
      </c>
    </row>
    <row r="493" spans="1:7" x14ac:dyDescent="0.35">
      <c r="A493" s="13" t="s">
        <v>35</v>
      </c>
      <c r="B493" s="7"/>
      <c r="C493" s="8"/>
      <c r="D493" s="6"/>
      <c r="E493" s="14"/>
      <c r="G493" t="s">
        <v>73</v>
      </c>
    </row>
    <row r="494" spans="1:7" x14ac:dyDescent="0.35">
      <c r="A494" s="13" t="s">
        <v>29</v>
      </c>
      <c r="B494" s="7"/>
      <c r="C494" s="8"/>
      <c r="D494" s="6"/>
      <c r="E494" s="14"/>
      <c r="G494" t="s">
        <v>73</v>
      </c>
    </row>
    <row r="495" spans="1:7" x14ac:dyDescent="0.35">
      <c r="A495" s="13" t="s">
        <v>30</v>
      </c>
      <c r="B495" s="7"/>
      <c r="C495" s="8"/>
      <c r="D495" s="6"/>
      <c r="E495" s="14"/>
      <c r="G495" t="s">
        <v>73</v>
      </c>
    </row>
    <row r="496" spans="1:7" x14ac:dyDescent="0.35">
      <c r="A496" s="13" t="s">
        <v>31</v>
      </c>
      <c r="B496" s="7"/>
      <c r="C496" s="8"/>
      <c r="D496" s="6"/>
      <c r="E496" s="14"/>
      <c r="G496" t="s">
        <v>73</v>
      </c>
    </row>
    <row r="497" spans="1:7" x14ac:dyDescent="0.35">
      <c r="A497" s="13" t="s">
        <v>32</v>
      </c>
      <c r="B497" s="7"/>
      <c r="C497" s="8"/>
      <c r="D497" s="6"/>
      <c r="E497" s="14"/>
      <c r="G497" t="s">
        <v>73</v>
      </c>
    </row>
    <row r="498" spans="1:7" x14ac:dyDescent="0.35">
      <c r="A498" s="13" t="s">
        <v>42</v>
      </c>
      <c r="B498" s="7"/>
      <c r="C498" s="8"/>
      <c r="D498" s="6"/>
      <c r="E498" s="14"/>
      <c r="G498" t="s">
        <v>73</v>
      </c>
    </row>
    <row r="499" spans="1:7" x14ac:dyDescent="0.35">
      <c r="A499" s="13" t="s">
        <v>43</v>
      </c>
      <c r="B499" s="7"/>
      <c r="C499" s="8"/>
      <c r="D499" s="6"/>
      <c r="E499" s="14"/>
      <c r="G499" t="s">
        <v>73</v>
      </c>
    </row>
    <row r="500" spans="1:7" x14ac:dyDescent="0.35">
      <c r="A500" s="13" t="s">
        <v>9</v>
      </c>
      <c r="B500" s="7"/>
      <c r="C500" s="8"/>
      <c r="D500" s="6"/>
      <c r="E500" s="14"/>
      <c r="G500" t="s">
        <v>73</v>
      </c>
    </row>
    <row r="501" spans="1:7" x14ac:dyDescent="0.35">
      <c r="A501" s="13" t="s">
        <v>27</v>
      </c>
      <c r="B501" s="7"/>
      <c r="C501" s="8"/>
      <c r="D501" s="6"/>
      <c r="E501" s="14"/>
      <c r="G501" t="s">
        <v>73</v>
      </c>
    </row>
    <row r="502" spans="1:7" x14ac:dyDescent="0.35">
      <c r="A502" s="13" t="s">
        <v>5</v>
      </c>
      <c r="B502" s="7"/>
      <c r="C502" s="8"/>
      <c r="D502" s="6"/>
      <c r="E502" s="14"/>
      <c r="G502" t="s">
        <v>73</v>
      </c>
    </row>
    <row r="503" spans="1:7" x14ac:dyDescent="0.35">
      <c r="A503" s="13" t="s">
        <v>6</v>
      </c>
      <c r="B503" s="7"/>
      <c r="C503" s="8"/>
      <c r="D503" s="6"/>
      <c r="E503" s="14"/>
      <c r="G503" t="s">
        <v>73</v>
      </c>
    </row>
    <row r="504" spans="1:7" x14ac:dyDescent="0.35">
      <c r="A504" s="13" t="s">
        <v>7</v>
      </c>
      <c r="B504" s="7"/>
      <c r="C504" s="8"/>
      <c r="D504" s="6"/>
      <c r="E504" s="14"/>
      <c r="G504" t="s">
        <v>73</v>
      </c>
    </row>
    <row r="505" spans="1:7" x14ac:dyDescent="0.35">
      <c r="A505" s="13" t="s">
        <v>8</v>
      </c>
      <c r="B505" s="7"/>
      <c r="C505" s="8"/>
      <c r="D505" s="6"/>
      <c r="E505" s="14"/>
      <c r="G505" t="s">
        <v>73</v>
      </c>
    </row>
    <row r="506" spans="1:7" x14ac:dyDescent="0.35">
      <c r="A506" s="13" t="s">
        <v>45</v>
      </c>
      <c r="B506" s="7"/>
      <c r="C506" s="8"/>
      <c r="D506" s="6"/>
      <c r="E506" s="14"/>
      <c r="G506" t="s">
        <v>73</v>
      </c>
    </row>
    <row r="507" spans="1:7" x14ac:dyDescent="0.35">
      <c r="A507" s="13" t="s">
        <v>40</v>
      </c>
      <c r="B507" s="7"/>
      <c r="C507" s="8"/>
      <c r="D507" s="6"/>
      <c r="E507" s="14"/>
      <c r="G507" t="s">
        <v>73</v>
      </c>
    </row>
    <row r="508" spans="1:7" x14ac:dyDescent="0.35">
      <c r="A508" s="13" t="s">
        <v>41</v>
      </c>
      <c r="B508" s="7"/>
      <c r="C508" s="8"/>
      <c r="D508" s="6"/>
      <c r="E508" s="14"/>
      <c r="G508" t="s">
        <v>73</v>
      </c>
    </row>
    <row r="509" spans="1:7" x14ac:dyDescent="0.35">
      <c r="A509" s="13" t="s">
        <v>10</v>
      </c>
      <c r="B509" s="7"/>
      <c r="C509" s="8"/>
      <c r="D509" s="6"/>
      <c r="E509" s="14"/>
      <c r="G509" t="s">
        <v>73</v>
      </c>
    </row>
    <row r="510" spans="1:7" x14ac:dyDescent="0.35">
      <c r="A510" s="13" t="s">
        <v>11</v>
      </c>
      <c r="B510" s="7"/>
      <c r="C510" s="8"/>
      <c r="D510" s="6"/>
      <c r="E510" s="14"/>
      <c r="G510" t="s">
        <v>73</v>
      </c>
    </row>
    <row r="511" spans="1:7" x14ac:dyDescent="0.35">
      <c r="A511" s="13" t="s">
        <v>44</v>
      </c>
      <c r="B511" s="7"/>
      <c r="C511" s="8"/>
      <c r="D511" s="6"/>
      <c r="E511" s="14"/>
      <c r="G511" t="s">
        <v>73</v>
      </c>
    </row>
    <row r="512" spans="1:7" x14ac:dyDescent="0.35">
      <c r="A512" s="13" t="s">
        <v>12</v>
      </c>
      <c r="B512" s="7"/>
      <c r="C512" s="8"/>
      <c r="D512" s="6"/>
      <c r="E512" s="14"/>
      <c r="G512" t="s">
        <v>73</v>
      </c>
    </row>
    <row r="513" spans="1:7" x14ac:dyDescent="0.35">
      <c r="A513" s="13" t="s">
        <v>16</v>
      </c>
      <c r="B513" s="7"/>
      <c r="C513" s="8"/>
      <c r="D513" s="6"/>
      <c r="E513" s="14"/>
      <c r="G513" t="s">
        <v>73</v>
      </c>
    </row>
    <row r="514" spans="1:7" x14ac:dyDescent="0.35">
      <c r="A514" s="13" t="s">
        <v>49</v>
      </c>
      <c r="B514" s="7"/>
      <c r="C514" s="8"/>
      <c r="D514" s="6"/>
      <c r="E514" s="14"/>
      <c r="G514" t="s">
        <v>73</v>
      </c>
    </row>
    <row r="515" spans="1:7" x14ac:dyDescent="0.35">
      <c r="A515" s="13" t="s">
        <v>48</v>
      </c>
      <c r="B515" s="7"/>
      <c r="C515" s="8"/>
      <c r="D515" s="6"/>
      <c r="E515" s="14"/>
      <c r="G515" t="s">
        <v>73</v>
      </c>
    </row>
    <row r="516" spans="1:7" x14ac:dyDescent="0.35">
      <c r="A516" s="13" t="s">
        <v>20</v>
      </c>
      <c r="B516" s="7"/>
      <c r="C516" s="8"/>
      <c r="D516" s="6"/>
      <c r="E516" s="14"/>
      <c r="G516" t="s">
        <v>73</v>
      </c>
    </row>
    <row r="517" spans="1:7" x14ac:dyDescent="0.35">
      <c r="A517" s="13" t="s">
        <v>15</v>
      </c>
      <c r="B517" s="7"/>
      <c r="C517" s="8"/>
      <c r="D517" s="6"/>
      <c r="E517" s="14"/>
      <c r="G517" t="s">
        <v>73</v>
      </c>
    </row>
    <row r="518" spans="1:7" x14ac:dyDescent="0.35">
      <c r="A518" s="13" t="s">
        <v>17</v>
      </c>
      <c r="B518" s="7"/>
      <c r="C518" s="8"/>
      <c r="D518" s="6"/>
      <c r="E518" s="14"/>
      <c r="G518" t="s">
        <v>73</v>
      </c>
    </row>
    <row r="519" spans="1:7" x14ac:dyDescent="0.35">
      <c r="A519" s="13" t="s">
        <v>36</v>
      </c>
      <c r="B519" s="7"/>
      <c r="C519" s="8"/>
      <c r="D519" s="6"/>
      <c r="E519" s="14"/>
      <c r="G519" t="s">
        <v>73</v>
      </c>
    </row>
    <row r="520" spans="1:7" x14ac:dyDescent="0.35">
      <c r="A520" s="13" t="s">
        <v>37</v>
      </c>
      <c r="B520" s="7"/>
      <c r="C520" s="8"/>
      <c r="D520" s="6"/>
      <c r="E520" s="14"/>
      <c r="G520" t="s">
        <v>73</v>
      </c>
    </row>
    <row r="521" spans="1:7" x14ac:dyDescent="0.35">
      <c r="A521" s="13" t="s">
        <v>38</v>
      </c>
      <c r="B521" s="7"/>
      <c r="C521" s="8"/>
      <c r="D521" s="6"/>
      <c r="E521" s="14"/>
      <c r="G521" t="s">
        <v>73</v>
      </c>
    </row>
    <row r="522" spans="1:7" x14ac:dyDescent="0.35">
      <c r="A522" s="13" t="s">
        <v>39</v>
      </c>
      <c r="B522" s="7"/>
      <c r="C522" s="8"/>
      <c r="D522" s="6"/>
      <c r="E522" s="14"/>
      <c r="G522" t="s">
        <v>73</v>
      </c>
    </row>
    <row r="523" spans="1:7" x14ac:dyDescent="0.35">
      <c r="A523" s="13" t="s">
        <v>46</v>
      </c>
      <c r="B523" s="7"/>
      <c r="C523" s="8"/>
      <c r="D523" s="6"/>
      <c r="E523" s="14"/>
      <c r="G523" t="s">
        <v>73</v>
      </c>
    </row>
    <row r="524" spans="1:7" x14ac:dyDescent="0.35">
      <c r="A524" s="13" t="s">
        <v>47</v>
      </c>
      <c r="B524" s="7"/>
      <c r="C524" s="8"/>
      <c r="D524" s="6"/>
      <c r="E524" s="14"/>
      <c r="G524" t="s">
        <v>73</v>
      </c>
    </row>
    <row r="525" spans="1:7" x14ac:dyDescent="0.35">
      <c r="A525" s="13" t="s">
        <v>21</v>
      </c>
      <c r="B525" s="7"/>
      <c r="C525" s="8"/>
      <c r="D525" s="6"/>
      <c r="E525" s="14"/>
      <c r="G525" t="s">
        <v>73</v>
      </c>
    </row>
    <row r="526" spans="1:7" ht="15" thickBot="1" x14ac:dyDescent="0.4">
      <c r="A526" s="19" t="s">
        <v>22</v>
      </c>
      <c r="B526" s="20"/>
      <c r="C526" s="8"/>
      <c r="D526" s="6"/>
      <c r="E526" s="14"/>
      <c r="G526" t="s">
        <v>73</v>
      </c>
    </row>
    <row r="527" spans="1:7" ht="15" thickBot="1" x14ac:dyDescent="0.4">
      <c r="A527" s="26" t="s">
        <v>23</v>
      </c>
      <c r="B527" s="37">
        <f>SUMIF(E483:E526,"=X",B483:B526)</f>
        <v>0</v>
      </c>
      <c r="C527" s="36"/>
      <c r="D527" s="3"/>
      <c r="E527" s="15"/>
      <c r="G527" t="s">
        <v>73</v>
      </c>
    </row>
    <row r="528" spans="1:7" x14ac:dyDescent="0.35">
      <c r="A528" s="23" t="s">
        <v>62</v>
      </c>
      <c r="B528" s="35"/>
      <c r="C528" s="4"/>
      <c r="D528" s="4"/>
      <c r="E528" s="11"/>
      <c r="G528" t="s">
        <v>73</v>
      </c>
    </row>
    <row r="529" spans="1:7" x14ac:dyDescent="0.35">
      <c r="A529" s="16" t="s">
        <v>18</v>
      </c>
      <c r="B529" s="7"/>
      <c r="C529" s="6"/>
      <c r="D529" s="6"/>
      <c r="E529" s="14"/>
      <c r="G529" t="s">
        <v>73</v>
      </c>
    </row>
    <row r="530" spans="1:7" ht="15" thickBot="1" x14ac:dyDescent="0.4">
      <c r="A530" s="34" t="s">
        <v>19</v>
      </c>
      <c r="B530" s="20"/>
      <c r="C530" s="6"/>
      <c r="D530" s="6"/>
      <c r="E530" s="14"/>
      <c r="G530" t="s">
        <v>73</v>
      </c>
    </row>
    <row r="531" spans="1:7" ht="15" thickBot="1" x14ac:dyDescent="0.4">
      <c r="A531" s="26" t="s">
        <v>23</v>
      </c>
      <c r="B531" s="37">
        <f>SUMIF(E529:E530,"=X",B529:B530)</f>
        <v>0</v>
      </c>
      <c r="C531" s="33"/>
      <c r="D531" s="3"/>
      <c r="E531" s="15"/>
      <c r="G531" t="s">
        <v>73</v>
      </c>
    </row>
    <row r="532" spans="1:7" x14ac:dyDescent="0.35">
      <c r="A532" s="23" t="s">
        <v>13</v>
      </c>
      <c r="B532" s="35"/>
      <c r="C532" s="4"/>
      <c r="D532" s="4"/>
      <c r="E532" s="11"/>
      <c r="G532" t="s">
        <v>73</v>
      </c>
    </row>
    <row r="533" spans="1:7" x14ac:dyDescent="0.35">
      <c r="A533" s="13" t="s">
        <v>1</v>
      </c>
      <c r="B533" s="7"/>
      <c r="C533" s="6"/>
      <c r="D533" s="6"/>
      <c r="E533" s="14"/>
      <c r="G533" t="s">
        <v>73</v>
      </c>
    </row>
    <row r="534" spans="1:7" x14ac:dyDescent="0.35">
      <c r="A534" s="13" t="s">
        <v>24</v>
      </c>
      <c r="B534" s="7"/>
      <c r="C534" s="6"/>
      <c r="D534" s="6"/>
      <c r="E534" s="14"/>
      <c r="G534" t="s">
        <v>73</v>
      </c>
    </row>
    <row r="535" spans="1:7" x14ac:dyDescent="0.35">
      <c r="A535" s="13" t="s">
        <v>2</v>
      </c>
      <c r="B535" s="7"/>
      <c r="C535" s="6"/>
      <c r="D535" s="6"/>
      <c r="E535" s="14"/>
      <c r="G535" t="s">
        <v>73</v>
      </c>
    </row>
    <row r="536" spans="1:7" x14ac:dyDescent="0.35">
      <c r="A536" s="13" t="s">
        <v>3</v>
      </c>
      <c r="B536" s="7"/>
      <c r="C536" s="6"/>
      <c r="D536" s="6"/>
      <c r="E536" s="14"/>
      <c r="G536" t="s">
        <v>73</v>
      </c>
    </row>
    <row r="537" spans="1:7" x14ac:dyDescent="0.35">
      <c r="A537" s="13" t="s">
        <v>14</v>
      </c>
      <c r="B537" s="7"/>
      <c r="C537" s="6"/>
      <c r="D537" s="6"/>
      <c r="E537" s="14"/>
      <c r="G537" t="s">
        <v>73</v>
      </c>
    </row>
    <row r="538" spans="1:7" x14ac:dyDescent="0.35">
      <c r="A538" s="13" t="s">
        <v>26</v>
      </c>
      <c r="B538" s="7"/>
      <c r="C538" s="6"/>
      <c r="D538" s="6"/>
      <c r="E538" s="14"/>
      <c r="G538" t="s">
        <v>73</v>
      </c>
    </row>
    <row r="539" spans="1:7" x14ac:dyDescent="0.35">
      <c r="A539" s="13" t="s">
        <v>28</v>
      </c>
      <c r="B539" s="7"/>
      <c r="C539" s="6"/>
      <c r="D539" s="6"/>
      <c r="E539" s="14"/>
      <c r="G539" t="s">
        <v>73</v>
      </c>
    </row>
    <row r="540" spans="1:7" x14ac:dyDescent="0.35">
      <c r="A540" s="13" t="s">
        <v>34</v>
      </c>
      <c r="B540" s="7"/>
      <c r="C540" s="6"/>
      <c r="D540" s="6"/>
      <c r="E540" s="14"/>
      <c r="G540" t="s">
        <v>73</v>
      </c>
    </row>
    <row r="541" spans="1:7" x14ac:dyDescent="0.35">
      <c r="A541" s="13" t="s">
        <v>4</v>
      </c>
      <c r="B541" s="7"/>
      <c r="C541" s="6"/>
      <c r="D541" s="6"/>
      <c r="E541" s="14"/>
      <c r="G541" t="s">
        <v>73</v>
      </c>
    </row>
    <row r="542" spans="1:7" x14ac:dyDescent="0.35">
      <c r="A542" s="13" t="s">
        <v>33</v>
      </c>
      <c r="B542" s="7"/>
      <c r="C542" s="6"/>
      <c r="D542" s="6"/>
      <c r="E542" s="14"/>
      <c r="G542" t="s">
        <v>73</v>
      </c>
    </row>
    <row r="543" spans="1:7" x14ac:dyDescent="0.35">
      <c r="A543" s="13" t="s">
        <v>35</v>
      </c>
      <c r="B543" s="7"/>
      <c r="C543" s="6"/>
      <c r="D543" s="6"/>
      <c r="E543" s="14"/>
      <c r="G543" t="s">
        <v>73</v>
      </c>
    </row>
    <row r="544" spans="1:7" x14ac:dyDescent="0.35">
      <c r="A544" s="13" t="s">
        <v>29</v>
      </c>
      <c r="B544" s="7"/>
      <c r="C544" s="6"/>
      <c r="D544" s="6"/>
      <c r="E544" s="14"/>
      <c r="G544" t="s">
        <v>73</v>
      </c>
    </row>
    <row r="545" spans="1:7" x14ac:dyDescent="0.35">
      <c r="A545" s="13" t="s">
        <v>30</v>
      </c>
      <c r="B545" s="7"/>
      <c r="C545" s="6"/>
      <c r="D545" s="6"/>
      <c r="E545" s="14"/>
      <c r="G545" t="s">
        <v>73</v>
      </c>
    </row>
    <row r="546" spans="1:7" x14ac:dyDescent="0.35">
      <c r="A546" s="13" t="s">
        <v>31</v>
      </c>
      <c r="B546" s="7"/>
      <c r="C546" s="6"/>
      <c r="D546" s="6"/>
      <c r="E546" s="14"/>
      <c r="G546" t="s">
        <v>73</v>
      </c>
    </row>
    <row r="547" spans="1:7" x14ac:dyDescent="0.35">
      <c r="A547" s="13" t="s">
        <v>32</v>
      </c>
      <c r="B547" s="7"/>
      <c r="C547" s="6"/>
      <c r="D547" s="6"/>
      <c r="E547" s="14"/>
      <c r="G547" t="s">
        <v>73</v>
      </c>
    </row>
    <row r="548" spans="1:7" x14ac:dyDescent="0.35">
      <c r="A548" s="13" t="s">
        <v>42</v>
      </c>
      <c r="B548" s="7"/>
      <c r="C548" s="6"/>
      <c r="D548" s="6"/>
      <c r="E548" s="14"/>
      <c r="G548" t="s">
        <v>73</v>
      </c>
    </row>
    <row r="549" spans="1:7" x14ac:dyDescent="0.35">
      <c r="A549" s="13" t="s">
        <v>43</v>
      </c>
      <c r="B549" s="7"/>
      <c r="C549" s="6"/>
      <c r="D549" s="6"/>
      <c r="E549" s="14"/>
      <c r="G549" t="s">
        <v>73</v>
      </c>
    </row>
    <row r="550" spans="1:7" x14ac:dyDescent="0.35">
      <c r="A550" s="13" t="s">
        <v>9</v>
      </c>
      <c r="B550" s="7"/>
      <c r="C550" s="6"/>
      <c r="D550" s="6"/>
      <c r="E550" s="14"/>
      <c r="G550" t="s">
        <v>73</v>
      </c>
    </row>
    <row r="551" spans="1:7" x14ac:dyDescent="0.35">
      <c r="A551" s="13" t="s">
        <v>27</v>
      </c>
      <c r="B551" s="7"/>
      <c r="C551" s="6"/>
      <c r="D551" s="6"/>
      <c r="E551" s="14"/>
      <c r="G551" t="s">
        <v>73</v>
      </c>
    </row>
    <row r="552" spans="1:7" x14ac:dyDescent="0.35">
      <c r="A552" s="13" t="s">
        <v>5</v>
      </c>
      <c r="B552" s="7"/>
      <c r="C552" s="6"/>
      <c r="D552" s="6"/>
      <c r="E552" s="14"/>
      <c r="G552" t="s">
        <v>73</v>
      </c>
    </row>
    <row r="553" spans="1:7" x14ac:dyDescent="0.35">
      <c r="A553" s="13" t="s">
        <v>6</v>
      </c>
      <c r="B553" s="7"/>
      <c r="C553" s="6"/>
      <c r="D553" s="6"/>
      <c r="E553" s="14"/>
      <c r="G553" t="s">
        <v>73</v>
      </c>
    </row>
    <row r="554" spans="1:7" x14ac:dyDescent="0.35">
      <c r="A554" s="13" t="s">
        <v>7</v>
      </c>
      <c r="B554" s="7"/>
      <c r="C554" s="6"/>
      <c r="D554" s="6"/>
      <c r="E554" s="14"/>
      <c r="G554" t="s">
        <v>73</v>
      </c>
    </row>
    <row r="555" spans="1:7" x14ac:dyDescent="0.35">
      <c r="A555" s="13" t="s">
        <v>8</v>
      </c>
      <c r="B555" s="7"/>
      <c r="C555" s="6"/>
      <c r="D555" s="6"/>
      <c r="E555" s="14"/>
      <c r="G555" t="s">
        <v>73</v>
      </c>
    </row>
    <row r="556" spans="1:7" x14ac:dyDescent="0.35">
      <c r="A556" s="13" t="s">
        <v>45</v>
      </c>
      <c r="B556" s="7"/>
      <c r="C556" s="6"/>
      <c r="D556" s="6"/>
      <c r="E556" s="14"/>
      <c r="G556" t="s">
        <v>73</v>
      </c>
    </row>
    <row r="557" spans="1:7" x14ac:dyDescent="0.35">
      <c r="A557" s="13" t="s">
        <v>40</v>
      </c>
      <c r="B557" s="7"/>
      <c r="C557" s="6"/>
      <c r="D557" s="6"/>
      <c r="E557" s="14"/>
      <c r="G557" t="s">
        <v>73</v>
      </c>
    </row>
    <row r="558" spans="1:7" x14ac:dyDescent="0.35">
      <c r="A558" s="13" t="s">
        <v>41</v>
      </c>
      <c r="B558" s="7"/>
      <c r="C558" s="6"/>
      <c r="D558" s="6"/>
      <c r="E558" s="14"/>
      <c r="G558" t="s">
        <v>73</v>
      </c>
    </row>
    <row r="559" spans="1:7" x14ac:dyDescent="0.35">
      <c r="A559" s="13" t="s">
        <v>10</v>
      </c>
      <c r="B559" s="7"/>
      <c r="C559" s="6"/>
      <c r="D559" s="6"/>
      <c r="E559" s="14"/>
      <c r="G559" t="s">
        <v>73</v>
      </c>
    </row>
    <row r="560" spans="1:7" x14ac:dyDescent="0.35">
      <c r="A560" s="13" t="s">
        <v>11</v>
      </c>
      <c r="B560" s="7"/>
      <c r="C560" s="6"/>
      <c r="D560" s="6"/>
      <c r="E560" s="14"/>
      <c r="G560" t="s">
        <v>73</v>
      </c>
    </row>
    <row r="561" spans="1:7" x14ac:dyDescent="0.35">
      <c r="A561" s="13" t="s">
        <v>44</v>
      </c>
      <c r="B561" s="7"/>
      <c r="C561" s="6"/>
      <c r="D561" s="6"/>
      <c r="E561" s="14"/>
      <c r="G561" t="s">
        <v>73</v>
      </c>
    </row>
    <row r="562" spans="1:7" x14ac:dyDescent="0.35">
      <c r="A562" s="13" t="s">
        <v>12</v>
      </c>
      <c r="B562" s="7"/>
      <c r="C562" s="6"/>
      <c r="D562" s="6"/>
      <c r="E562" s="14"/>
      <c r="G562" t="s">
        <v>73</v>
      </c>
    </row>
    <row r="563" spans="1:7" x14ac:dyDescent="0.35">
      <c r="A563" s="13" t="s">
        <v>16</v>
      </c>
      <c r="B563" s="7"/>
      <c r="C563" s="6"/>
      <c r="D563" s="6"/>
      <c r="E563" s="14"/>
      <c r="G563" t="s">
        <v>73</v>
      </c>
    </row>
    <row r="564" spans="1:7" x14ac:dyDescent="0.35">
      <c r="A564" s="13" t="s">
        <v>49</v>
      </c>
      <c r="B564" s="7"/>
      <c r="C564" s="6"/>
      <c r="D564" s="6"/>
      <c r="E564" s="14"/>
      <c r="G564" t="s">
        <v>73</v>
      </c>
    </row>
    <row r="565" spans="1:7" x14ac:dyDescent="0.35">
      <c r="A565" s="13" t="s">
        <v>59</v>
      </c>
      <c r="B565" s="7"/>
      <c r="C565" s="6"/>
      <c r="D565" s="6"/>
      <c r="E565" s="14"/>
      <c r="G565" t="s">
        <v>73</v>
      </c>
    </row>
    <row r="566" spans="1:7" x14ac:dyDescent="0.35">
      <c r="A566" s="13" t="s">
        <v>60</v>
      </c>
      <c r="B566" s="7"/>
      <c r="C566" s="6"/>
      <c r="D566" s="6"/>
      <c r="E566" s="14"/>
      <c r="G566" t="s">
        <v>73</v>
      </c>
    </row>
    <row r="567" spans="1:7" x14ac:dyDescent="0.35">
      <c r="A567" s="13" t="s">
        <v>48</v>
      </c>
      <c r="B567" s="7"/>
      <c r="C567" s="6"/>
      <c r="D567" s="6"/>
      <c r="E567" s="14"/>
      <c r="G567" t="s">
        <v>73</v>
      </c>
    </row>
    <row r="568" spans="1:7" x14ac:dyDescent="0.35">
      <c r="A568" s="13" t="s">
        <v>20</v>
      </c>
      <c r="B568" s="7"/>
      <c r="C568" s="6"/>
      <c r="D568" s="6"/>
      <c r="E568" s="14"/>
      <c r="G568" t="s">
        <v>73</v>
      </c>
    </row>
    <row r="569" spans="1:7" x14ac:dyDescent="0.35">
      <c r="A569" s="13" t="s">
        <v>15</v>
      </c>
      <c r="B569" s="7"/>
      <c r="C569" s="6"/>
      <c r="D569" s="6"/>
      <c r="E569" s="14"/>
      <c r="G569" t="s">
        <v>73</v>
      </c>
    </row>
    <row r="570" spans="1:7" x14ac:dyDescent="0.35">
      <c r="A570" s="13" t="s">
        <v>17</v>
      </c>
      <c r="B570" s="7"/>
      <c r="C570" s="6"/>
      <c r="D570" s="6"/>
      <c r="E570" s="14"/>
      <c r="G570" t="s">
        <v>73</v>
      </c>
    </row>
    <row r="571" spans="1:7" x14ac:dyDescent="0.35">
      <c r="A571" s="13" t="s">
        <v>36</v>
      </c>
      <c r="B571" s="7"/>
      <c r="C571" s="6"/>
      <c r="D571" s="6"/>
      <c r="E571" s="14"/>
      <c r="G571" t="s">
        <v>73</v>
      </c>
    </row>
    <row r="572" spans="1:7" x14ac:dyDescent="0.35">
      <c r="A572" s="13" t="s">
        <v>37</v>
      </c>
      <c r="B572" s="7"/>
      <c r="C572" s="6"/>
      <c r="D572" s="6"/>
      <c r="E572" s="14"/>
      <c r="G572" t="s">
        <v>73</v>
      </c>
    </row>
    <row r="573" spans="1:7" x14ac:dyDescent="0.35">
      <c r="A573" s="13" t="s">
        <v>38</v>
      </c>
      <c r="B573" s="7"/>
      <c r="C573" s="6"/>
      <c r="D573" s="6"/>
      <c r="E573" s="14"/>
      <c r="G573" t="s">
        <v>73</v>
      </c>
    </row>
    <row r="574" spans="1:7" x14ac:dyDescent="0.35">
      <c r="A574" s="13" t="s">
        <v>39</v>
      </c>
      <c r="B574" s="7"/>
      <c r="C574" s="6"/>
      <c r="D574" s="6"/>
      <c r="E574" s="14"/>
      <c r="G574" t="s">
        <v>73</v>
      </c>
    </row>
    <row r="575" spans="1:7" x14ac:dyDescent="0.35">
      <c r="A575" s="13" t="s">
        <v>46</v>
      </c>
      <c r="B575" s="7"/>
      <c r="C575" s="6"/>
      <c r="D575" s="6"/>
      <c r="E575" s="14"/>
      <c r="G575" t="s">
        <v>73</v>
      </c>
    </row>
    <row r="576" spans="1:7" x14ac:dyDescent="0.35">
      <c r="A576" s="13" t="s">
        <v>61</v>
      </c>
      <c r="B576" s="7"/>
      <c r="C576" s="6"/>
      <c r="D576" s="6"/>
      <c r="E576" s="14"/>
      <c r="G576" t="s">
        <v>73</v>
      </c>
    </row>
    <row r="577" spans="1:7" x14ac:dyDescent="0.35">
      <c r="A577" s="13" t="s">
        <v>55</v>
      </c>
      <c r="B577" s="7"/>
      <c r="C577" s="6"/>
      <c r="D577" s="6"/>
      <c r="E577" s="14"/>
      <c r="G577" t="s">
        <v>73</v>
      </c>
    </row>
    <row r="578" spans="1:7" x14ac:dyDescent="0.35">
      <c r="A578" s="13" t="s">
        <v>56</v>
      </c>
      <c r="B578" s="7"/>
      <c r="C578" s="6"/>
      <c r="D578" s="6"/>
      <c r="E578" s="14"/>
      <c r="G578" t="s">
        <v>73</v>
      </c>
    </row>
    <row r="579" spans="1:7" x14ac:dyDescent="0.35">
      <c r="A579" s="13" t="s">
        <v>57</v>
      </c>
      <c r="B579" s="7"/>
      <c r="C579" s="6"/>
      <c r="D579" s="6"/>
      <c r="E579" s="14"/>
      <c r="G579" t="s">
        <v>73</v>
      </c>
    </row>
    <row r="580" spans="1:7" x14ac:dyDescent="0.35">
      <c r="A580" s="13" t="s">
        <v>58</v>
      </c>
      <c r="B580" s="7"/>
      <c r="C580" s="6"/>
      <c r="D580" s="6"/>
      <c r="E580" s="14"/>
      <c r="G580" t="s">
        <v>73</v>
      </c>
    </row>
    <row r="581" spans="1:7" x14ac:dyDescent="0.35">
      <c r="A581" s="13" t="s">
        <v>47</v>
      </c>
      <c r="B581" s="7"/>
      <c r="C581" s="6"/>
      <c r="D581" s="6"/>
      <c r="E581" s="14"/>
      <c r="G581" t="s">
        <v>73</v>
      </c>
    </row>
    <row r="582" spans="1:7" x14ac:dyDescent="0.35">
      <c r="A582" s="13" t="s">
        <v>52</v>
      </c>
      <c r="B582" s="7"/>
      <c r="C582" s="6"/>
      <c r="D582" s="6"/>
      <c r="E582" s="14"/>
      <c r="G582" t="s">
        <v>73</v>
      </c>
    </row>
    <row r="583" spans="1:7" x14ac:dyDescent="0.35">
      <c r="A583" s="13" t="s">
        <v>52</v>
      </c>
      <c r="B583" s="7"/>
      <c r="C583" s="6"/>
      <c r="D583" s="6"/>
      <c r="E583" s="14"/>
      <c r="G583" t="s">
        <v>73</v>
      </c>
    </row>
    <row r="584" spans="1:7" x14ac:dyDescent="0.35">
      <c r="A584" s="13" t="s">
        <v>52</v>
      </c>
      <c r="B584" s="7"/>
      <c r="C584" s="6"/>
      <c r="D584" s="6"/>
      <c r="E584" s="14"/>
      <c r="G584" t="s">
        <v>73</v>
      </c>
    </row>
    <row r="585" spans="1:7" x14ac:dyDescent="0.35">
      <c r="A585" s="13" t="s">
        <v>51</v>
      </c>
      <c r="B585" s="7"/>
      <c r="C585" s="6"/>
      <c r="D585" s="6"/>
      <c r="E585" s="14"/>
      <c r="G585" t="s">
        <v>73</v>
      </c>
    </row>
    <row r="586" spans="1:7" x14ac:dyDescent="0.35">
      <c r="A586" s="13" t="s">
        <v>51</v>
      </c>
      <c r="B586" s="7"/>
      <c r="C586" s="6"/>
      <c r="D586" s="6"/>
      <c r="E586" s="14"/>
      <c r="G586" t="s">
        <v>73</v>
      </c>
    </row>
    <row r="587" spans="1:7" x14ac:dyDescent="0.35">
      <c r="A587" s="13" t="s">
        <v>51</v>
      </c>
      <c r="B587" s="7"/>
      <c r="C587" s="6"/>
      <c r="D587" s="6"/>
      <c r="E587" s="14"/>
      <c r="G587" t="s">
        <v>73</v>
      </c>
    </row>
    <row r="588" spans="1:7" x14ac:dyDescent="0.35">
      <c r="A588" s="13" t="s">
        <v>53</v>
      </c>
      <c r="B588" s="7"/>
      <c r="C588" s="6"/>
      <c r="D588" s="6"/>
      <c r="E588" s="14"/>
      <c r="G588" t="s">
        <v>73</v>
      </c>
    </row>
    <row r="589" spans="1:7" x14ac:dyDescent="0.35">
      <c r="A589" s="13" t="s">
        <v>53</v>
      </c>
      <c r="B589" s="7"/>
      <c r="C589" s="6"/>
      <c r="D589" s="6"/>
      <c r="E589" s="14"/>
      <c r="G589" t="s">
        <v>73</v>
      </c>
    </row>
    <row r="590" spans="1:7" x14ac:dyDescent="0.35">
      <c r="A590" s="13" t="s">
        <v>53</v>
      </c>
      <c r="B590" s="7"/>
      <c r="C590" s="6"/>
      <c r="D590" s="6"/>
      <c r="E590" s="14"/>
      <c r="G590" t="s">
        <v>73</v>
      </c>
    </row>
    <row r="591" spans="1:7" ht="15" thickBot="1" x14ac:dyDescent="0.4">
      <c r="A591" s="19" t="s">
        <v>54</v>
      </c>
      <c r="B591" s="20"/>
      <c r="C591" s="21"/>
      <c r="D591" s="21"/>
      <c r="E591" s="22"/>
      <c r="G591" t="s">
        <v>73</v>
      </c>
    </row>
    <row r="592" spans="1:7" ht="15" thickBot="1" x14ac:dyDescent="0.4">
      <c r="A592" s="26" t="s">
        <v>23</v>
      </c>
      <c r="B592" s="27">
        <f>SUMIF(E533:E591,"=X",B533:B591)</f>
        <v>0</v>
      </c>
      <c r="C592" s="28"/>
      <c r="D592" s="28"/>
      <c r="E592" s="29"/>
      <c r="G592" t="s">
        <v>73</v>
      </c>
    </row>
    <row r="593" spans="1:7" x14ac:dyDescent="0.35">
      <c r="A593" s="23" t="s">
        <v>63</v>
      </c>
      <c r="B593" s="24"/>
      <c r="C593" s="24"/>
      <c r="D593" s="24"/>
      <c r="E593" s="25"/>
      <c r="G593" t="s">
        <v>73</v>
      </c>
    </row>
    <row r="594" spans="1:7" x14ac:dyDescent="0.35">
      <c r="A594" s="13" t="s">
        <v>464</v>
      </c>
      <c r="B594" s="7">
        <f>B592+B527</f>
        <v>0</v>
      </c>
      <c r="C594" s="3"/>
      <c r="D594" s="3"/>
      <c r="E594" s="15"/>
      <c r="G594" t="s">
        <v>73</v>
      </c>
    </row>
    <row r="595" spans="1:7" x14ac:dyDescent="0.35">
      <c r="A595" s="13" t="s">
        <v>66</v>
      </c>
      <c r="B595" s="7">
        <f>B531</f>
        <v>0</v>
      </c>
      <c r="C595" s="3"/>
      <c r="D595" s="3"/>
      <c r="E595" s="15"/>
      <c r="G595" t="s">
        <v>73</v>
      </c>
    </row>
    <row r="596" spans="1:7" x14ac:dyDescent="0.35">
      <c r="A596" s="13" t="s">
        <v>81</v>
      </c>
      <c r="B596" s="6"/>
      <c r="C596" s="3"/>
      <c r="D596" s="3"/>
      <c r="E596" s="15"/>
      <c r="G596" t="s">
        <v>73</v>
      </c>
    </row>
    <row r="597" spans="1:7" x14ac:dyDescent="0.35">
      <c r="A597" s="13" t="s">
        <v>82</v>
      </c>
      <c r="B597" s="6"/>
      <c r="C597" s="3"/>
      <c r="D597" s="3"/>
      <c r="E597" s="15"/>
      <c r="G597" t="s">
        <v>73</v>
      </c>
    </row>
    <row r="598" spans="1:7" ht="15" thickBot="1" x14ac:dyDescent="0.4">
      <c r="A598" s="19" t="s">
        <v>68</v>
      </c>
      <c r="B598" s="21">
        <v>7</v>
      </c>
      <c r="C598" s="3"/>
      <c r="D598" s="3"/>
      <c r="E598" s="15"/>
      <c r="G598" t="s">
        <v>73</v>
      </c>
    </row>
    <row r="599" spans="1:7" ht="15" thickBot="1" x14ac:dyDescent="0.4">
      <c r="A599" s="31" t="s">
        <v>67</v>
      </c>
      <c r="B599" s="32" t="e">
        <f>((B594/B596)/B598)+((B595/B596)/(B597/B598))</f>
        <v>#DIV/0!</v>
      </c>
      <c r="C599" s="30"/>
      <c r="D599" s="17"/>
      <c r="E599" s="18"/>
      <c r="G599" t="s">
        <v>73</v>
      </c>
    </row>
    <row r="600" spans="1:7" x14ac:dyDescent="0.35">
      <c r="G600" t="s">
        <v>73</v>
      </c>
    </row>
    <row r="601" spans="1:7" x14ac:dyDescent="0.35">
      <c r="G601" t="s">
        <v>73</v>
      </c>
    </row>
    <row r="602" spans="1:7" hidden="1" x14ac:dyDescent="0.35">
      <c r="A602" s="43" t="s">
        <v>79</v>
      </c>
      <c r="B602" s="5" t="s">
        <v>65</v>
      </c>
      <c r="C602" s="5" t="s">
        <v>64</v>
      </c>
      <c r="D602" s="5" t="s">
        <v>25</v>
      </c>
      <c r="E602" s="12" t="s">
        <v>50</v>
      </c>
      <c r="G602" t="s">
        <v>74</v>
      </c>
    </row>
    <row r="603" spans="1:7" hidden="1" x14ac:dyDescent="0.35">
      <c r="A603" s="13" t="s">
        <v>1</v>
      </c>
      <c r="B603" s="7"/>
      <c r="C603" s="8"/>
      <c r="D603" s="6"/>
      <c r="E603" s="14"/>
      <c r="G603" t="s">
        <v>74</v>
      </c>
    </row>
    <row r="604" spans="1:7" hidden="1" x14ac:dyDescent="0.35">
      <c r="A604" s="13" t="s">
        <v>24</v>
      </c>
      <c r="B604" s="7"/>
      <c r="C604" s="8"/>
      <c r="D604" s="6"/>
      <c r="E604" s="14"/>
      <c r="G604" t="s">
        <v>74</v>
      </c>
    </row>
    <row r="605" spans="1:7" hidden="1" x14ac:dyDescent="0.35">
      <c r="A605" s="13" t="s">
        <v>2</v>
      </c>
      <c r="B605" s="7"/>
      <c r="C605" s="8"/>
      <c r="D605" s="6"/>
      <c r="E605" s="14"/>
      <c r="G605" t="s">
        <v>74</v>
      </c>
    </row>
    <row r="606" spans="1:7" hidden="1" x14ac:dyDescent="0.35">
      <c r="A606" s="13" t="s">
        <v>3</v>
      </c>
      <c r="B606" s="7"/>
      <c r="C606" s="8"/>
      <c r="D606" s="6"/>
      <c r="E606" s="14"/>
      <c r="G606" t="s">
        <v>74</v>
      </c>
    </row>
    <row r="607" spans="1:7" hidden="1" x14ac:dyDescent="0.35">
      <c r="A607" s="13" t="s">
        <v>14</v>
      </c>
      <c r="B607" s="7"/>
      <c r="C607" s="8"/>
      <c r="D607" s="6"/>
      <c r="E607" s="14"/>
      <c r="G607" t="s">
        <v>74</v>
      </c>
    </row>
    <row r="608" spans="1:7" hidden="1" x14ac:dyDescent="0.35">
      <c r="A608" s="13" t="s">
        <v>26</v>
      </c>
      <c r="B608" s="7"/>
      <c r="C608" s="8"/>
      <c r="D608" s="6"/>
      <c r="E608" s="14"/>
      <c r="G608" t="s">
        <v>74</v>
      </c>
    </row>
    <row r="609" spans="1:7" hidden="1" x14ac:dyDescent="0.35">
      <c r="A609" s="13" t="s">
        <v>28</v>
      </c>
      <c r="B609" s="7"/>
      <c r="C609" s="8"/>
      <c r="D609" s="6"/>
      <c r="E609" s="14"/>
      <c r="G609" t="s">
        <v>74</v>
      </c>
    </row>
    <row r="610" spans="1:7" hidden="1" x14ac:dyDescent="0.35">
      <c r="A610" s="13" t="s">
        <v>34</v>
      </c>
      <c r="B610" s="7"/>
      <c r="C610" s="8"/>
      <c r="D610" s="6"/>
      <c r="E610" s="14"/>
      <c r="G610" t="s">
        <v>74</v>
      </c>
    </row>
    <row r="611" spans="1:7" hidden="1" x14ac:dyDescent="0.35">
      <c r="A611" s="13" t="s">
        <v>4</v>
      </c>
      <c r="B611" s="7"/>
      <c r="C611" s="8"/>
      <c r="D611" s="6"/>
      <c r="E611" s="14"/>
      <c r="G611" t="s">
        <v>74</v>
      </c>
    </row>
    <row r="612" spans="1:7" hidden="1" x14ac:dyDescent="0.35">
      <c r="A612" s="13" t="s">
        <v>33</v>
      </c>
      <c r="B612" s="7"/>
      <c r="C612" s="8"/>
      <c r="D612" s="6"/>
      <c r="E612" s="14"/>
      <c r="G612" t="s">
        <v>74</v>
      </c>
    </row>
    <row r="613" spans="1:7" hidden="1" x14ac:dyDescent="0.35">
      <c r="A613" s="13" t="s">
        <v>35</v>
      </c>
      <c r="B613" s="7"/>
      <c r="C613" s="8"/>
      <c r="D613" s="6"/>
      <c r="E613" s="14"/>
      <c r="G613" t="s">
        <v>74</v>
      </c>
    </row>
    <row r="614" spans="1:7" hidden="1" x14ac:dyDescent="0.35">
      <c r="A614" s="13" t="s">
        <v>29</v>
      </c>
      <c r="B614" s="7"/>
      <c r="C614" s="8"/>
      <c r="D614" s="6"/>
      <c r="E614" s="14"/>
      <c r="G614" t="s">
        <v>74</v>
      </c>
    </row>
    <row r="615" spans="1:7" hidden="1" x14ac:dyDescent="0.35">
      <c r="A615" s="13" t="s">
        <v>30</v>
      </c>
      <c r="B615" s="7"/>
      <c r="C615" s="8"/>
      <c r="D615" s="6"/>
      <c r="E615" s="14"/>
      <c r="G615" t="s">
        <v>74</v>
      </c>
    </row>
    <row r="616" spans="1:7" hidden="1" x14ac:dyDescent="0.35">
      <c r="A616" s="13" t="s">
        <v>31</v>
      </c>
      <c r="B616" s="7"/>
      <c r="C616" s="8"/>
      <c r="D616" s="6"/>
      <c r="E616" s="14"/>
      <c r="G616" t="s">
        <v>74</v>
      </c>
    </row>
    <row r="617" spans="1:7" hidden="1" x14ac:dyDescent="0.35">
      <c r="A617" s="13" t="s">
        <v>32</v>
      </c>
      <c r="B617" s="7"/>
      <c r="C617" s="8"/>
      <c r="D617" s="6"/>
      <c r="E617" s="14"/>
      <c r="G617" t="s">
        <v>74</v>
      </c>
    </row>
    <row r="618" spans="1:7" hidden="1" x14ac:dyDescent="0.35">
      <c r="A618" s="13" t="s">
        <v>42</v>
      </c>
      <c r="B618" s="7"/>
      <c r="C618" s="8"/>
      <c r="D618" s="6"/>
      <c r="E618" s="14"/>
      <c r="G618" t="s">
        <v>74</v>
      </c>
    </row>
    <row r="619" spans="1:7" hidden="1" x14ac:dyDescent="0.35">
      <c r="A619" s="13" t="s">
        <v>43</v>
      </c>
      <c r="B619" s="7"/>
      <c r="C619" s="8"/>
      <c r="D619" s="6"/>
      <c r="E619" s="14"/>
      <c r="G619" t="s">
        <v>74</v>
      </c>
    </row>
    <row r="620" spans="1:7" hidden="1" x14ac:dyDescent="0.35">
      <c r="A620" s="13" t="s">
        <v>9</v>
      </c>
      <c r="B620" s="7"/>
      <c r="C620" s="8"/>
      <c r="D620" s="6"/>
      <c r="E620" s="14"/>
      <c r="G620" t="s">
        <v>74</v>
      </c>
    </row>
    <row r="621" spans="1:7" hidden="1" x14ac:dyDescent="0.35">
      <c r="A621" s="13" t="s">
        <v>27</v>
      </c>
      <c r="B621" s="7"/>
      <c r="C621" s="8"/>
      <c r="D621" s="6"/>
      <c r="E621" s="14"/>
      <c r="G621" t="s">
        <v>74</v>
      </c>
    </row>
    <row r="622" spans="1:7" hidden="1" x14ac:dyDescent="0.35">
      <c r="A622" s="13" t="s">
        <v>5</v>
      </c>
      <c r="B622" s="7"/>
      <c r="C622" s="8"/>
      <c r="D622" s="6"/>
      <c r="E622" s="14"/>
      <c r="G622" t="s">
        <v>74</v>
      </c>
    </row>
    <row r="623" spans="1:7" hidden="1" x14ac:dyDescent="0.35">
      <c r="A623" s="13" t="s">
        <v>6</v>
      </c>
      <c r="B623" s="7"/>
      <c r="C623" s="8"/>
      <c r="D623" s="6"/>
      <c r="E623" s="14"/>
      <c r="G623" t="s">
        <v>74</v>
      </c>
    </row>
    <row r="624" spans="1:7" hidden="1" x14ac:dyDescent="0.35">
      <c r="A624" s="13" t="s">
        <v>7</v>
      </c>
      <c r="B624" s="7"/>
      <c r="C624" s="8"/>
      <c r="D624" s="6"/>
      <c r="E624" s="14"/>
      <c r="G624" t="s">
        <v>74</v>
      </c>
    </row>
    <row r="625" spans="1:7" hidden="1" x14ac:dyDescent="0.35">
      <c r="A625" s="13" t="s">
        <v>8</v>
      </c>
      <c r="B625" s="7"/>
      <c r="C625" s="8"/>
      <c r="D625" s="6"/>
      <c r="E625" s="14"/>
      <c r="G625" t="s">
        <v>74</v>
      </c>
    </row>
    <row r="626" spans="1:7" hidden="1" x14ac:dyDescent="0.35">
      <c r="A626" s="13" t="s">
        <v>45</v>
      </c>
      <c r="B626" s="7"/>
      <c r="C626" s="8"/>
      <c r="D626" s="6"/>
      <c r="E626" s="14"/>
      <c r="G626" t="s">
        <v>74</v>
      </c>
    </row>
    <row r="627" spans="1:7" hidden="1" x14ac:dyDescent="0.35">
      <c r="A627" s="13" t="s">
        <v>40</v>
      </c>
      <c r="B627" s="7"/>
      <c r="C627" s="8"/>
      <c r="D627" s="6"/>
      <c r="E627" s="14"/>
      <c r="G627" t="s">
        <v>74</v>
      </c>
    </row>
    <row r="628" spans="1:7" hidden="1" x14ac:dyDescent="0.35">
      <c r="A628" s="13" t="s">
        <v>41</v>
      </c>
      <c r="B628" s="7"/>
      <c r="C628" s="8"/>
      <c r="D628" s="6"/>
      <c r="E628" s="14"/>
      <c r="G628" t="s">
        <v>74</v>
      </c>
    </row>
    <row r="629" spans="1:7" hidden="1" x14ac:dyDescent="0.35">
      <c r="A629" s="13" t="s">
        <v>10</v>
      </c>
      <c r="B629" s="7"/>
      <c r="C629" s="8"/>
      <c r="D629" s="6"/>
      <c r="E629" s="14"/>
      <c r="G629" t="s">
        <v>74</v>
      </c>
    </row>
    <row r="630" spans="1:7" hidden="1" x14ac:dyDescent="0.35">
      <c r="A630" s="13" t="s">
        <v>11</v>
      </c>
      <c r="B630" s="7"/>
      <c r="C630" s="8"/>
      <c r="D630" s="6"/>
      <c r="E630" s="14"/>
      <c r="G630" t="s">
        <v>74</v>
      </c>
    </row>
    <row r="631" spans="1:7" hidden="1" x14ac:dyDescent="0.35">
      <c r="A631" s="13" t="s">
        <v>44</v>
      </c>
      <c r="B631" s="7"/>
      <c r="C631" s="8"/>
      <c r="D631" s="6"/>
      <c r="E631" s="14"/>
      <c r="G631" t="s">
        <v>74</v>
      </c>
    </row>
    <row r="632" spans="1:7" hidden="1" x14ac:dyDescent="0.35">
      <c r="A632" s="13" t="s">
        <v>12</v>
      </c>
      <c r="B632" s="7"/>
      <c r="C632" s="8"/>
      <c r="D632" s="6"/>
      <c r="E632" s="14"/>
      <c r="G632" t="s">
        <v>74</v>
      </c>
    </row>
    <row r="633" spans="1:7" hidden="1" x14ac:dyDescent="0.35">
      <c r="A633" s="13" t="s">
        <v>16</v>
      </c>
      <c r="B633" s="7"/>
      <c r="C633" s="8"/>
      <c r="D633" s="6"/>
      <c r="E633" s="14"/>
      <c r="G633" t="s">
        <v>74</v>
      </c>
    </row>
    <row r="634" spans="1:7" hidden="1" x14ac:dyDescent="0.35">
      <c r="A634" s="13" t="s">
        <v>49</v>
      </c>
      <c r="B634" s="7"/>
      <c r="C634" s="8"/>
      <c r="D634" s="6"/>
      <c r="E634" s="14"/>
      <c r="G634" t="s">
        <v>74</v>
      </c>
    </row>
    <row r="635" spans="1:7" hidden="1" x14ac:dyDescent="0.35">
      <c r="A635" s="13" t="s">
        <v>48</v>
      </c>
      <c r="B635" s="7"/>
      <c r="C635" s="8"/>
      <c r="D635" s="6"/>
      <c r="E635" s="14"/>
      <c r="G635" t="s">
        <v>74</v>
      </c>
    </row>
    <row r="636" spans="1:7" hidden="1" x14ac:dyDescent="0.35">
      <c r="A636" s="13" t="s">
        <v>20</v>
      </c>
      <c r="B636" s="7"/>
      <c r="C636" s="8"/>
      <c r="D636" s="6"/>
      <c r="E636" s="14"/>
      <c r="G636" t="s">
        <v>74</v>
      </c>
    </row>
    <row r="637" spans="1:7" hidden="1" x14ac:dyDescent="0.35">
      <c r="A637" s="13" t="s">
        <v>15</v>
      </c>
      <c r="B637" s="7"/>
      <c r="C637" s="8"/>
      <c r="D637" s="6"/>
      <c r="E637" s="14"/>
      <c r="G637" t="s">
        <v>74</v>
      </c>
    </row>
    <row r="638" spans="1:7" hidden="1" x14ac:dyDescent="0.35">
      <c r="A638" s="13" t="s">
        <v>17</v>
      </c>
      <c r="B638" s="7"/>
      <c r="C638" s="8"/>
      <c r="D638" s="6"/>
      <c r="E638" s="14"/>
      <c r="G638" t="s">
        <v>74</v>
      </c>
    </row>
    <row r="639" spans="1:7" hidden="1" x14ac:dyDescent="0.35">
      <c r="A639" s="13" t="s">
        <v>36</v>
      </c>
      <c r="B639" s="7"/>
      <c r="C639" s="8"/>
      <c r="D639" s="6"/>
      <c r="E639" s="14"/>
      <c r="G639" t="s">
        <v>74</v>
      </c>
    </row>
    <row r="640" spans="1:7" hidden="1" x14ac:dyDescent="0.35">
      <c r="A640" s="13" t="s">
        <v>37</v>
      </c>
      <c r="B640" s="7"/>
      <c r="C640" s="8"/>
      <c r="D640" s="6"/>
      <c r="E640" s="14"/>
      <c r="G640" t="s">
        <v>74</v>
      </c>
    </row>
    <row r="641" spans="1:7" hidden="1" x14ac:dyDescent="0.35">
      <c r="A641" s="13" t="s">
        <v>38</v>
      </c>
      <c r="B641" s="7"/>
      <c r="C641" s="8"/>
      <c r="D641" s="6"/>
      <c r="E641" s="14"/>
      <c r="G641" t="s">
        <v>74</v>
      </c>
    </row>
    <row r="642" spans="1:7" hidden="1" x14ac:dyDescent="0.35">
      <c r="A642" s="13" t="s">
        <v>39</v>
      </c>
      <c r="B642" s="7"/>
      <c r="C642" s="8"/>
      <c r="D642" s="6"/>
      <c r="E642" s="14"/>
      <c r="G642" t="s">
        <v>74</v>
      </c>
    </row>
    <row r="643" spans="1:7" hidden="1" x14ac:dyDescent="0.35">
      <c r="A643" s="13" t="s">
        <v>46</v>
      </c>
      <c r="B643" s="7"/>
      <c r="C643" s="8"/>
      <c r="D643" s="6"/>
      <c r="E643" s="14"/>
      <c r="G643" t="s">
        <v>74</v>
      </c>
    </row>
    <row r="644" spans="1:7" hidden="1" x14ac:dyDescent="0.35">
      <c r="A644" s="13" t="s">
        <v>47</v>
      </c>
      <c r="B644" s="7"/>
      <c r="C644" s="8"/>
      <c r="D644" s="6"/>
      <c r="E644" s="14"/>
      <c r="G644" t="s">
        <v>74</v>
      </c>
    </row>
    <row r="645" spans="1:7" hidden="1" x14ac:dyDescent="0.35">
      <c r="A645" s="13" t="s">
        <v>21</v>
      </c>
      <c r="B645" s="7"/>
      <c r="C645" s="8"/>
      <c r="D645" s="6"/>
      <c r="E645" s="14"/>
      <c r="G645" t="s">
        <v>74</v>
      </c>
    </row>
    <row r="646" spans="1:7" hidden="1" x14ac:dyDescent="0.35">
      <c r="A646" s="19" t="s">
        <v>22</v>
      </c>
      <c r="B646" s="20"/>
      <c r="C646" s="8"/>
      <c r="D646" s="6"/>
      <c r="E646" s="14"/>
      <c r="G646" t="s">
        <v>74</v>
      </c>
    </row>
    <row r="647" spans="1:7" ht="15" hidden="1" thickBot="1" x14ac:dyDescent="0.4">
      <c r="A647" s="26" t="s">
        <v>23</v>
      </c>
      <c r="B647" s="37">
        <f>SUMIF(E603:E646,"=X",B603:B646)</f>
        <v>0</v>
      </c>
      <c r="C647" s="36"/>
      <c r="D647" s="3"/>
      <c r="E647" s="15"/>
      <c r="G647" t="s">
        <v>74</v>
      </c>
    </row>
    <row r="648" spans="1:7" hidden="1" x14ac:dyDescent="0.35">
      <c r="A648" s="23" t="s">
        <v>62</v>
      </c>
      <c r="B648" s="35"/>
      <c r="C648" s="4"/>
      <c r="D648" s="4"/>
      <c r="E648" s="11"/>
      <c r="G648" t="s">
        <v>74</v>
      </c>
    </row>
    <row r="649" spans="1:7" hidden="1" x14ac:dyDescent="0.35">
      <c r="A649" s="16" t="s">
        <v>18</v>
      </c>
      <c r="B649" s="7"/>
      <c r="C649" s="6"/>
      <c r="D649" s="6"/>
      <c r="E649" s="14"/>
      <c r="G649" t="s">
        <v>74</v>
      </c>
    </row>
    <row r="650" spans="1:7" hidden="1" x14ac:dyDescent="0.35">
      <c r="A650" s="34" t="s">
        <v>19</v>
      </c>
      <c r="B650" s="20"/>
      <c r="C650" s="6"/>
      <c r="D650" s="6"/>
      <c r="E650" s="14"/>
      <c r="G650" t="s">
        <v>74</v>
      </c>
    </row>
    <row r="651" spans="1:7" ht="15" hidden="1" thickBot="1" x14ac:dyDescent="0.4">
      <c r="A651" s="26" t="s">
        <v>23</v>
      </c>
      <c r="B651" s="37">
        <f>SUMIF(E649:E650,"=X",B649:B650)</f>
        <v>0</v>
      </c>
      <c r="C651" s="33"/>
      <c r="D651" s="3"/>
      <c r="E651" s="15"/>
      <c r="G651" t="s">
        <v>74</v>
      </c>
    </row>
    <row r="652" spans="1:7" hidden="1" x14ac:dyDescent="0.35">
      <c r="A652" s="23" t="s">
        <v>13</v>
      </c>
      <c r="B652" s="35"/>
      <c r="C652" s="4"/>
      <c r="D652" s="4"/>
      <c r="E652" s="11"/>
      <c r="G652" t="s">
        <v>74</v>
      </c>
    </row>
    <row r="653" spans="1:7" hidden="1" x14ac:dyDescent="0.35">
      <c r="A653" s="13" t="s">
        <v>1</v>
      </c>
      <c r="B653" s="7"/>
      <c r="C653" s="6"/>
      <c r="D653" s="6"/>
      <c r="E653" s="14"/>
      <c r="G653" t="s">
        <v>74</v>
      </c>
    </row>
    <row r="654" spans="1:7" hidden="1" x14ac:dyDescent="0.35">
      <c r="A654" s="13" t="s">
        <v>24</v>
      </c>
      <c r="B654" s="7"/>
      <c r="C654" s="6"/>
      <c r="D654" s="6"/>
      <c r="E654" s="14"/>
      <c r="G654" t="s">
        <v>74</v>
      </c>
    </row>
    <row r="655" spans="1:7" hidden="1" x14ac:dyDescent="0.35">
      <c r="A655" s="13" t="s">
        <v>2</v>
      </c>
      <c r="B655" s="7"/>
      <c r="C655" s="6"/>
      <c r="D655" s="6"/>
      <c r="E655" s="14"/>
      <c r="G655" t="s">
        <v>74</v>
      </c>
    </row>
    <row r="656" spans="1:7" hidden="1" x14ac:dyDescent="0.35">
      <c r="A656" s="13" t="s">
        <v>3</v>
      </c>
      <c r="B656" s="7"/>
      <c r="C656" s="6"/>
      <c r="D656" s="6"/>
      <c r="E656" s="14"/>
      <c r="G656" t="s">
        <v>74</v>
      </c>
    </row>
    <row r="657" spans="1:7" hidden="1" x14ac:dyDescent="0.35">
      <c r="A657" s="13" t="s">
        <v>14</v>
      </c>
      <c r="B657" s="7"/>
      <c r="C657" s="6"/>
      <c r="D657" s="6"/>
      <c r="E657" s="14"/>
      <c r="G657" t="s">
        <v>74</v>
      </c>
    </row>
    <row r="658" spans="1:7" hidden="1" x14ac:dyDescent="0.35">
      <c r="A658" s="13" t="s">
        <v>26</v>
      </c>
      <c r="B658" s="7"/>
      <c r="C658" s="6"/>
      <c r="D658" s="6"/>
      <c r="E658" s="14"/>
      <c r="G658" t="s">
        <v>74</v>
      </c>
    </row>
    <row r="659" spans="1:7" hidden="1" x14ac:dyDescent="0.35">
      <c r="A659" s="13" t="s">
        <v>28</v>
      </c>
      <c r="B659" s="7"/>
      <c r="C659" s="6"/>
      <c r="D659" s="6"/>
      <c r="E659" s="14"/>
      <c r="G659" t="s">
        <v>74</v>
      </c>
    </row>
    <row r="660" spans="1:7" hidden="1" x14ac:dyDescent="0.35">
      <c r="A660" s="13" t="s">
        <v>34</v>
      </c>
      <c r="B660" s="7"/>
      <c r="C660" s="6"/>
      <c r="D660" s="6"/>
      <c r="E660" s="14"/>
      <c r="G660" t="s">
        <v>74</v>
      </c>
    </row>
    <row r="661" spans="1:7" hidden="1" x14ac:dyDescent="0.35">
      <c r="A661" s="13" t="s">
        <v>4</v>
      </c>
      <c r="B661" s="7"/>
      <c r="C661" s="6"/>
      <c r="D661" s="6"/>
      <c r="E661" s="14"/>
      <c r="G661" t="s">
        <v>74</v>
      </c>
    </row>
    <row r="662" spans="1:7" hidden="1" x14ac:dyDescent="0.35">
      <c r="A662" s="13" t="s">
        <v>33</v>
      </c>
      <c r="B662" s="7"/>
      <c r="C662" s="6"/>
      <c r="D662" s="6"/>
      <c r="E662" s="14"/>
      <c r="G662" t="s">
        <v>74</v>
      </c>
    </row>
    <row r="663" spans="1:7" hidden="1" x14ac:dyDescent="0.35">
      <c r="A663" s="13" t="s">
        <v>35</v>
      </c>
      <c r="B663" s="7"/>
      <c r="C663" s="6"/>
      <c r="D663" s="6"/>
      <c r="E663" s="14"/>
      <c r="G663" t="s">
        <v>74</v>
      </c>
    </row>
    <row r="664" spans="1:7" hidden="1" x14ac:dyDescent="0.35">
      <c r="A664" s="13" t="s">
        <v>29</v>
      </c>
      <c r="B664" s="7"/>
      <c r="C664" s="6"/>
      <c r="D664" s="6"/>
      <c r="E664" s="14"/>
      <c r="G664" t="s">
        <v>74</v>
      </c>
    </row>
    <row r="665" spans="1:7" hidden="1" x14ac:dyDescent="0.35">
      <c r="A665" s="13" t="s">
        <v>30</v>
      </c>
      <c r="B665" s="7"/>
      <c r="C665" s="6"/>
      <c r="D665" s="6"/>
      <c r="E665" s="14"/>
      <c r="G665" t="s">
        <v>74</v>
      </c>
    </row>
    <row r="666" spans="1:7" hidden="1" x14ac:dyDescent="0.35">
      <c r="A666" s="13" t="s">
        <v>31</v>
      </c>
      <c r="B666" s="7"/>
      <c r="C666" s="6"/>
      <c r="D666" s="6"/>
      <c r="E666" s="14"/>
      <c r="G666" t="s">
        <v>74</v>
      </c>
    </row>
    <row r="667" spans="1:7" hidden="1" x14ac:dyDescent="0.35">
      <c r="A667" s="13" t="s">
        <v>32</v>
      </c>
      <c r="B667" s="7"/>
      <c r="C667" s="6"/>
      <c r="D667" s="6"/>
      <c r="E667" s="14"/>
      <c r="G667" t="s">
        <v>74</v>
      </c>
    </row>
    <row r="668" spans="1:7" hidden="1" x14ac:dyDescent="0.35">
      <c r="A668" s="13" t="s">
        <v>42</v>
      </c>
      <c r="B668" s="7"/>
      <c r="C668" s="6"/>
      <c r="D668" s="6"/>
      <c r="E668" s="14"/>
      <c r="G668" t="s">
        <v>74</v>
      </c>
    </row>
    <row r="669" spans="1:7" hidden="1" x14ac:dyDescent="0.35">
      <c r="A669" s="13" t="s">
        <v>43</v>
      </c>
      <c r="B669" s="7"/>
      <c r="C669" s="6"/>
      <c r="D669" s="6"/>
      <c r="E669" s="14"/>
      <c r="G669" t="s">
        <v>74</v>
      </c>
    </row>
    <row r="670" spans="1:7" hidden="1" x14ac:dyDescent="0.35">
      <c r="A670" s="13" t="s">
        <v>9</v>
      </c>
      <c r="B670" s="7"/>
      <c r="C670" s="6"/>
      <c r="D670" s="6"/>
      <c r="E670" s="14"/>
      <c r="G670" t="s">
        <v>74</v>
      </c>
    </row>
    <row r="671" spans="1:7" hidden="1" x14ac:dyDescent="0.35">
      <c r="A671" s="13" t="s">
        <v>27</v>
      </c>
      <c r="B671" s="7"/>
      <c r="C671" s="6"/>
      <c r="D671" s="6"/>
      <c r="E671" s="14"/>
      <c r="G671" t="s">
        <v>74</v>
      </c>
    </row>
    <row r="672" spans="1:7" hidden="1" x14ac:dyDescent="0.35">
      <c r="A672" s="13" t="s">
        <v>5</v>
      </c>
      <c r="B672" s="7"/>
      <c r="C672" s="6"/>
      <c r="D672" s="6"/>
      <c r="E672" s="14"/>
      <c r="G672" t="s">
        <v>74</v>
      </c>
    </row>
    <row r="673" spans="1:7" hidden="1" x14ac:dyDescent="0.35">
      <c r="A673" s="13" t="s">
        <v>6</v>
      </c>
      <c r="B673" s="7"/>
      <c r="C673" s="6"/>
      <c r="D673" s="6"/>
      <c r="E673" s="14"/>
      <c r="G673" t="s">
        <v>74</v>
      </c>
    </row>
    <row r="674" spans="1:7" hidden="1" x14ac:dyDescent="0.35">
      <c r="A674" s="13" t="s">
        <v>7</v>
      </c>
      <c r="B674" s="7"/>
      <c r="C674" s="6"/>
      <c r="D674" s="6"/>
      <c r="E674" s="14"/>
      <c r="G674" t="s">
        <v>74</v>
      </c>
    </row>
    <row r="675" spans="1:7" hidden="1" x14ac:dyDescent="0.35">
      <c r="A675" s="13" t="s">
        <v>8</v>
      </c>
      <c r="B675" s="7"/>
      <c r="C675" s="6"/>
      <c r="D675" s="6"/>
      <c r="E675" s="14"/>
      <c r="G675" t="s">
        <v>74</v>
      </c>
    </row>
    <row r="676" spans="1:7" hidden="1" x14ac:dyDescent="0.35">
      <c r="A676" s="13" t="s">
        <v>45</v>
      </c>
      <c r="B676" s="7"/>
      <c r="C676" s="6"/>
      <c r="D676" s="6"/>
      <c r="E676" s="14"/>
      <c r="G676" t="s">
        <v>74</v>
      </c>
    </row>
    <row r="677" spans="1:7" hidden="1" x14ac:dyDescent="0.35">
      <c r="A677" s="13" t="s">
        <v>40</v>
      </c>
      <c r="B677" s="7"/>
      <c r="C677" s="6"/>
      <c r="D677" s="6"/>
      <c r="E677" s="14"/>
      <c r="G677" t="s">
        <v>74</v>
      </c>
    </row>
    <row r="678" spans="1:7" hidden="1" x14ac:dyDescent="0.35">
      <c r="A678" s="13" t="s">
        <v>41</v>
      </c>
      <c r="B678" s="7"/>
      <c r="C678" s="6"/>
      <c r="D678" s="6"/>
      <c r="E678" s="14"/>
      <c r="G678" t="s">
        <v>74</v>
      </c>
    </row>
    <row r="679" spans="1:7" hidden="1" x14ac:dyDescent="0.35">
      <c r="A679" s="13" t="s">
        <v>10</v>
      </c>
      <c r="B679" s="7"/>
      <c r="C679" s="6"/>
      <c r="D679" s="6"/>
      <c r="E679" s="14"/>
      <c r="G679" t="s">
        <v>74</v>
      </c>
    </row>
    <row r="680" spans="1:7" hidden="1" x14ac:dyDescent="0.35">
      <c r="A680" s="13" t="s">
        <v>11</v>
      </c>
      <c r="B680" s="7"/>
      <c r="C680" s="6"/>
      <c r="D680" s="6"/>
      <c r="E680" s="14"/>
      <c r="G680" t="s">
        <v>74</v>
      </c>
    </row>
    <row r="681" spans="1:7" hidden="1" x14ac:dyDescent="0.35">
      <c r="A681" s="13" t="s">
        <v>44</v>
      </c>
      <c r="B681" s="7"/>
      <c r="C681" s="6"/>
      <c r="D681" s="6"/>
      <c r="E681" s="14"/>
      <c r="G681" t="s">
        <v>74</v>
      </c>
    </row>
    <row r="682" spans="1:7" hidden="1" x14ac:dyDescent="0.35">
      <c r="A682" s="13" t="s">
        <v>12</v>
      </c>
      <c r="B682" s="7"/>
      <c r="C682" s="6"/>
      <c r="D682" s="6"/>
      <c r="E682" s="14"/>
      <c r="G682" t="s">
        <v>74</v>
      </c>
    </row>
    <row r="683" spans="1:7" hidden="1" x14ac:dyDescent="0.35">
      <c r="A683" s="13" t="s">
        <v>16</v>
      </c>
      <c r="B683" s="7"/>
      <c r="C683" s="6"/>
      <c r="D683" s="6"/>
      <c r="E683" s="14"/>
      <c r="G683" t="s">
        <v>74</v>
      </c>
    </row>
    <row r="684" spans="1:7" hidden="1" x14ac:dyDescent="0.35">
      <c r="A684" s="13" t="s">
        <v>49</v>
      </c>
      <c r="B684" s="7"/>
      <c r="C684" s="6"/>
      <c r="D684" s="6"/>
      <c r="E684" s="14"/>
      <c r="G684" t="s">
        <v>74</v>
      </c>
    </row>
    <row r="685" spans="1:7" hidden="1" x14ac:dyDescent="0.35">
      <c r="A685" s="13" t="s">
        <v>59</v>
      </c>
      <c r="B685" s="7"/>
      <c r="C685" s="6"/>
      <c r="D685" s="6"/>
      <c r="E685" s="14"/>
      <c r="G685" t="s">
        <v>74</v>
      </c>
    </row>
    <row r="686" spans="1:7" hidden="1" x14ac:dyDescent="0.35">
      <c r="A686" s="13" t="s">
        <v>60</v>
      </c>
      <c r="B686" s="7"/>
      <c r="C686" s="6"/>
      <c r="D686" s="6"/>
      <c r="E686" s="14"/>
      <c r="G686" t="s">
        <v>74</v>
      </c>
    </row>
    <row r="687" spans="1:7" hidden="1" x14ac:dyDescent="0.35">
      <c r="A687" s="13" t="s">
        <v>48</v>
      </c>
      <c r="B687" s="7"/>
      <c r="C687" s="6"/>
      <c r="D687" s="6"/>
      <c r="E687" s="14"/>
      <c r="G687" t="s">
        <v>74</v>
      </c>
    </row>
    <row r="688" spans="1:7" hidden="1" x14ac:dyDescent="0.35">
      <c r="A688" s="13" t="s">
        <v>20</v>
      </c>
      <c r="B688" s="7"/>
      <c r="C688" s="6"/>
      <c r="D688" s="6"/>
      <c r="E688" s="14"/>
      <c r="G688" t="s">
        <v>74</v>
      </c>
    </row>
    <row r="689" spans="1:7" hidden="1" x14ac:dyDescent="0.35">
      <c r="A689" s="13" t="s">
        <v>15</v>
      </c>
      <c r="B689" s="7"/>
      <c r="C689" s="6"/>
      <c r="D689" s="6"/>
      <c r="E689" s="14"/>
      <c r="G689" t="s">
        <v>74</v>
      </c>
    </row>
    <row r="690" spans="1:7" hidden="1" x14ac:dyDescent="0.35">
      <c r="A690" s="13" t="s">
        <v>17</v>
      </c>
      <c r="B690" s="7"/>
      <c r="C690" s="6"/>
      <c r="D690" s="6"/>
      <c r="E690" s="14"/>
      <c r="G690" t="s">
        <v>74</v>
      </c>
    </row>
    <row r="691" spans="1:7" hidden="1" x14ac:dyDescent="0.35">
      <c r="A691" s="13" t="s">
        <v>36</v>
      </c>
      <c r="B691" s="7"/>
      <c r="C691" s="6"/>
      <c r="D691" s="6"/>
      <c r="E691" s="14"/>
      <c r="G691" t="s">
        <v>74</v>
      </c>
    </row>
    <row r="692" spans="1:7" hidden="1" x14ac:dyDescent="0.35">
      <c r="A692" s="13" t="s">
        <v>37</v>
      </c>
      <c r="B692" s="7"/>
      <c r="C692" s="6"/>
      <c r="D692" s="6"/>
      <c r="E692" s="14"/>
      <c r="G692" t="s">
        <v>74</v>
      </c>
    </row>
    <row r="693" spans="1:7" hidden="1" x14ac:dyDescent="0.35">
      <c r="A693" s="13" t="s">
        <v>38</v>
      </c>
      <c r="B693" s="7"/>
      <c r="C693" s="6"/>
      <c r="D693" s="6"/>
      <c r="E693" s="14"/>
      <c r="G693" t="s">
        <v>74</v>
      </c>
    </row>
    <row r="694" spans="1:7" hidden="1" x14ac:dyDescent="0.35">
      <c r="A694" s="13" t="s">
        <v>39</v>
      </c>
      <c r="B694" s="7"/>
      <c r="C694" s="6"/>
      <c r="D694" s="6"/>
      <c r="E694" s="14"/>
      <c r="G694" t="s">
        <v>74</v>
      </c>
    </row>
    <row r="695" spans="1:7" hidden="1" x14ac:dyDescent="0.35">
      <c r="A695" s="13" t="s">
        <v>46</v>
      </c>
      <c r="B695" s="7"/>
      <c r="C695" s="6"/>
      <c r="D695" s="6"/>
      <c r="E695" s="14"/>
      <c r="G695" t="s">
        <v>74</v>
      </c>
    </row>
    <row r="696" spans="1:7" hidden="1" x14ac:dyDescent="0.35">
      <c r="A696" s="13" t="s">
        <v>61</v>
      </c>
      <c r="B696" s="7"/>
      <c r="C696" s="6"/>
      <c r="D696" s="6"/>
      <c r="E696" s="14"/>
      <c r="G696" t="s">
        <v>74</v>
      </c>
    </row>
    <row r="697" spans="1:7" hidden="1" x14ac:dyDescent="0.35">
      <c r="A697" s="13" t="s">
        <v>55</v>
      </c>
      <c r="B697" s="7"/>
      <c r="C697" s="6"/>
      <c r="D697" s="6"/>
      <c r="E697" s="14"/>
      <c r="G697" t="s">
        <v>74</v>
      </c>
    </row>
    <row r="698" spans="1:7" hidden="1" x14ac:dyDescent="0.35">
      <c r="A698" s="13" t="s">
        <v>56</v>
      </c>
      <c r="B698" s="7"/>
      <c r="C698" s="6"/>
      <c r="D698" s="6"/>
      <c r="E698" s="14"/>
      <c r="G698" t="s">
        <v>74</v>
      </c>
    </row>
    <row r="699" spans="1:7" hidden="1" x14ac:dyDescent="0.35">
      <c r="A699" s="13" t="s">
        <v>57</v>
      </c>
      <c r="B699" s="7"/>
      <c r="C699" s="6"/>
      <c r="D699" s="6"/>
      <c r="E699" s="14"/>
      <c r="G699" t="s">
        <v>74</v>
      </c>
    </row>
    <row r="700" spans="1:7" hidden="1" x14ac:dyDescent="0.35">
      <c r="A700" s="13" t="s">
        <v>58</v>
      </c>
      <c r="B700" s="7"/>
      <c r="C700" s="6"/>
      <c r="D700" s="6"/>
      <c r="E700" s="14"/>
      <c r="G700" t="s">
        <v>74</v>
      </c>
    </row>
    <row r="701" spans="1:7" hidden="1" x14ac:dyDescent="0.35">
      <c r="A701" s="13" t="s">
        <v>47</v>
      </c>
      <c r="B701" s="7"/>
      <c r="C701" s="6"/>
      <c r="D701" s="6"/>
      <c r="E701" s="14"/>
      <c r="G701" t="s">
        <v>74</v>
      </c>
    </row>
    <row r="702" spans="1:7" hidden="1" x14ac:dyDescent="0.35">
      <c r="A702" s="13" t="s">
        <v>52</v>
      </c>
      <c r="B702" s="7"/>
      <c r="C702" s="6"/>
      <c r="D702" s="6"/>
      <c r="E702" s="14"/>
      <c r="G702" t="s">
        <v>74</v>
      </c>
    </row>
    <row r="703" spans="1:7" hidden="1" x14ac:dyDescent="0.35">
      <c r="A703" s="13" t="s">
        <v>52</v>
      </c>
      <c r="B703" s="7"/>
      <c r="C703" s="6"/>
      <c r="D703" s="6"/>
      <c r="E703" s="14"/>
      <c r="G703" t="s">
        <v>74</v>
      </c>
    </row>
    <row r="704" spans="1:7" hidden="1" x14ac:dyDescent="0.35">
      <c r="A704" s="13" t="s">
        <v>52</v>
      </c>
      <c r="B704" s="7"/>
      <c r="C704" s="6"/>
      <c r="D704" s="6"/>
      <c r="E704" s="14"/>
      <c r="G704" t="s">
        <v>74</v>
      </c>
    </row>
    <row r="705" spans="1:7" hidden="1" x14ac:dyDescent="0.35">
      <c r="A705" s="13" t="s">
        <v>51</v>
      </c>
      <c r="B705" s="7"/>
      <c r="C705" s="6"/>
      <c r="D705" s="6"/>
      <c r="E705" s="14"/>
      <c r="G705" t="s">
        <v>74</v>
      </c>
    </row>
    <row r="706" spans="1:7" hidden="1" x14ac:dyDescent="0.35">
      <c r="A706" s="13" t="s">
        <v>51</v>
      </c>
      <c r="B706" s="7"/>
      <c r="C706" s="6"/>
      <c r="D706" s="6"/>
      <c r="E706" s="14"/>
      <c r="G706" t="s">
        <v>74</v>
      </c>
    </row>
    <row r="707" spans="1:7" hidden="1" x14ac:dyDescent="0.35">
      <c r="A707" s="13" t="s">
        <v>51</v>
      </c>
      <c r="B707" s="7"/>
      <c r="C707" s="6"/>
      <c r="D707" s="6"/>
      <c r="E707" s="14"/>
      <c r="G707" t="s">
        <v>74</v>
      </c>
    </row>
    <row r="708" spans="1:7" hidden="1" x14ac:dyDescent="0.35">
      <c r="A708" s="13" t="s">
        <v>53</v>
      </c>
      <c r="B708" s="7"/>
      <c r="C708" s="6"/>
      <c r="D708" s="6"/>
      <c r="E708" s="14"/>
      <c r="G708" t="s">
        <v>74</v>
      </c>
    </row>
    <row r="709" spans="1:7" hidden="1" x14ac:dyDescent="0.35">
      <c r="A709" s="13" t="s">
        <v>53</v>
      </c>
      <c r="B709" s="7"/>
      <c r="C709" s="6"/>
      <c r="D709" s="6"/>
      <c r="E709" s="14"/>
      <c r="G709" t="s">
        <v>74</v>
      </c>
    </row>
    <row r="710" spans="1:7" hidden="1" x14ac:dyDescent="0.35">
      <c r="A710" s="13" t="s">
        <v>53</v>
      </c>
      <c r="B710" s="7"/>
      <c r="C710" s="6"/>
      <c r="D710" s="6"/>
      <c r="E710" s="14"/>
      <c r="G710" t="s">
        <v>74</v>
      </c>
    </row>
    <row r="711" spans="1:7" hidden="1" x14ac:dyDescent="0.35">
      <c r="A711" s="19" t="s">
        <v>54</v>
      </c>
      <c r="B711" s="20"/>
      <c r="C711" s="21"/>
      <c r="D711" s="21"/>
      <c r="E711" s="22"/>
      <c r="G711" t="s">
        <v>74</v>
      </c>
    </row>
    <row r="712" spans="1:7" ht="15" hidden="1" thickBot="1" x14ac:dyDescent="0.4">
      <c r="A712" s="26" t="s">
        <v>23</v>
      </c>
      <c r="B712" s="27">
        <f>SUMIF(E653:E711,"=X",B653:B711)</f>
        <v>0</v>
      </c>
      <c r="C712" s="28"/>
      <c r="D712" s="28"/>
      <c r="E712" s="29"/>
      <c r="G712" t="s">
        <v>74</v>
      </c>
    </row>
    <row r="713" spans="1:7" hidden="1" x14ac:dyDescent="0.35">
      <c r="A713" s="23" t="s">
        <v>63</v>
      </c>
      <c r="B713" s="24"/>
      <c r="C713" s="24"/>
      <c r="D713" s="24"/>
      <c r="E713" s="25"/>
      <c r="G713" t="s">
        <v>74</v>
      </c>
    </row>
    <row r="714" spans="1:7" hidden="1" x14ac:dyDescent="0.35">
      <c r="A714" s="13" t="s">
        <v>464</v>
      </c>
      <c r="B714" s="7">
        <f>B712+B647</f>
        <v>0</v>
      </c>
      <c r="C714" s="3"/>
      <c r="D714" s="3"/>
      <c r="E714" s="15"/>
      <c r="G714" t="s">
        <v>74</v>
      </c>
    </row>
    <row r="715" spans="1:7" hidden="1" x14ac:dyDescent="0.35">
      <c r="A715" s="13" t="s">
        <v>66</v>
      </c>
      <c r="B715" s="7">
        <f>B651</f>
        <v>0</v>
      </c>
      <c r="C715" s="3"/>
      <c r="D715" s="3"/>
      <c r="E715" s="15"/>
      <c r="G715" t="s">
        <v>74</v>
      </c>
    </row>
    <row r="716" spans="1:7" hidden="1" x14ac:dyDescent="0.35">
      <c r="A716" s="13" t="s">
        <v>81</v>
      </c>
      <c r="B716" s="6"/>
      <c r="C716" s="3"/>
      <c r="D716" s="3"/>
      <c r="E716" s="15"/>
      <c r="G716" t="s">
        <v>74</v>
      </c>
    </row>
    <row r="717" spans="1:7" hidden="1" x14ac:dyDescent="0.35">
      <c r="A717" s="13" t="s">
        <v>82</v>
      </c>
      <c r="B717" s="6"/>
      <c r="C717" s="3"/>
      <c r="D717" s="3"/>
      <c r="E717" s="15"/>
      <c r="G717" t="s">
        <v>74</v>
      </c>
    </row>
    <row r="718" spans="1:7" hidden="1" x14ac:dyDescent="0.35">
      <c r="A718" s="19" t="s">
        <v>68</v>
      </c>
      <c r="B718" s="21">
        <v>7</v>
      </c>
      <c r="C718" s="3"/>
      <c r="D718" s="3"/>
      <c r="E718" s="15"/>
      <c r="G718" t="s">
        <v>74</v>
      </c>
    </row>
    <row r="719" spans="1:7" ht="15" hidden="1" thickBot="1" x14ac:dyDescent="0.4">
      <c r="A719" s="31" t="s">
        <v>67</v>
      </c>
      <c r="B719" s="32" t="e">
        <f>((B714/B716)/B718)+((B715/B716)/(B717/B718))</f>
        <v>#DIV/0!</v>
      </c>
      <c r="C719" s="30"/>
      <c r="D719" s="17"/>
      <c r="E719" s="18"/>
      <c r="G719" t="s">
        <v>74</v>
      </c>
    </row>
    <row r="720" spans="1:7" hidden="1" x14ac:dyDescent="0.35">
      <c r="A720" s="2"/>
      <c r="B720" s="2"/>
      <c r="C720" s="2"/>
      <c r="D720" s="2"/>
      <c r="E720" s="2"/>
      <c r="G720" t="s">
        <v>76</v>
      </c>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4C57-230D-43CA-B765-D3960E61287B}">
  <dimension ref="A1:G720"/>
  <sheetViews>
    <sheetView topLeftCell="A16" zoomScale="80" zoomScaleNormal="80" workbookViewId="0">
      <selection activeCell="A474" sqref="A474"/>
    </sheetView>
  </sheetViews>
  <sheetFormatPr defaultRowHeight="14.5" x14ac:dyDescent="0.35"/>
  <cols>
    <col min="1" max="1" width="66.81640625" bestFit="1" customWidth="1"/>
    <col min="2" max="2" width="34.26953125" customWidth="1"/>
    <col min="3" max="3" width="61.36328125" customWidth="1"/>
    <col min="4" max="4" width="88.81640625" customWidth="1"/>
    <col min="5" max="5" width="56.453125" customWidth="1"/>
    <col min="7" max="7" width="59.7265625" customWidth="1"/>
  </cols>
  <sheetData>
    <row r="1" spans="1:7" ht="62" x14ac:dyDescent="1">
      <c r="A1" s="42" t="s">
        <v>0</v>
      </c>
      <c r="B1" s="9"/>
      <c r="C1" s="9"/>
      <c r="D1" s="9"/>
      <c r="E1" s="10"/>
      <c r="G1" s="41" t="s">
        <v>75</v>
      </c>
    </row>
    <row r="2" spans="1:7" s="1" customFormat="1" x14ac:dyDescent="0.35">
      <c r="A2" s="43" t="s">
        <v>79</v>
      </c>
      <c r="B2" s="5" t="s">
        <v>65</v>
      </c>
      <c r="C2" s="5" t="s">
        <v>64</v>
      </c>
      <c r="D2" s="5" t="s">
        <v>25</v>
      </c>
      <c r="E2" s="12" t="s">
        <v>50</v>
      </c>
      <c r="G2" s="45" t="s">
        <v>69</v>
      </c>
    </row>
    <row r="3" spans="1:7" x14ac:dyDescent="0.35">
      <c r="A3" s="13" t="s">
        <v>1</v>
      </c>
      <c r="B3" s="7">
        <f>'Lot 3'!$D$8*5000</f>
        <v>68450</v>
      </c>
      <c r="C3" s="8" t="s">
        <v>290</v>
      </c>
      <c r="D3" s="6" t="s">
        <v>355</v>
      </c>
      <c r="E3" s="14"/>
      <c r="G3" s="45" t="s">
        <v>69</v>
      </c>
    </row>
    <row r="4" spans="1:7" x14ac:dyDescent="0.35">
      <c r="A4" s="13" t="s">
        <v>24</v>
      </c>
      <c r="B4" s="7"/>
      <c r="C4" s="8"/>
      <c r="D4" s="6"/>
      <c r="E4" s="14"/>
      <c r="G4" t="s">
        <v>69</v>
      </c>
    </row>
    <row r="5" spans="1:7" x14ac:dyDescent="0.35">
      <c r="A5" s="13" t="s">
        <v>2</v>
      </c>
      <c r="B5" s="7">
        <f>('Lot 3'!$D$9*100)*30</f>
        <v>41070</v>
      </c>
      <c r="C5" s="8" t="s">
        <v>194</v>
      </c>
      <c r="D5" s="6" t="s">
        <v>356</v>
      </c>
      <c r="E5" s="14"/>
      <c r="G5" t="s">
        <v>69</v>
      </c>
    </row>
    <row r="6" spans="1:7" x14ac:dyDescent="0.35">
      <c r="A6" s="13" t="s">
        <v>3</v>
      </c>
      <c r="B6" s="85">
        <f>('Lot 3'!$D$32*100)*30</f>
        <v>300000</v>
      </c>
      <c r="C6" s="8" t="str">
        <f>'Lot 3'!B32</f>
        <v>Mobile Sleep Trailer-30  Persons (5 rooms with 6 bunks)</v>
      </c>
      <c r="D6" s="6" t="s">
        <v>357</v>
      </c>
      <c r="E6" s="14"/>
      <c r="G6" t="s">
        <v>69</v>
      </c>
    </row>
    <row r="7" spans="1:7" x14ac:dyDescent="0.35">
      <c r="A7" s="13" t="s">
        <v>14</v>
      </c>
      <c r="B7" s="7">
        <f>'Lot 3'!$D$8*2400</f>
        <v>32856</v>
      </c>
      <c r="C7" s="8" t="s">
        <v>294</v>
      </c>
      <c r="D7" s="6" t="s">
        <v>355</v>
      </c>
      <c r="E7" s="14"/>
      <c r="G7" t="s">
        <v>69</v>
      </c>
    </row>
    <row r="8" spans="1:7" x14ac:dyDescent="0.35">
      <c r="A8" s="13" t="s">
        <v>26</v>
      </c>
      <c r="B8" s="7">
        <f>'Lot 3'!$D$8*4800</f>
        <v>65712</v>
      </c>
      <c r="C8" s="8" t="s">
        <v>295</v>
      </c>
      <c r="D8" s="6" t="s">
        <v>355</v>
      </c>
      <c r="E8" s="14"/>
      <c r="G8" t="s">
        <v>69</v>
      </c>
    </row>
    <row r="9" spans="1:7" x14ac:dyDescent="0.35">
      <c r="A9" s="13" t="s">
        <v>28</v>
      </c>
      <c r="B9" s="7"/>
      <c r="C9" s="8"/>
      <c r="D9" s="6"/>
      <c r="E9" s="14"/>
      <c r="G9" t="s">
        <v>69</v>
      </c>
    </row>
    <row r="10" spans="1:7" x14ac:dyDescent="0.35">
      <c r="A10" s="13" t="s">
        <v>34</v>
      </c>
      <c r="B10" s="7">
        <f>'Lot 3'!$D$8*1600</f>
        <v>21904</v>
      </c>
      <c r="C10" s="8" t="s">
        <v>296</v>
      </c>
      <c r="D10" s="6" t="s">
        <v>355</v>
      </c>
      <c r="E10" s="14"/>
      <c r="G10" t="s">
        <v>69</v>
      </c>
    </row>
    <row r="11" spans="1:7" x14ac:dyDescent="0.35">
      <c r="A11" s="13" t="s">
        <v>4</v>
      </c>
      <c r="B11" s="7">
        <f>'Lot 3'!$D$8*4800</f>
        <v>65712</v>
      </c>
      <c r="C11" s="8" t="s">
        <v>297</v>
      </c>
      <c r="D11" s="6" t="s">
        <v>355</v>
      </c>
      <c r="E11" s="14"/>
      <c r="G11" t="s">
        <v>69</v>
      </c>
    </row>
    <row r="12" spans="1:7" x14ac:dyDescent="0.35">
      <c r="A12" s="13" t="s">
        <v>33</v>
      </c>
      <c r="B12" s="7">
        <f>'Lot 3'!$D$31</f>
        <v>9675.7800000000007</v>
      </c>
      <c r="C12" s="8" t="str">
        <f>'Lot 3'!B31</f>
        <v xml:space="preserve">Mobile Command Center </v>
      </c>
      <c r="D12" s="6" t="s">
        <v>358</v>
      </c>
      <c r="E12" s="14"/>
      <c r="G12" t="s">
        <v>69</v>
      </c>
    </row>
    <row r="13" spans="1:7" x14ac:dyDescent="0.35">
      <c r="A13" s="13" t="s">
        <v>35</v>
      </c>
      <c r="B13" s="7">
        <f>'Lot 3'!$D$8*2400</f>
        <v>32856</v>
      </c>
      <c r="C13" s="8" t="s">
        <v>294</v>
      </c>
      <c r="D13" s="6" t="s">
        <v>355</v>
      </c>
      <c r="E13" s="14"/>
      <c r="G13" t="s">
        <v>69</v>
      </c>
    </row>
    <row r="14" spans="1:7" x14ac:dyDescent="0.35">
      <c r="A14" s="13" t="s">
        <v>29</v>
      </c>
      <c r="B14" s="7">
        <f>'Lot 2'!$E$8*2</f>
        <v>53143.199999999997</v>
      </c>
      <c r="C14" s="8" t="s">
        <v>170</v>
      </c>
      <c r="D14" s="6" t="s">
        <v>370</v>
      </c>
      <c r="E14" s="14"/>
      <c r="G14" t="s">
        <v>69</v>
      </c>
    </row>
    <row r="15" spans="1:7" x14ac:dyDescent="0.35">
      <c r="A15" s="13" t="s">
        <v>30</v>
      </c>
      <c r="B15" s="7">
        <f>('Lot 3'!$D$38*10)*30</f>
        <v>22500</v>
      </c>
      <c r="C15" s="8" t="s">
        <v>299</v>
      </c>
      <c r="D15" s="6" t="s">
        <v>359</v>
      </c>
      <c r="E15" s="14"/>
      <c r="G15" t="s">
        <v>69</v>
      </c>
    </row>
    <row r="16" spans="1:7" x14ac:dyDescent="0.35">
      <c r="A16" s="13" t="s">
        <v>31</v>
      </c>
      <c r="B16" s="7">
        <f>'Lot 2'!$E$9*2</f>
        <v>53143.199999999997</v>
      </c>
      <c r="C16" s="8" t="s">
        <v>171</v>
      </c>
      <c r="D16" s="6" t="s">
        <v>371</v>
      </c>
      <c r="E16" s="14"/>
      <c r="G16" t="s">
        <v>69</v>
      </c>
    </row>
    <row r="17" spans="1:7" x14ac:dyDescent="0.35">
      <c r="A17" s="13" t="s">
        <v>32</v>
      </c>
      <c r="B17" s="7">
        <f>'Lot 2'!$E$11</f>
        <v>33300</v>
      </c>
      <c r="C17" s="8" t="s">
        <v>300</v>
      </c>
      <c r="D17" s="6" t="s">
        <v>372</v>
      </c>
      <c r="E17" s="14"/>
      <c r="G17" t="s">
        <v>69</v>
      </c>
    </row>
    <row r="18" spans="1:7" x14ac:dyDescent="0.35">
      <c r="A18" s="13" t="s">
        <v>42</v>
      </c>
      <c r="B18" s="7">
        <f>('Lot 3'!$D$12*1)*30</f>
        <v>22500</v>
      </c>
      <c r="C18" s="8" t="s">
        <v>301</v>
      </c>
      <c r="D18" s="6" t="s">
        <v>360</v>
      </c>
      <c r="E18" s="14"/>
      <c r="G18" t="s">
        <v>69</v>
      </c>
    </row>
    <row r="19" spans="1:7" x14ac:dyDescent="0.35">
      <c r="A19" s="13" t="s">
        <v>43</v>
      </c>
      <c r="B19" s="7">
        <f>('Lot 3'!$D$41*2)*30</f>
        <v>62500.200000000004</v>
      </c>
      <c r="C19" s="8" t="s">
        <v>303</v>
      </c>
      <c r="D19" s="6" t="s">
        <v>361</v>
      </c>
      <c r="E19" s="14"/>
      <c r="G19" t="s">
        <v>69</v>
      </c>
    </row>
    <row r="20" spans="1:7" x14ac:dyDescent="0.35">
      <c r="A20" s="13" t="s">
        <v>9</v>
      </c>
      <c r="B20" s="7">
        <f>'Lot 2'!$E$19*2</f>
        <v>237216</v>
      </c>
      <c r="C20" s="8" t="s">
        <v>173</v>
      </c>
      <c r="D20" s="6" t="s">
        <v>373</v>
      </c>
      <c r="E20" s="14"/>
      <c r="G20" t="s">
        <v>69</v>
      </c>
    </row>
    <row r="21" spans="1:7" x14ac:dyDescent="0.35">
      <c r="A21" s="13" t="s">
        <v>27</v>
      </c>
      <c r="B21" s="7">
        <v>171770</v>
      </c>
      <c r="C21" s="8" t="s">
        <v>316</v>
      </c>
      <c r="D21" s="6" t="s">
        <v>368</v>
      </c>
      <c r="E21" s="14"/>
      <c r="G21" t="s">
        <v>69</v>
      </c>
    </row>
    <row r="22" spans="1:7" x14ac:dyDescent="0.35">
      <c r="A22" s="13" t="s">
        <v>5</v>
      </c>
      <c r="B22" s="7"/>
      <c r="C22" s="8"/>
      <c r="D22" s="6"/>
      <c r="E22" s="14"/>
      <c r="G22" t="s">
        <v>69</v>
      </c>
    </row>
    <row r="23" spans="1:7" x14ac:dyDescent="0.35">
      <c r="A23" s="13" t="s">
        <v>6</v>
      </c>
      <c r="B23" s="7">
        <f>('Lot 3'!$D$53*10)*30</f>
        <v>657858.00000000012</v>
      </c>
      <c r="C23" s="8" t="s">
        <v>309</v>
      </c>
      <c r="D23" s="6" t="s">
        <v>362</v>
      </c>
      <c r="E23" s="14"/>
      <c r="G23" t="s">
        <v>69</v>
      </c>
    </row>
    <row r="24" spans="1:7" ht="29" x14ac:dyDescent="0.35">
      <c r="A24" s="13" t="s">
        <v>7</v>
      </c>
      <c r="B24" s="7">
        <f>'Lot 2'!$E$10*2</f>
        <v>362138.4</v>
      </c>
      <c r="C24" s="8" t="s">
        <v>174</v>
      </c>
      <c r="D24" s="6" t="s">
        <v>374</v>
      </c>
      <c r="E24" s="14"/>
      <c r="G24" t="s">
        <v>69</v>
      </c>
    </row>
    <row r="25" spans="1:7" x14ac:dyDescent="0.35">
      <c r="A25" s="13" t="s">
        <v>8</v>
      </c>
      <c r="B25" s="6"/>
      <c r="C25" s="7" t="s">
        <v>312</v>
      </c>
      <c r="D25" s="6"/>
      <c r="E25" s="14"/>
      <c r="G25" t="s">
        <v>69</v>
      </c>
    </row>
    <row r="26" spans="1:7" x14ac:dyDescent="0.35">
      <c r="A26" s="13" t="s">
        <v>45</v>
      </c>
      <c r="B26" s="7"/>
      <c r="C26" s="8" t="s">
        <v>313</v>
      </c>
      <c r="D26" s="6"/>
      <c r="E26" s="14"/>
      <c r="G26" t="s">
        <v>69</v>
      </c>
    </row>
    <row r="27" spans="1:7" x14ac:dyDescent="0.35">
      <c r="A27" s="13" t="s">
        <v>40</v>
      </c>
      <c r="B27" s="7">
        <f>'Lot 2'!$E$18*2</f>
        <v>2000</v>
      </c>
      <c r="C27" s="8" t="s">
        <v>314</v>
      </c>
      <c r="D27" s="6" t="s">
        <v>375</v>
      </c>
      <c r="E27" s="14"/>
      <c r="G27" t="s">
        <v>69</v>
      </c>
    </row>
    <row r="28" spans="1:7" x14ac:dyDescent="0.35">
      <c r="A28" s="13" t="s">
        <v>41</v>
      </c>
      <c r="B28" s="7"/>
      <c r="C28" s="8"/>
      <c r="D28" s="6"/>
      <c r="E28" s="14"/>
      <c r="G28" t="s">
        <v>69</v>
      </c>
    </row>
    <row r="29" spans="1:7" x14ac:dyDescent="0.35">
      <c r="A29" s="13" t="s">
        <v>10</v>
      </c>
      <c r="B29" s="7">
        <f>('Lot 3'!$D$45*100)*30</f>
        <v>34740</v>
      </c>
      <c r="C29" s="88" t="s">
        <v>332</v>
      </c>
      <c r="D29" s="6" t="s">
        <v>363</v>
      </c>
      <c r="E29" s="14"/>
      <c r="G29" t="s">
        <v>69</v>
      </c>
    </row>
    <row r="30" spans="1:7" x14ac:dyDescent="0.35">
      <c r="A30" s="13" t="s">
        <v>11</v>
      </c>
      <c r="B30" s="7">
        <f>('Lot 3'!$D$25*100)*30</f>
        <v>21240</v>
      </c>
      <c r="C30" t="s">
        <v>331</v>
      </c>
      <c r="D30" s="6" t="s">
        <v>364</v>
      </c>
      <c r="E30" s="14"/>
      <c r="G30" t="s">
        <v>69</v>
      </c>
    </row>
    <row r="31" spans="1:7" x14ac:dyDescent="0.35">
      <c r="A31" s="13" t="s">
        <v>44</v>
      </c>
      <c r="B31" s="7">
        <f>('Lot 2'!$E$14*1500)</f>
        <v>25500</v>
      </c>
      <c r="C31" s="8" t="s">
        <v>308</v>
      </c>
      <c r="D31" s="6" t="s">
        <v>376</v>
      </c>
      <c r="E31" s="14"/>
      <c r="G31" t="s">
        <v>69</v>
      </c>
    </row>
    <row r="32" spans="1:7" x14ac:dyDescent="0.35">
      <c r="A32" s="13" t="s">
        <v>12</v>
      </c>
      <c r="B32" s="7"/>
      <c r="C32" s="8"/>
      <c r="D32" s="6"/>
      <c r="E32" s="14"/>
      <c r="G32" t="s">
        <v>69</v>
      </c>
    </row>
    <row r="33" spans="1:7" x14ac:dyDescent="0.35">
      <c r="A33" s="13" t="s">
        <v>16</v>
      </c>
      <c r="B33" s="7"/>
      <c r="C33" s="8"/>
      <c r="D33" s="6"/>
      <c r="E33" s="14"/>
      <c r="G33" t="s">
        <v>69</v>
      </c>
    </row>
    <row r="34" spans="1:7" x14ac:dyDescent="0.35">
      <c r="A34" s="13" t="s">
        <v>49</v>
      </c>
      <c r="B34" s="7">
        <f>'Lot 2'!$E$7*800</f>
        <v>78664</v>
      </c>
      <c r="C34" s="8" t="s">
        <v>288</v>
      </c>
      <c r="D34" s="6" t="s">
        <v>377</v>
      </c>
      <c r="E34" s="14"/>
      <c r="G34" t="s">
        <v>69</v>
      </c>
    </row>
    <row r="35" spans="1:7" x14ac:dyDescent="0.35">
      <c r="A35" s="13" t="s">
        <v>48</v>
      </c>
      <c r="B35" s="7">
        <f>'Lot 2'!$E$7*2400</f>
        <v>235992</v>
      </c>
      <c r="C35" s="8" t="s">
        <v>310</v>
      </c>
      <c r="D35" s="6" t="s">
        <v>377</v>
      </c>
      <c r="E35" s="14"/>
      <c r="G35" t="s">
        <v>69</v>
      </c>
    </row>
    <row r="36" spans="1:7" x14ac:dyDescent="0.35">
      <c r="A36" s="13" t="s">
        <v>20</v>
      </c>
      <c r="B36" s="7"/>
      <c r="C36" s="8"/>
      <c r="D36" s="6"/>
      <c r="E36" s="14"/>
      <c r="G36" t="s">
        <v>69</v>
      </c>
    </row>
    <row r="37" spans="1:7" x14ac:dyDescent="0.35">
      <c r="A37" s="13" t="s">
        <v>15</v>
      </c>
      <c r="B37" s="7">
        <f>(((-'Lot 3'!$D$29*0.25)+'Lot 3'!D29)*6)*30</f>
        <v>70875</v>
      </c>
      <c r="C37" s="8" t="s">
        <v>311</v>
      </c>
      <c r="D37" s="6" t="s">
        <v>365</v>
      </c>
      <c r="E37" s="14"/>
      <c r="G37" t="s">
        <v>69</v>
      </c>
    </row>
    <row r="38" spans="1:7" ht="29" x14ac:dyDescent="0.35">
      <c r="A38" s="13" t="s">
        <v>17</v>
      </c>
      <c r="B38" s="7">
        <v>47500</v>
      </c>
      <c r="C38" s="8" t="s">
        <v>293</v>
      </c>
      <c r="D38" s="6" t="s">
        <v>366</v>
      </c>
      <c r="E38" s="14"/>
      <c r="G38" t="s">
        <v>69</v>
      </c>
    </row>
    <row r="39" spans="1:7" x14ac:dyDescent="0.35">
      <c r="A39" s="13" t="s">
        <v>36</v>
      </c>
      <c r="B39" s="7">
        <f>'Lot 3'!$D$49</f>
        <v>791.67</v>
      </c>
      <c r="C39" s="8"/>
      <c r="D39" s="6" t="s">
        <v>352</v>
      </c>
      <c r="E39" s="14"/>
      <c r="G39" t="s">
        <v>69</v>
      </c>
    </row>
    <row r="40" spans="1:7" x14ac:dyDescent="0.35">
      <c r="A40" s="13" t="s">
        <v>37</v>
      </c>
      <c r="B40" s="7">
        <f>'Lot 3'!$D$10</f>
        <v>791.67</v>
      </c>
      <c r="C40" s="8"/>
      <c r="D40" s="6" t="s">
        <v>353</v>
      </c>
      <c r="E40" s="14"/>
      <c r="G40" t="s">
        <v>69</v>
      </c>
    </row>
    <row r="41" spans="1:7" x14ac:dyDescent="0.35">
      <c r="A41" s="13" t="s">
        <v>38</v>
      </c>
      <c r="B41" s="85">
        <f>'Lot 2'!$E$12*2</f>
        <v>593500</v>
      </c>
      <c r="C41" s="8" t="s">
        <v>339</v>
      </c>
      <c r="D41" s="6" t="s">
        <v>367</v>
      </c>
      <c r="E41" s="14"/>
      <c r="G41" t="s">
        <v>69</v>
      </c>
    </row>
    <row r="42" spans="1:7" x14ac:dyDescent="0.35">
      <c r="A42" s="13" t="s">
        <v>39</v>
      </c>
      <c r="B42" s="7">
        <v>172750</v>
      </c>
      <c r="C42" s="13" t="s">
        <v>39</v>
      </c>
      <c r="D42" s="6" t="s">
        <v>368</v>
      </c>
      <c r="E42" s="14"/>
      <c r="G42" t="s">
        <v>69</v>
      </c>
    </row>
    <row r="43" spans="1:7" x14ac:dyDescent="0.35">
      <c r="A43" s="13" t="s">
        <v>46</v>
      </c>
      <c r="B43" s="7"/>
      <c r="C43" s="8"/>
      <c r="D43" s="6"/>
      <c r="E43" s="14"/>
      <c r="G43" t="s">
        <v>69</v>
      </c>
    </row>
    <row r="44" spans="1:7" x14ac:dyDescent="0.35">
      <c r="A44" s="13" t="s">
        <v>47</v>
      </c>
      <c r="B44" s="7"/>
      <c r="C44" s="8"/>
      <c r="D44" s="6"/>
      <c r="E44" s="14"/>
      <c r="G44" t="s">
        <v>69</v>
      </c>
    </row>
    <row r="45" spans="1:7" x14ac:dyDescent="0.35">
      <c r="A45" s="13" t="s">
        <v>317</v>
      </c>
      <c r="B45" s="7">
        <f>'Lot 2'!$E$17*2</f>
        <v>427500</v>
      </c>
      <c r="C45" s="13" t="s">
        <v>317</v>
      </c>
      <c r="D45" s="6" t="s">
        <v>369</v>
      </c>
      <c r="E45" s="14"/>
      <c r="G45" t="s">
        <v>69</v>
      </c>
    </row>
    <row r="46" spans="1:7" ht="15" thickBot="1" x14ac:dyDescent="0.4">
      <c r="A46" s="19" t="s">
        <v>315</v>
      </c>
      <c r="B46" s="20">
        <f>'Lot 3'!$D$54*40</f>
        <v>415384.80000000005</v>
      </c>
      <c r="C46" s="19" t="s">
        <v>315</v>
      </c>
      <c r="D46" s="6" t="s">
        <v>354</v>
      </c>
      <c r="E46" s="14"/>
      <c r="G46" t="s">
        <v>69</v>
      </c>
    </row>
    <row r="47" spans="1:7" ht="15" thickBot="1" x14ac:dyDescent="0.4">
      <c r="A47" s="26" t="s">
        <v>23</v>
      </c>
      <c r="B47" s="37">
        <f>SUMIF(E3:E46,"=X",B3:B46)</f>
        <v>0</v>
      </c>
      <c r="C47" s="36"/>
      <c r="D47" s="3"/>
      <c r="E47" s="15"/>
      <c r="G47" t="s">
        <v>69</v>
      </c>
    </row>
    <row r="48" spans="1:7" x14ac:dyDescent="0.35">
      <c r="A48" s="23" t="s">
        <v>62</v>
      </c>
      <c r="B48" s="35"/>
      <c r="C48" s="4"/>
      <c r="D48" s="4"/>
      <c r="E48" s="11"/>
      <c r="G48" t="s">
        <v>69</v>
      </c>
    </row>
    <row r="49" spans="1:7" x14ac:dyDescent="0.35">
      <c r="A49" s="16" t="s">
        <v>18</v>
      </c>
      <c r="B49" s="7">
        <v>352500</v>
      </c>
      <c r="C49" s="6"/>
      <c r="D49" s="6"/>
      <c r="E49" s="14"/>
      <c r="G49" t="s">
        <v>69</v>
      </c>
    </row>
    <row r="50" spans="1:7" ht="15" thickBot="1" x14ac:dyDescent="0.4">
      <c r="A50" s="34" t="s">
        <v>19</v>
      </c>
      <c r="B50" s="20">
        <v>341672.67</v>
      </c>
      <c r="C50" s="6"/>
      <c r="D50" s="6"/>
      <c r="E50" s="14"/>
      <c r="G50" t="s">
        <v>69</v>
      </c>
    </row>
    <row r="51" spans="1:7" ht="15" thickBot="1" x14ac:dyDescent="0.4">
      <c r="A51" s="26" t="s">
        <v>23</v>
      </c>
      <c r="B51" s="37">
        <f>SUMIF(E49:E50,"=X",B49:B50)</f>
        <v>0</v>
      </c>
      <c r="C51" s="33"/>
      <c r="D51" s="3"/>
      <c r="E51" s="15"/>
      <c r="G51" t="s">
        <v>69</v>
      </c>
    </row>
    <row r="52" spans="1:7" x14ac:dyDescent="0.35">
      <c r="A52" s="23" t="s">
        <v>13</v>
      </c>
      <c r="B52" s="35"/>
      <c r="C52" s="4"/>
      <c r="D52" s="4"/>
      <c r="E52" s="11"/>
      <c r="G52" t="s">
        <v>69</v>
      </c>
    </row>
    <row r="53" spans="1:7" x14ac:dyDescent="0.35">
      <c r="A53" s="13" t="s">
        <v>1</v>
      </c>
      <c r="B53" s="7"/>
      <c r="C53" s="6"/>
      <c r="D53" s="6"/>
      <c r="E53" s="14"/>
      <c r="G53" t="s">
        <v>69</v>
      </c>
    </row>
    <row r="54" spans="1:7" x14ac:dyDescent="0.35">
      <c r="A54" s="13" t="s">
        <v>24</v>
      </c>
      <c r="B54" s="7"/>
      <c r="C54" s="6"/>
      <c r="D54" s="6"/>
      <c r="E54" s="14"/>
      <c r="G54" t="s">
        <v>69</v>
      </c>
    </row>
    <row r="55" spans="1:7" x14ac:dyDescent="0.35">
      <c r="A55" s="13" t="s">
        <v>2</v>
      </c>
      <c r="B55" s="7"/>
      <c r="C55" s="6"/>
      <c r="D55" s="6"/>
      <c r="E55" s="14"/>
      <c r="G55" t="s">
        <v>69</v>
      </c>
    </row>
    <row r="56" spans="1:7" x14ac:dyDescent="0.35">
      <c r="A56" s="13" t="s">
        <v>3</v>
      </c>
      <c r="B56" s="7"/>
      <c r="C56" s="6"/>
      <c r="D56" s="6"/>
      <c r="E56" s="14"/>
      <c r="G56" t="s">
        <v>69</v>
      </c>
    </row>
    <row r="57" spans="1:7" x14ac:dyDescent="0.35">
      <c r="A57" s="13" t="s">
        <v>14</v>
      </c>
      <c r="B57" s="7"/>
      <c r="C57" s="6"/>
      <c r="D57" s="6"/>
      <c r="E57" s="14"/>
      <c r="G57" t="s">
        <v>69</v>
      </c>
    </row>
    <row r="58" spans="1:7" x14ac:dyDescent="0.35">
      <c r="A58" s="13" t="s">
        <v>26</v>
      </c>
      <c r="B58" s="7"/>
      <c r="C58" s="6"/>
      <c r="D58" s="6"/>
      <c r="E58" s="14"/>
      <c r="G58" t="s">
        <v>69</v>
      </c>
    </row>
    <row r="59" spans="1:7" x14ac:dyDescent="0.35">
      <c r="A59" s="13" t="s">
        <v>28</v>
      </c>
      <c r="B59" s="7"/>
      <c r="C59" s="6"/>
      <c r="D59" s="6"/>
      <c r="E59" s="14"/>
      <c r="G59" t="s">
        <v>69</v>
      </c>
    </row>
    <row r="60" spans="1:7" x14ac:dyDescent="0.35">
      <c r="A60" s="13" t="s">
        <v>34</v>
      </c>
      <c r="B60" s="7"/>
      <c r="C60" s="6"/>
      <c r="D60" s="6"/>
      <c r="E60" s="14"/>
      <c r="G60" t="s">
        <v>69</v>
      </c>
    </row>
    <row r="61" spans="1:7" x14ac:dyDescent="0.35">
      <c r="A61" s="13" t="s">
        <v>4</v>
      </c>
      <c r="B61" s="7"/>
      <c r="C61" s="6"/>
      <c r="D61" s="6"/>
      <c r="E61" s="14"/>
      <c r="G61" t="s">
        <v>69</v>
      </c>
    </row>
    <row r="62" spans="1:7" x14ac:dyDescent="0.35">
      <c r="A62" s="13" t="s">
        <v>33</v>
      </c>
      <c r="B62" s="7"/>
      <c r="C62" s="6"/>
      <c r="D62" s="6"/>
      <c r="E62" s="14"/>
      <c r="G62" t="s">
        <v>69</v>
      </c>
    </row>
    <row r="63" spans="1:7" x14ac:dyDescent="0.35">
      <c r="A63" s="13" t="s">
        <v>35</v>
      </c>
      <c r="B63" s="7"/>
      <c r="C63" s="6"/>
      <c r="D63" s="6"/>
      <c r="E63" s="14"/>
      <c r="G63" t="s">
        <v>69</v>
      </c>
    </row>
    <row r="64" spans="1:7" x14ac:dyDescent="0.35">
      <c r="A64" s="13" t="s">
        <v>29</v>
      </c>
      <c r="B64" s="7"/>
      <c r="C64" s="6"/>
      <c r="D64" s="6"/>
      <c r="E64" s="14"/>
      <c r="G64" t="s">
        <v>69</v>
      </c>
    </row>
    <row r="65" spans="1:7" x14ac:dyDescent="0.35">
      <c r="A65" s="13" t="s">
        <v>30</v>
      </c>
      <c r="B65" s="7"/>
      <c r="C65" s="6"/>
      <c r="D65" s="6"/>
      <c r="E65" s="14"/>
      <c r="G65" t="s">
        <v>69</v>
      </c>
    </row>
    <row r="66" spans="1:7" x14ac:dyDescent="0.35">
      <c r="A66" s="13" t="s">
        <v>31</v>
      </c>
      <c r="B66" s="7"/>
      <c r="C66" s="6"/>
      <c r="D66" s="6"/>
      <c r="E66" s="14"/>
      <c r="G66" t="s">
        <v>69</v>
      </c>
    </row>
    <row r="67" spans="1:7" x14ac:dyDescent="0.35">
      <c r="A67" s="13" t="s">
        <v>32</v>
      </c>
      <c r="B67" s="7"/>
      <c r="C67" s="6"/>
      <c r="D67" s="6"/>
      <c r="E67" s="14"/>
      <c r="G67" t="s">
        <v>69</v>
      </c>
    </row>
    <row r="68" spans="1:7" x14ac:dyDescent="0.35">
      <c r="A68" s="13" t="s">
        <v>42</v>
      </c>
      <c r="B68" s="7"/>
      <c r="C68" s="6"/>
      <c r="D68" s="6"/>
      <c r="E68" s="14"/>
      <c r="G68" t="s">
        <v>69</v>
      </c>
    </row>
    <row r="69" spans="1:7" x14ac:dyDescent="0.35">
      <c r="A69" s="13" t="s">
        <v>43</v>
      </c>
      <c r="B69" s="7"/>
      <c r="C69" s="6"/>
      <c r="D69" s="6"/>
      <c r="E69" s="14"/>
      <c r="G69" t="s">
        <v>69</v>
      </c>
    </row>
    <row r="70" spans="1:7" x14ac:dyDescent="0.35">
      <c r="A70" s="13" t="s">
        <v>9</v>
      </c>
      <c r="B70" s="7"/>
      <c r="C70" s="6"/>
      <c r="D70" s="6"/>
      <c r="E70" s="14"/>
      <c r="G70" t="s">
        <v>69</v>
      </c>
    </row>
    <row r="71" spans="1:7" x14ac:dyDescent="0.35">
      <c r="A71" s="13" t="s">
        <v>27</v>
      </c>
      <c r="B71" s="7"/>
      <c r="C71" s="6"/>
      <c r="D71" s="6"/>
      <c r="E71" s="14"/>
      <c r="G71" t="s">
        <v>69</v>
      </c>
    </row>
    <row r="72" spans="1:7" x14ac:dyDescent="0.35">
      <c r="A72" s="13" t="s">
        <v>5</v>
      </c>
      <c r="B72" s="7"/>
      <c r="C72" s="6"/>
      <c r="D72" s="6"/>
      <c r="E72" s="14"/>
      <c r="G72" t="s">
        <v>69</v>
      </c>
    </row>
    <row r="73" spans="1:7" x14ac:dyDescent="0.35">
      <c r="A73" s="13" t="s">
        <v>6</v>
      </c>
      <c r="B73" s="7"/>
      <c r="C73" s="6"/>
      <c r="D73" s="6"/>
      <c r="E73" s="14"/>
      <c r="G73" t="s">
        <v>69</v>
      </c>
    </row>
    <row r="74" spans="1:7" x14ac:dyDescent="0.35">
      <c r="A74" s="13" t="s">
        <v>7</v>
      </c>
      <c r="B74" s="7"/>
      <c r="C74" s="6"/>
      <c r="D74" s="6"/>
      <c r="E74" s="14"/>
      <c r="G74" t="s">
        <v>69</v>
      </c>
    </row>
    <row r="75" spans="1:7" x14ac:dyDescent="0.35">
      <c r="A75" s="13" t="s">
        <v>8</v>
      </c>
      <c r="B75" s="7"/>
      <c r="C75" s="6"/>
      <c r="D75" s="6"/>
      <c r="E75" s="14"/>
      <c r="G75" t="s">
        <v>69</v>
      </c>
    </row>
    <row r="76" spans="1:7" x14ac:dyDescent="0.35">
      <c r="A76" s="13" t="s">
        <v>45</v>
      </c>
      <c r="B76" s="7"/>
      <c r="C76" s="6"/>
      <c r="D76" s="6"/>
      <c r="E76" s="14"/>
      <c r="G76" t="s">
        <v>69</v>
      </c>
    </row>
    <row r="77" spans="1:7" x14ac:dyDescent="0.35">
      <c r="A77" s="13" t="s">
        <v>40</v>
      </c>
      <c r="B77" s="7"/>
      <c r="C77" s="6"/>
      <c r="D77" s="6"/>
      <c r="E77" s="14"/>
      <c r="G77" t="s">
        <v>69</v>
      </c>
    </row>
    <row r="78" spans="1:7" x14ac:dyDescent="0.35">
      <c r="A78" s="13" t="s">
        <v>41</v>
      </c>
      <c r="B78" s="7"/>
      <c r="C78" s="6"/>
      <c r="D78" s="6"/>
      <c r="E78" s="14"/>
      <c r="G78" t="s">
        <v>69</v>
      </c>
    </row>
    <row r="79" spans="1:7" x14ac:dyDescent="0.35">
      <c r="A79" s="13" t="s">
        <v>10</v>
      </c>
      <c r="B79" s="7"/>
      <c r="C79" s="6"/>
      <c r="D79" s="6"/>
      <c r="E79" s="14"/>
      <c r="G79" t="s">
        <v>69</v>
      </c>
    </row>
    <row r="80" spans="1:7" x14ac:dyDescent="0.35">
      <c r="A80" s="13" t="s">
        <v>11</v>
      </c>
      <c r="B80" s="7"/>
      <c r="C80" s="6"/>
      <c r="D80" s="6"/>
      <c r="E80" s="14"/>
      <c r="G80" t="s">
        <v>69</v>
      </c>
    </row>
    <row r="81" spans="1:7" x14ac:dyDescent="0.35">
      <c r="A81" s="13" t="s">
        <v>44</v>
      </c>
      <c r="B81" s="7"/>
      <c r="C81" s="6"/>
      <c r="D81" s="6"/>
      <c r="E81" s="14"/>
      <c r="G81" t="s">
        <v>69</v>
      </c>
    </row>
    <row r="82" spans="1:7" x14ac:dyDescent="0.35">
      <c r="A82" s="13" t="s">
        <v>12</v>
      </c>
      <c r="B82" s="7"/>
      <c r="C82" s="6"/>
      <c r="D82" s="6"/>
      <c r="E82" s="14"/>
      <c r="G82" t="s">
        <v>69</v>
      </c>
    </row>
    <row r="83" spans="1:7" x14ac:dyDescent="0.35">
      <c r="A83" s="13" t="s">
        <v>16</v>
      </c>
      <c r="B83" s="7"/>
      <c r="C83" s="6"/>
      <c r="D83" s="6"/>
      <c r="E83" s="14"/>
      <c r="G83" t="s">
        <v>69</v>
      </c>
    </row>
    <row r="84" spans="1:7" x14ac:dyDescent="0.35">
      <c r="A84" s="13" t="s">
        <v>49</v>
      </c>
      <c r="B84" s="7"/>
      <c r="C84" s="6"/>
      <c r="D84" s="6"/>
      <c r="E84" s="14"/>
      <c r="G84" t="s">
        <v>69</v>
      </c>
    </row>
    <row r="85" spans="1:7" x14ac:dyDescent="0.35">
      <c r="A85" s="13" t="s">
        <v>59</v>
      </c>
      <c r="B85" s="7"/>
      <c r="C85" s="6"/>
      <c r="D85" s="6"/>
      <c r="E85" s="14"/>
      <c r="G85" t="s">
        <v>69</v>
      </c>
    </row>
    <row r="86" spans="1:7" x14ac:dyDescent="0.35">
      <c r="A86" s="13" t="s">
        <v>60</v>
      </c>
      <c r="B86" s="7"/>
      <c r="C86" s="6"/>
      <c r="D86" s="6"/>
      <c r="E86" s="14"/>
      <c r="G86" t="s">
        <v>69</v>
      </c>
    </row>
    <row r="87" spans="1:7" x14ac:dyDescent="0.35">
      <c r="A87" s="13" t="s">
        <v>48</v>
      </c>
      <c r="B87" s="7"/>
      <c r="C87" s="6"/>
      <c r="D87" s="6"/>
      <c r="E87" s="14"/>
      <c r="G87" t="s">
        <v>69</v>
      </c>
    </row>
    <row r="88" spans="1:7" x14ac:dyDescent="0.35">
      <c r="A88" s="13" t="s">
        <v>20</v>
      </c>
      <c r="B88" s="7"/>
      <c r="C88" s="6"/>
      <c r="D88" s="6"/>
      <c r="E88" s="14"/>
      <c r="G88" t="s">
        <v>69</v>
      </c>
    </row>
    <row r="89" spans="1:7" x14ac:dyDescent="0.35">
      <c r="A89" s="13" t="s">
        <v>15</v>
      </c>
      <c r="B89" s="7"/>
      <c r="C89" s="6"/>
      <c r="D89" s="6"/>
      <c r="E89" s="14"/>
      <c r="G89" t="s">
        <v>69</v>
      </c>
    </row>
    <row r="90" spans="1:7" x14ac:dyDescent="0.35">
      <c r="A90" s="13" t="s">
        <v>17</v>
      </c>
      <c r="B90" s="7"/>
      <c r="C90" s="6"/>
      <c r="D90" s="6"/>
      <c r="E90" s="14"/>
      <c r="G90" t="s">
        <v>69</v>
      </c>
    </row>
    <row r="91" spans="1:7" x14ac:dyDescent="0.35">
      <c r="A91" s="13" t="s">
        <v>36</v>
      </c>
      <c r="B91" s="7"/>
      <c r="C91" s="6"/>
      <c r="D91" s="6"/>
      <c r="E91" s="14"/>
      <c r="G91" t="s">
        <v>69</v>
      </c>
    </row>
    <row r="92" spans="1:7" x14ac:dyDescent="0.35">
      <c r="A92" s="13" t="s">
        <v>37</v>
      </c>
      <c r="B92" s="7"/>
      <c r="C92" s="6"/>
      <c r="D92" s="6"/>
      <c r="E92" s="14"/>
      <c r="G92" t="s">
        <v>69</v>
      </c>
    </row>
    <row r="93" spans="1:7" x14ac:dyDescent="0.35">
      <c r="A93" s="13" t="s">
        <v>38</v>
      </c>
      <c r="B93" s="7"/>
      <c r="C93" s="6"/>
      <c r="D93" s="6"/>
      <c r="E93" s="14"/>
      <c r="G93" t="s">
        <v>69</v>
      </c>
    </row>
    <row r="94" spans="1:7" x14ac:dyDescent="0.35">
      <c r="A94" s="13" t="s">
        <v>39</v>
      </c>
      <c r="B94" s="7"/>
      <c r="C94" s="6"/>
      <c r="D94" s="6"/>
      <c r="E94" s="14"/>
      <c r="G94" t="s">
        <v>69</v>
      </c>
    </row>
    <row r="95" spans="1:7" x14ac:dyDescent="0.35">
      <c r="A95" s="13" t="s">
        <v>46</v>
      </c>
      <c r="B95" s="7"/>
      <c r="C95" s="6"/>
      <c r="D95" s="6"/>
      <c r="E95" s="14"/>
      <c r="G95" t="s">
        <v>69</v>
      </c>
    </row>
    <row r="96" spans="1:7" x14ac:dyDescent="0.35">
      <c r="A96" s="13" t="s">
        <v>61</v>
      </c>
      <c r="B96" s="7"/>
      <c r="C96" s="6"/>
      <c r="D96" s="6"/>
      <c r="E96" s="14"/>
      <c r="G96" t="s">
        <v>69</v>
      </c>
    </row>
    <row r="97" spans="1:7" x14ac:dyDescent="0.35">
      <c r="A97" s="13" t="s">
        <v>55</v>
      </c>
      <c r="B97" s="7"/>
      <c r="C97" s="6"/>
      <c r="D97" s="6"/>
      <c r="E97" s="14"/>
      <c r="G97" t="s">
        <v>69</v>
      </c>
    </row>
    <row r="98" spans="1:7" x14ac:dyDescent="0.35">
      <c r="A98" s="13" t="s">
        <v>56</v>
      </c>
      <c r="B98" s="7"/>
      <c r="C98" s="6"/>
      <c r="D98" s="6"/>
      <c r="E98" s="14"/>
      <c r="G98" t="s">
        <v>69</v>
      </c>
    </row>
    <row r="99" spans="1:7" x14ac:dyDescent="0.35">
      <c r="A99" s="13" t="s">
        <v>57</v>
      </c>
      <c r="B99" s="7"/>
      <c r="C99" s="6"/>
      <c r="D99" s="6"/>
      <c r="E99" s="14"/>
      <c r="G99" t="s">
        <v>69</v>
      </c>
    </row>
    <row r="100" spans="1:7" x14ac:dyDescent="0.35">
      <c r="A100" s="13" t="s">
        <v>58</v>
      </c>
      <c r="B100" s="7"/>
      <c r="C100" s="6"/>
      <c r="D100" s="6"/>
      <c r="E100" s="14"/>
      <c r="G100" t="s">
        <v>69</v>
      </c>
    </row>
    <row r="101" spans="1:7" x14ac:dyDescent="0.35">
      <c r="A101" s="13" t="s">
        <v>47</v>
      </c>
      <c r="B101" s="7"/>
      <c r="C101" s="6"/>
      <c r="D101" s="6"/>
      <c r="E101" s="14"/>
      <c r="G101" t="s">
        <v>69</v>
      </c>
    </row>
    <row r="102" spans="1:7" x14ac:dyDescent="0.35">
      <c r="A102" s="13" t="s">
        <v>52</v>
      </c>
      <c r="B102" s="7"/>
      <c r="C102" s="6"/>
      <c r="D102" s="6"/>
      <c r="E102" s="14"/>
      <c r="G102" t="s">
        <v>69</v>
      </c>
    </row>
    <row r="103" spans="1:7" x14ac:dyDescent="0.35">
      <c r="A103" s="13" t="s">
        <v>52</v>
      </c>
      <c r="B103" s="7"/>
      <c r="C103" s="6"/>
      <c r="D103" s="6"/>
      <c r="E103" s="14"/>
      <c r="G103" t="s">
        <v>69</v>
      </c>
    </row>
    <row r="104" spans="1:7" x14ac:dyDescent="0.35">
      <c r="A104" s="13" t="s">
        <v>52</v>
      </c>
      <c r="B104" s="7"/>
      <c r="C104" s="6"/>
      <c r="D104" s="6"/>
      <c r="E104" s="14"/>
      <c r="G104" t="s">
        <v>69</v>
      </c>
    </row>
    <row r="105" spans="1:7" x14ac:dyDescent="0.35">
      <c r="A105" s="13" t="s">
        <v>51</v>
      </c>
      <c r="B105" s="7"/>
      <c r="C105" s="6"/>
      <c r="D105" s="6"/>
      <c r="E105" s="14"/>
      <c r="G105" t="s">
        <v>69</v>
      </c>
    </row>
    <row r="106" spans="1:7" x14ac:dyDescent="0.35">
      <c r="A106" s="13" t="s">
        <v>51</v>
      </c>
      <c r="B106" s="7"/>
      <c r="C106" s="6"/>
      <c r="D106" s="6"/>
      <c r="E106" s="14"/>
      <c r="G106" t="s">
        <v>69</v>
      </c>
    </row>
    <row r="107" spans="1:7" x14ac:dyDescent="0.35">
      <c r="A107" s="13" t="s">
        <v>51</v>
      </c>
      <c r="B107" s="7"/>
      <c r="C107" s="6"/>
      <c r="D107" s="6"/>
      <c r="E107" s="14"/>
      <c r="G107" t="s">
        <v>69</v>
      </c>
    </row>
    <row r="108" spans="1:7" x14ac:dyDescent="0.35">
      <c r="A108" s="13" t="s">
        <v>53</v>
      </c>
      <c r="B108" s="7"/>
      <c r="C108" s="6"/>
      <c r="D108" s="6"/>
      <c r="E108" s="14"/>
      <c r="G108" t="s">
        <v>69</v>
      </c>
    </row>
    <row r="109" spans="1:7" x14ac:dyDescent="0.35">
      <c r="A109" s="13" t="s">
        <v>53</v>
      </c>
      <c r="B109" s="7"/>
      <c r="C109" s="6"/>
      <c r="D109" s="6"/>
      <c r="E109" s="14"/>
      <c r="G109" t="s">
        <v>69</v>
      </c>
    </row>
    <row r="110" spans="1:7" x14ac:dyDescent="0.35">
      <c r="A110" s="13" t="s">
        <v>53</v>
      </c>
      <c r="B110" s="7"/>
      <c r="C110" s="6"/>
      <c r="D110" s="6"/>
      <c r="E110" s="14"/>
      <c r="G110" t="s">
        <v>69</v>
      </c>
    </row>
    <row r="111" spans="1:7" ht="15" thickBot="1" x14ac:dyDescent="0.4">
      <c r="A111" s="19" t="s">
        <v>54</v>
      </c>
      <c r="B111" s="20"/>
      <c r="C111" s="21"/>
      <c r="D111" s="21"/>
      <c r="E111" s="22"/>
      <c r="G111" t="s">
        <v>69</v>
      </c>
    </row>
    <row r="112" spans="1:7" ht="15" thickBot="1" x14ac:dyDescent="0.4">
      <c r="A112" s="26" t="s">
        <v>23</v>
      </c>
      <c r="B112" s="27">
        <f>SUMIF(E53:E111,"=X",B53:B111)</f>
        <v>0</v>
      </c>
      <c r="C112" s="28"/>
      <c r="D112" s="28"/>
      <c r="E112" s="29"/>
      <c r="G112" t="s">
        <v>69</v>
      </c>
    </row>
    <row r="113" spans="1:7" x14ac:dyDescent="0.35">
      <c r="A113" s="23" t="s">
        <v>63</v>
      </c>
      <c r="B113" s="24"/>
      <c r="C113" s="24"/>
      <c r="D113" s="24"/>
      <c r="E113" s="25"/>
      <c r="G113" t="s">
        <v>69</v>
      </c>
    </row>
    <row r="114" spans="1:7" x14ac:dyDescent="0.35">
      <c r="A114" s="13" t="s">
        <v>464</v>
      </c>
      <c r="B114" s="7">
        <f>B112+B47</f>
        <v>0</v>
      </c>
      <c r="C114" s="3"/>
      <c r="D114" s="3"/>
      <c r="E114" s="15"/>
      <c r="G114" t="s">
        <v>69</v>
      </c>
    </row>
    <row r="115" spans="1:7" x14ac:dyDescent="0.35">
      <c r="A115" s="13" t="s">
        <v>66</v>
      </c>
      <c r="B115" s="7">
        <f>B51</f>
        <v>0</v>
      </c>
      <c r="C115" s="3"/>
      <c r="D115" s="3"/>
      <c r="E115" s="15"/>
      <c r="G115" t="s">
        <v>69</v>
      </c>
    </row>
    <row r="116" spans="1:7" x14ac:dyDescent="0.35">
      <c r="A116" s="13" t="s">
        <v>81</v>
      </c>
      <c r="B116" s="6"/>
      <c r="C116" s="3"/>
      <c r="D116" s="3"/>
      <c r="E116" s="15"/>
      <c r="G116" t="s">
        <v>69</v>
      </c>
    </row>
    <row r="117" spans="1:7" x14ac:dyDescent="0.35">
      <c r="A117" s="13" t="s">
        <v>82</v>
      </c>
      <c r="B117" s="6"/>
      <c r="C117" s="3"/>
      <c r="D117" s="3"/>
      <c r="E117" s="15"/>
      <c r="G117" t="s">
        <v>69</v>
      </c>
    </row>
    <row r="118" spans="1:7" ht="15" thickBot="1" x14ac:dyDescent="0.4">
      <c r="A118" s="19" t="s">
        <v>68</v>
      </c>
      <c r="B118" s="21">
        <v>30</v>
      </c>
      <c r="C118" s="3"/>
      <c r="D118" s="3"/>
      <c r="E118" s="15"/>
      <c r="G118" t="s">
        <v>69</v>
      </c>
    </row>
    <row r="119" spans="1:7" ht="15" thickBot="1" x14ac:dyDescent="0.4">
      <c r="A119" s="31" t="s">
        <v>67</v>
      </c>
      <c r="B119" s="32" t="e">
        <f>((B114/B116)/B118)+((B115/B116)/(B117/B118))</f>
        <v>#DIV/0!</v>
      </c>
      <c r="C119" s="30"/>
      <c r="D119" s="17"/>
      <c r="E119" s="18"/>
      <c r="G119" t="s">
        <v>69</v>
      </c>
    </row>
    <row r="120" spans="1:7" x14ac:dyDescent="0.35">
      <c r="G120" t="s">
        <v>69</v>
      </c>
    </row>
    <row r="121" spans="1:7" x14ac:dyDescent="0.35">
      <c r="G121" t="s">
        <v>69</v>
      </c>
    </row>
    <row r="122" spans="1:7" hidden="1" x14ac:dyDescent="0.35">
      <c r="A122" s="43" t="s">
        <v>79</v>
      </c>
      <c r="B122" s="5" t="s">
        <v>65</v>
      </c>
      <c r="C122" s="5" t="s">
        <v>64</v>
      </c>
      <c r="D122" s="5" t="s">
        <v>25</v>
      </c>
      <c r="E122" s="12" t="s">
        <v>50</v>
      </c>
      <c r="G122" t="s">
        <v>70</v>
      </c>
    </row>
    <row r="123" spans="1:7" hidden="1" x14ac:dyDescent="0.35">
      <c r="A123" s="13" t="s">
        <v>1</v>
      </c>
      <c r="B123" s="7">
        <f>'Lot 3'!$D$8*25000</f>
        <v>342250</v>
      </c>
      <c r="C123" s="8" t="s">
        <v>333</v>
      </c>
      <c r="D123" s="6" t="s">
        <v>355</v>
      </c>
      <c r="E123" s="14"/>
      <c r="G123" t="s">
        <v>70</v>
      </c>
    </row>
    <row r="124" spans="1:7" hidden="1" x14ac:dyDescent="0.35">
      <c r="A124" s="13" t="s">
        <v>24</v>
      </c>
      <c r="B124" s="7"/>
      <c r="C124" s="8"/>
      <c r="D124" s="6"/>
      <c r="E124" s="14"/>
      <c r="G124" t="s">
        <v>70</v>
      </c>
    </row>
    <row r="125" spans="1:7" hidden="1" x14ac:dyDescent="0.35">
      <c r="A125" s="13" t="s">
        <v>2</v>
      </c>
      <c r="B125" s="7">
        <f>('Lot 3'!$D$9*500)*30</f>
        <v>205350</v>
      </c>
      <c r="C125" s="8" t="s">
        <v>194</v>
      </c>
      <c r="D125" s="6" t="s">
        <v>356</v>
      </c>
      <c r="E125" s="14"/>
      <c r="G125" t="s">
        <v>70</v>
      </c>
    </row>
    <row r="126" spans="1:7" hidden="1" x14ac:dyDescent="0.35">
      <c r="A126" s="13" t="s">
        <v>3</v>
      </c>
      <c r="B126" s="85">
        <f>('Lot 3'!$D$32*500)*30</f>
        <v>1500000</v>
      </c>
      <c r="C126" s="8" t="s">
        <v>291</v>
      </c>
      <c r="D126" s="6" t="s">
        <v>357</v>
      </c>
      <c r="E126" s="14"/>
      <c r="G126" t="s">
        <v>70</v>
      </c>
    </row>
    <row r="127" spans="1:7" hidden="1" x14ac:dyDescent="0.35">
      <c r="A127" s="13" t="s">
        <v>14</v>
      </c>
      <c r="B127" s="7">
        <f>'Lot 3'!$D$8*4800</f>
        <v>65712</v>
      </c>
      <c r="C127" s="8" t="s">
        <v>297</v>
      </c>
      <c r="D127" s="6" t="s">
        <v>355</v>
      </c>
      <c r="E127" s="14"/>
      <c r="G127" t="s">
        <v>70</v>
      </c>
    </row>
    <row r="128" spans="1:7" hidden="1" x14ac:dyDescent="0.35">
      <c r="A128" s="13" t="s">
        <v>26</v>
      </c>
      <c r="B128" s="7">
        <f>'Lot 3'!$D$8*5000</f>
        <v>68450</v>
      </c>
      <c r="C128" s="8" t="s">
        <v>334</v>
      </c>
      <c r="D128" s="6" t="s">
        <v>355</v>
      </c>
      <c r="E128" s="14"/>
      <c r="G128" t="s">
        <v>70</v>
      </c>
    </row>
    <row r="129" spans="1:7" hidden="1" x14ac:dyDescent="0.35">
      <c r="A129" s="13" t="s">
        <v>28</v>
      </c>
      <c r="B129" s="7"/>
      <c r="C129" s="8"/>
      <c r="D129" s="6"/>
      <c r="E129" s="14"/>
      <c r="G129" t="s">
        <v>70</v>
      </c>
    </row>
    <row r="130" spans="1:7" hidden="1" x14ac:dyDescent="0.35">
      <c r="A130" s="13" t="s">
        <v>34</v>
      </c>
      <c r="B130" s="7">
        <f>'Lot 3'!$D$8*1600</f>
        <v>21904</v>
      </c>
      <c r="C130" s="8" t="s">
        <v>296</v>
      </c>
      <c r="D130" s="6" t="s">
        <v>355</v>
      </c>
      <c r="E130" s="14"/>
      <c r="G130" t="s">
        <v>70</v>
      </c>
    </row>
    <row r="131" spans="1:7" hidden="1" x14ac:dyDescent="0.35">
      <c r="A131" s="13" t="s">
        <v>4</v>
      </c>
      <c r="B131" s="7">
        <f>'Lot 3'!$D$8*4800</f>
        <v>65712</v>
      </c>
      <c r="C131" s="8" t="s">
        <v>297</v>
      </c>
      <c r="D131" s="6" t="s">
        <v>355</v>
      </c>
      <c r="E131" s="14"/>
      <c r="G131" t="s">
        <v>70</v>
      </c>
    </row>
    <row r="132" spans="1:7" hidden="1" x14ac:dyDescent="0.35">
      <c r="A132" s="13" t="s">
        <v>33</v>
      </c>
      <c r="B132" s="7">
        <f>'Lot 3'!$D$31</f>
        <v>9675.7800000000007</v>
      </c>
      <c r="C132" s="8" t="s">
        <v>298</v>
      </c>
      <c r="D132" s="6" t="s">
        <v>358</v>
      </c>
      <c r="E132" s="14"/>
      <c r="G132" t="s">
        <v>70</v>
      </c>
    </row>
    <row r="133" spans="1:7" hidden="1" x14ac:dyDescent="0.35">
      <c r="A133" s="13" t="s">
        <v>35</v>
      </c>
      <c r="B133" s="7">
        <f>'Lot 3'!$D$8*2400</f>
        <v>32856</v>
      </c>
      <c r="C133" s="8" t="s">
        <v>294</v>
      </c>
      <c r="D133" s="6" t="s">
        <v>355</v>
      </c>
      <c r="E133" s="14"/>
      <c r="G133" t="s">
        <v>70</v>
      </c>
    </row>
    <row r="134" spans="1:7" hidden="1" x14ac:dyDescent="0.35">
      <c r="A134" s="13" t="s">
        <v>29</v>
      </c>
      <c r="B134" s="7">
        <f>'Lot 2'!$E$8*10</f>
        <v>265716</v>
      </c>
      <c r="C134" s="8" t="s">
        <v>170</v>
      </c>
      <c r="D134" s="6" t="s">
        <v>370</v>
      </c>
      <c r="E134" s="14"/>
      <c r="G134" t="s">
        <v>70</v>
      </c>
    </row>
    <row r="135" spans="1:7" hidden="1" x14ac:dyDescent="0.35">
      <c r="A135" s="13" t="s">
        <v>30</v>
      </c>
      <c r="B135" s="7">
        <f>('Lot 3'!$D$38*50)*30</f>
        <v>112500</v>
      </c>
      <c r="C135" s="8" t="s">
        <v>299</v>
      </c>
      <c r="D135" s="6" t="s">
        <v>359</v>
      </c>
      <c r="E135" s="14"/>
      <c r="G135" t="s">
        <v>70</v>
      </c>
    </row>
    <row r="136" spans="1:7" hidden="1" x14ac:dyDescent="0.35">
      <c r="A136" s="13" t="s">
        <v>31</v>
      </c>
      <c r="B136" s="7">
        <f>'Lot 2'!$E$9*10</f>
        <v>265716</v>
      </c>
      <c r="C136" s="8" t="s">
        <v>171</v>
      </c>
      <c r="D136" s="6" t="s">
        <v>371</v>
      </c>
      <c r="E136" s="14"/>
      <c r="G136" t="s">
        <v>70</v>
      </c>
    </row>
    <row r="137" spans="1:7" hidden="1" x14ac:dyDescent="0.35">
      <c r="A137" s="13" t="s">
        <v>32</v>
      </c>
      <c r="B137" s="7">
        <f>'Lot 2'!$E$11*4</f>
        <v>133200</v>
      </c>
      <c r="C137" s="8" t="s">
        <v>300</v>
      </c>
      <c r="D137" s="6" t="s">
        <v>372</v>
      </c>
      <c r="E137" s="14"/>
      <c r="G137" t="s">
        <v>70</v>
      </c>
    </row>
    <row r="138" spans="1:7" hidden="1" x14ac:dyDescent="0.35">
      <c r="A138" s="13" t="s">
        <v>42</v>
      </c>
      <c r="B138" s="7">
        <f>('Lot 3'!$D$12*3)*30</f>
        <v>67500</v>
      </c>
      <c r="C138" s="8" t="s">
        <v>335</v>
      </c>
      <c r="D138" s="6" t="s">
        <v>360</v>
      </c>
      <c r="E138" s="14"/>
      <c r="G138" t="s">
        <v>70</v>
      </c>
    </row>
    <row r="139" spans="1:7" hidden="1" x14ac:dyDescent="0.35">
      <c r="A139" s="13" t="s">
        <v>43</v>
      </c>
      <c r="B139" s="7">
        <f>('Lot 3'!$D$41*3)*30</f>
        <v>93750.3</v>
      </c>
      <c r="C139" s="8" t="s">
        <v>336</v>
      </c>
      <c r="D139" s="6" t="s">
        <v>361</v>
      </c>
      <c r="E139" s="14"/>
      <c r="G139" t="s">
        <v>70</v>
      </c>
    </row>
    <row r="140" spans="1:7" hidden="1" x14ac:dyDescent="0.35">
      <c r="A140" s="13" t="s">
        <v>9</v>
      </c>
      <c r="B140" s="7">
        <f>'Lot 2'!$E$19*10</f>
        <v>1186080</v>
      </c>
      <c r="C140" s="8" t="s">
        <v>173</v>
      </c>
      <c r="D140" s="6" t="s">
        <v>373</v>
      </c>
      <c r="E140" s="14"/>
      <c r="G140" t="s">
        <v>70</v>
      </c>
    </row>
    <row r="141" spans="1:7" hidden="1" x14ac:dyDescent="0.35">
      <c r="A141" s="13" t="s">
        <v>27</v>
      </c>
      <c r="B141" s="7">
        <v>942600</v>
      </c>
      <c r="C141" s="8" t="s">
        <v>316</v>
      </c>
      <c r="D141" s="6" t="s">
        <v>368</v>
      </c>
      <c r="E141" s="14"/>
      <c r="G141" t="s">
        <v>70</v>
      </c>
    </row>
    <row r="142" spans="1:7" hidden="1" x14ac:dyDescent="0.35">
      <c r="A142" s="13" t="s">
        <v>5</v>
      </c>
      <c r="B142" s="7"/>
      <c r="C142" s="8"/>
      <c r="D142" s="6"/>
      <c r="E142" s="14"/>
      <c r="G142" t="s">
        <v>70</v>
      </c>
    </row>
    <row r="143" spans="1:7" hidden="1" x14ac:dyDescent="0.35">
      <c r="A143" s="13" t="s">
        <v>6</v>
      </c>
      <c r="B143" s="7">
        <f>('Lot 3'!$D$53*30)*30</f>
        <v>1973574</v>
      </c>
      <c r="C143" s="8" t="s">
        <v>337</v>
      </c>
      <c r="D143" s="6" t="s">
        <v>362</v>
      </c>
      <c r="E143" s="14"/>
      <c r="G143" t="s">
        <v>70</v>
      </c>
    </row>
    <row r="144" spans="1:7" ht="29" hidden="1" x14ac:dyDescent="0.35">
      <c r="A144" s="13" t="s">
        <v>7</v>
      </c>
      <c r="B144" s="7">
        <f>'Lot 2'!$E$10*10</f>
        <v>1810692</v>
      </c>
      <c r="C144" s="8" t="s">
        <v>174</v>
      </c>
      <c r="D144" s="6" t="s">
        <v>374</v>
      </c>
      <c r="E144" s="14"/>
      <c r="G144" t="s">
        <v>70</v>
      </c>
    </row>
    <row r="145" spans="1:7" hidden="1" x14ac:dyDescent="0.35">
      <c r="A145" s="13" t="s">
        <v>8</v>
      </c>
      <c r="B145" s="6"/>
      <c r="C145" s="7" t="s">
        <v>312</v>
      </c>
      <c r="D145" s="6"/>
      <c r="E145" s="14"/>
      <c r="G145" t="s">
        <v>70</v>
      </c>
    </row>
    <row r="146" spans="1:7" hidden="1" x14ac:dyDescent="0.35">
      <c r="A146" s="13" t="s">
        <v>45</v>
      </c>
      <c r="B146" s="7"/>
      <c r="C146" s="8" t="s">
        <v>313</v>
      </c>
      <c r="D146" s="6"/>
      <c r="E146" s="14"/>
      <c r="G146" t="s">
        <v>70</v>
      </c>
    </row>
    <row r="147" spans="1:7" hidden="1" x14ac:dyDescent="0.35">
      <c r="A147" s="13" t="s">
        <v>40</v>
      </c>
      <c r="B147" s="7">
        <f>'Lot 2'!$E$18*10</f>
        <v>10000</v>
      </c>
      <c r="C147" s="8" t="s">
        <v>314</v>
      </c>
      <c r="D147" s="6" t="s">
        <v>375</v>
      </c>
      <c r="E147" s="14"/>
      <c r="G147" t="s">
        <v>70</v>
      </c>
    </row>
    <row r="148" spans="1:7" hidden="1" x14ac:dyDescent="0.35">
      <c r="A148" s="13" t="s">
        <v>41</v>
      </c>
      <c r="B148" s="7"/>
      <c r="C148" s="8"/>
      <c r="D148" s="6"/>
      <c r="E148" s="14"/>
      <c r="G148" t="s">
        <v>70</v>
      </c>
    </row>
    <row r="149" spans="1:7" hidden="1" x14ac:dyDescent="0.35">
      <c r="A149" s="13" t="s">
        <v>10</v>
      </c>
      <c r="B149" s="7">
        <f>('Lot 3'!$D$45*500)*30</f>
        <v>173700</v>
      </c>
      <c r="C149" s="88" t="s">
        <v>332</v>
      </c>
      <c r="D149" s="6" t="s">
        <v>363</v>
      </c>
      <c r="E149" s="14"/>
      <c r="G149" t="s">
        <v>70</v>
      </c>
    </row>
    <row r="150" spans="1:7" hidden="1" x14ac:dyDescent="0.35">
      <c r="A150" s="13" t="s">
        <v>11</v>
      </c>
      <c r="B150" s="7">
        <f>('Lot 3'!$D$25*500)*30</f>
        <v>106200</v>
      </c>
      <c r="C150" t="s">
        <v>331</v>
      </c>
      <c r="D150" s="6" t="s">
        <v>364</v>
      </c>
      <c r="E150" s="14"/>
      <c r="G150" t="s">
        <v>70</v>
      </c>
    </row>
    <row r="151" spans="1:7" hidden="1" x14ac:dyDescent="0.35">
      <c r="A151" s="13" t="s">
        <v>44</v>
      </c>
      <c r="B151" s="7">
        <f>('Lot 2'!$E$14*3000)</f>
        <v>51000</v>
      </c>
      <c r="C151" s="8" t="s">
        <v>338</v>
      </c>
      <c r="D151" s="6" t="s">
        <v>376</v>
      </c>
      <c r="E151" s="14"/>
      <c r="G151" t="s">
        <v>70</v>
      </c>
    </row>
    <row r="152" spans="1:7" hidden="1" x14ac:dyDescent="0.35">
      <c r="A152" s="13" t="s">
        <v>12</v>
      </c>
      <c r="B152" s="7"/>
      <c r="C152" s="8"/>
      <c r="D152" s="6"/>
      <c r="E152" s="14"/>
      <c r="G152" t="s">
        <v>70</v>
      </c>
    </row>
    <row r="153" spans="1:7" hidden="1" x14ac:dyDescent="0.35">
      <c r="A153" s="13" t="s">
        <v>16</v>
      </c>
      <c r="B153" s="7"/>
      <c r="C153" s="8"/>
      <c r="D153" s="6"/>
      <c r="E153" s="14"/>
      <c r="G153" t="s">
        <v>70</v>
      </c>
    </row>
    <row r="154" spans="1:7" hidden="1" x14ac:dyDescent="0.35">
      <c r="A154" s="13" t="s">
        <v>49</v>
      </c>
      <c r="B154" s="7">
        <f>'Lot 2'!$E$7*800</f>
        <v>78664</v>
      </c>
      <c r="C154" s="8" t="s">
        <v>288</v>
      </c>
      <c r="D154" s="6" t="s">
        <v>377</v>
      </c>
      <c r="E154" s="14"/>
      <c r="G154" t="s">
        <v>70</v>
      </c>
    </row>
    <row r="155" spans="1:7" hidden="1" x14ac:dyDescent="0.35">
      <c r="A155" s="13" t="s">
        <v>48</v>
      </c>
      <c r="B155" s="7">
        <f>'Lot 2'!$E$7*3000</f>
        <v>294990</v>
      </c>
      <c r="C155" s="8" t="s">
        <v>310</v>
      </c>
      <c r="D155" s="6" t="s">
        <v>377</v>
      </c>
      <c r="E155" s="14"/>
      <c r="G155" t="s">
        <v>70</v>
      </c>
    </row>
    <row r="156" spans="1:7" hidden="1" x14ac:dyDescent="0.35">
      <c r="A156" s="13" t="s">
        <v>20</v>
      </c>
      <c r="B156" s="7"/>
      <c r="C156" s="8"/>
      <c r="D156" s="6"/>
      <c r="E156" s="14"/>
      <c r="G156" t="s">
        <v>70</v>
      </c>
    </row>
    <row r="157" spans="1:7" hidden="1" x14ac:dyDescent="0.35">
      <c r="A157" s="13" t="s">
        <v>15</v>
      </c>
      <c r="B157" s="7">
        <f>(((-'Lot 3'!$D$29*0.25)+'Lot 3'!$D$29)*12)*30</f>
        <v>141750</v>
      </c>
      <c r="C157" s="8" t="s">
        <v>311</v>
      </c>
      <c r="D157" s="6" t="s">
        <v>365</v>
      </c>
      <c r="E157" s="14"/>
      <c r="G157" t="s">
        <v>70</v>
      </c>
    </row>
    <row r="158" spans="1:7" ht="29" hidden="1" x14ac:dyDescent="0.35">
      <c r="A158" s="13" t="s">
        <v>17</v>
      </c>
      <c r="B158" s="7">
        <v>86666.67</v>
      </c>
      <c r="C158" s="8" t="s">
        <v>293</v>
      </c>
      <c r="D158" s="6" t="s">
        <v>366</v>
      </c>
      <c r="E158" s="14"/>
      <c r="G158" t="s">
        <v>70</v>
      </c>
    </row>
    <row r="159" spans="1:7" hidden="1" x14ac:dyDescent="0.35">
      <c r="A159" s="13" t="s">
        <v>36</v>
      </c>
      <c r="B159" s="7">
        <f>'Lot 3'!$D$49*3</f>
        <v>2375.0099999999998</v>
      </c>
      <c r="C159" s="8"/>
      <c r="D159" s="6" t="s">
        <v>352</v>
      </c>
      <c r="E159" s="14"/>
      <c r="G159" t="s">
        <v>70</v>
      </c>
    </row>
    <row r="160" spans="1:7" hidden="1" x14ac:dyDescent="0.35">
      <c r="A160" s="13" t="s">
        <v>37</v>
      </c>
      <c r="B160" s="7">
        <f>'Lot 3'!$D$10*3</f>
        <v>2375.0099999999998</v>
      </c>
      <c r="C160" s="8"/>
      <c r="D160" s="6" t="s">
        <v>353</v>
      </c>
      <c r="E160" s="14"/>
      <c r="G160" t="s">
        <v>70</v>
      </c>
    </row>
    <row r="161" spans="1:7" hidden="1" x14ac:dyDescent="0.35">
      <c r="A161" s="13" t="s">
        <v>38</v>
      </c>
      <c r="B161" s="85">
        <f>'Lot 2'!$E$12*10</f>
        <v>2967500</v>
      </c>
      <c r="C161" s="8" t="s">
        <v>339</v>
      </c>
      <c r="D161" s="6" t="s">
        <v>367</v>
      </c>
      <c r="E161" s="14"/>
      <c r="G161" t="s">
        <v>70</v>
      </c>
    </row>
    <row r="162" spans="1:7" hidden="1" x14ac:dyDescent="0.35">
      <c r="A162" s="13" t="s">
        <v>39</v>
      </c>
      <c r="B162" s="7">
        <v>780000</v>
      </c>
      <c r="C162" s="13" t="s">
        <v>39</v>
      </c>
      <c r="D162" s="6" t="s">
        <v>368</v>
      </c>
      <c r="E162" s="14"/>
      <c r="G162" t="s">
        <v>70</v>
      </c>
    </row>
    <row r="163" spans="1:7" hidden="1" x14ac:dyDescent="0.35">
      <c r="A163" s="13" t="s">
        <v>46</v>
      </c>
      <c r="B163" s="7"/>
      <c r="C163" s="8"/>
      <c r="D163" s="6"/>
      <c r="E163" s="14"/>
      <c r="G163" t="s">
        <v>70</v>
      </c>
    </row>
    <row r="164" spans="1:7" hidden="1" x14ac:dyDescent="0.35">
      <c r="A164" s="13" t="s">
        <v>47</v>
      </c>
      <c r="B164" s="7"/>
      <c r="C164" s="8"/>
      <c r="D164" s="6"/>
      <c r="E164" s="14"/>
      <c r="G164" t="s">
        <v>70</v>
      </c>
    </row>
    <row r="165" spans="1:7" hidden="1" x14ac:dyDescent="0.35">
      <c r="A165" s="13" t="s">
        <v>317</v>
      </c>
      <c r="B165" s="7">
        <f>'Lot 2'!$E$17*10</f>
        <v>2137500</v>
      </c>
      <c r="C165" s="13" t="s">
        <v>340</v>
      </c>
      <c r="D165" s="6" t="s">
        <v>369</v>
      </c>
      <c r="E165" s="14"/>
      <c r="G165" t="s">
        <v>70</v>
      </c>
    </row>
    <row r="166" spans="1:7" hidden="1" x14ac:dyDescent="0.35">
      <c r="A166" s="19" t="s">
        <v>315</v>
      </c>
      <c r="B166" s="20">
        <f>'Lot 3'!$D$54*100</f>
        <v>1038462.0000000001</v>
      </c>
      <c r="C166" s="19" t="s">
        <v>315</v>
      </c>
      <c r="D166" s="6" t="s">
        <v>354</v>
      </c>
      <c r="E166" s="14"/>
      <c r="G166" t="s">
        <v>70</v>
      </c>
    </row>
    <row r="167" spans="1:7" ht="15" hidden="1" thickBot="1" x14ac:dyDescent="0.4">
      <c r="A167" s="26" t="s">
        <v>23</v>
      </c>
      <c r="B167" s="37">
        <f>SUMIF(E123:E166,"=X",B123:B166)</f>
        <v>0</v>
      </c>
      <c r="C167" s="36"/>
      <c r="D167" s="3"/>
      <c r="E167" s="15"/>
      <c r="G167" t="s">
        <v>70</v>
      </c>
    </row>
    <row r="168" spans="1:7" hidden="1" x14ac:dyDescent="0.35">
      <c r="A168" s="23" t="s">
        <v>62</v>
      </c>
      <c r="B168" s="35"/>
      <c r="C168" s="4"/>
      <c r="D168" s="4"/>
      <c r="E168" s="11"/>
      <c r="G168" t="s">
        <v>70</v>
      </c>
    </row>
    <row r="169" spans="1:7" hidden="1" x14ac:dyDescent="0.35">
      <c r="A169" s="16" t="s">
        <v>18</v>
      </c>
      <c r="B169" s="7">
        <v>585000</v>
      </c>
      <c r="C169" s="6"/>
      <c r="D169" s="6"/>
      <c r="E169" s="14"/>
      <c r="G169" t="s">
        <v>70</v>
      </c>
    </row>
    <row r="170" spans="1:7" hidden="1" x14ac:dyDescent="0.35">
      <c r="A170" s="34" t="s">
        <v>19</v>
      </c>
      <c r="B170" s="20">
        <v>585000</v>
      </c>
      <c r="C170" s="6"/>
      <c r="D170" s="6"/>
      <c r="E170" s="14"/>
      <c r="G170" t="s">
        <v>70</v>
      </c>
    </row>
    <row r="171" spans="1:7" ht="15" hidden="1" thickBot="1" x14ac:dyDescent="0.4">
      <c r="A171" s="26" t="s">
        <v>23</v>
      </c>
      <c r="B171" s="37">
        <f>SUMIF(E169:E170,"=X",B169:B170)</f>
        <v>0</v>
      </c>
      <c r="C171" s="33"/>
      <c r="D171" s="3"/>
      <c r="E171" s="15"/>
      <c r="G171" t="s">
        <v>70</v>
      </c>
    </row>
    <row r="172" spans="1:7" hidden="1" x14ac:dyDescent="0.35">
      <c r="A172" s="23" t="s">
        <v>13</v>
      </c>
      <c r="B172" s="35"/>
      <c r="C172" s="4"/>
      <c r="D172" s="4"/>
      <c r="E172" s="11"/>
      <c r="G172" t="s">
        <v>70</v>
      </c>
    </row>
    <row r="173" spans="1:7" hidden="1" x14ac:dyDescent="0.35">
      <c r="A173" s="13" t="s">
        <v>1</v>
      </c>
      <c r="B173" s="7"/>
      <c r="C173" s="6"/>
      <c r="D173" s="6"/>
      <c r="E173" s="14"/>
      <c r="G173" t="s">
        <v>70</v>
      </c>
    </row>
    <row r="174" spans="1:7" hidden="1" x14ac:dyDescent="0.35">
      <c r="A174" s="13" t="s">
        <v>24</v>
      </c>
      <c r="B174" s="7"/>
      <c r="C174" s="6"/>
      <c r="D174" s="6"/>
      <c r="E174" s="14"/>
      <c r="G174" t="s">
        <v>70</v>
      </c>
    </row>
    <row r="175" spans="1:7" hidden="1" x14ac:dyDescent="0.35">
      <c r="A175" s="13" t="s">
        <v>2</v>
      </c>
      <c r="B175" s="7"/>
      <c r="C175" s="6"/>
      <c r="D175" s="6"/>
      <c r="E175" s="14"/>
      <c r="G175" t="s">
        <v>70</v>
      </c>
    </row>
    <row r="176" spans="1:7" hidden="1" x14ac:dyDescent="0.35">
      <c r="A176" s="13" t="s">
        <v>3</v>
      </c>
      <c r="B176" s="7"/>
      <c r="C176" s="6"/>
      <c r="D176" s="6"/>
      <c r="E176" s="14"/>
      <c r="G176" t="s">
        <v>70</v>
      </c>
    </row>
    <row r="177" spans="1:7" hidden="1" x14ac:dyDescent="0.35">
      <c r="A177" s="13" t="s">
        <v>14</v>
      </c>
      <c r="B177" s="7"/>
      <c r="C177" s="6"/>
      <c r="D177" s="6"/>
      <c r="E177" s="14"/>
      <c r="G177" t="s">
        <v>70</v>
      </c>
    </row>
    <row r="178" spans="1:7" hidden="1" x14ac:dyDescent="0.35">
      <c r="A178" s="13" t="s">
        <v>26</v>
      </c>
      <c r="B178" s="7"/>
      <c r="C178" s="6"/>
      <c r="D178" s="6"/>
      <c r="E178" s="14"/>
      <c r="G178" t="s">
        <v>70</v>
      </c>
    </row>
    <row r="179" spans="1:7" hidden="1" x14ac:dyDescent="0.35">
      <c r="A179" s="13" t="s">
        <v>28</v>
      </c>
      <c r="B179" s="7"/>
      <c r="C179" s="6"/>
      <c r="D179" s="6"/>
      <c r="E179" s="14"/>
      <c r="G179" t="s">
        <v>70</v>
      </c>
    </row>
    <row r="180" spans="1:7" hidden="1" x14ac:dyDescent="0.35">
      <c r="A180" s="13" t="s">
        <v>34</v>
      </c>
      <c r="B180" s="7"/>
      <c r="C180" s="6"/>
      <c r="D180" s="6"/>
      <c r="E180" s="14"/>
      <c r="G180" t="s">
        <v>70</v>
      </c>
    </row>
    <row r="181" spans="1:7" hidden="1" x14ac:dyDescent="0.35">
      <c r="A181" s="13" t="s">
        <v>4</v>
      </c>
      <c r="B181" s="7"/>
      <c r="C181" s="6"/>
      <c r="D181" s="6"/>
      <c r="E181" s="14"/>
      <c r="G181" t="s">
        <v>70</v>
      </c>
    </row>
    <row r="182" spans="1:7" hidden="1" x14ac:dyDescent="0.35">
      <c r="A182" s="13" t="s">
        <v>33</v>
      </c>
      <c r="B182" s="7"/>
      <c r="C182" s="6"/>
      <c r="D182" s="6"/>
      <c r="E182" s="14"/>
      <c r="G182" t="s">
        <v>70</v>
      </c>
    </row>
    <row r="183" spans="1:7" hidden="1" x14ac:dyDescent="0.35">
      <c r="A183" s="13" t="s">
        <v>35</v>
      </c>
      <c r="B183" s="7"/>
      <c r="C183" s="6"/>
      <c r="D183" s="6"/>
      <c r="E183" s="14"/>
      <c r="G183" t="s">
        <v>70</v>
      </c>
    </row>
    <row r="184" spans="1:7" hidden="1" x14ac:dyDescent="0.35">
      <c r="A184" s="13" t="s">
        <v>29</v>
      </c>
      <c r="B184" s="7"/>
      <c r="C184" s="6"/>
      <c r="D184" s="6"/>
      <c r="E184" s="14"/>
      <c r="G184" t="s">
        <v>70</v>
      </c>
    </row>
    <row r="185" spans="1:7" hidden="1" x14ac:dyDescent="0.35">
      <c r="A185" s="13" t="s">
        <v>30</v>
      </c>
      <c r="B185" s="7"/>
      <c r="C185" s="6"/>
      <c r="D185" s="6"/>
      <c r="E185" s="14"/>
      <c r="G185" t="s">
        <v>70</v>
      </c>
    </row>
    <row r="186" spans="1:7" hidden="1" x14ac:dyDescent="0.35">
      <c r="A186" s="13" t="s">
        <v>31</v>
      </c>
      <c r="B186" s="7"/>
      <c r="C186" s="6"/>
      <c r="D186" s="6"/>
      <c r="E186" s="14"/>
      <c r="G186" t="s">
        <v>70</v>
      </c>
    </row>
    <row r="187" spans="1:7" hidden="1" x14ac:dyDescent="0.35">
      <c r="A187" s="13" t="s">
        <v>32</v>
      </c>
      <c r="B187" s="7"/>
      <c r="C187" s="6"/>
      <c r="D187" s="6"/>
      <c r="E187" s="14"/>
      <c r="G187" t="s">
        <v>70</v>
      </c>
    </row>
    <row r="188" spans="1:7" hidden="1" x14ac:dyDescent="0.35">
      <c r="A188" s="13" t="s">
        <v>42</v>
      </c>
      <c r="B188" s="7"/>
      <c r="C188" s="6"/>
      <c r="D188" s="6"/>
      <c r="E188" s="14"/>
      <c r="G188" t="s">
        <v>70</v>
      </c>
    </row>
    <row r="189" spans="1:7" hidden="1" x14ac:dyDescent="0.35">
      <c r="A189" s="13" t="s">
        <v>43</v>
      </c>
      <c r="B189" s="7"/>
      <c r="C189" s="6"/>
      <c r="D189" s="6"/>
      <c r="E189" s="14"/>
      <c r="G189" t="s">
        <v>70</v>
      </c>
    </row>
    <row r="190" spans="1:7" hidden="1" x14ac:dyDescent="0.35">
      <c r="A190" s="13" t="s">
        <v>9</v>
      </c>
      <c r="B190" s="7"/>
      <c r="C190" s="6"/>
      <c r="D190" s="6"/>
      <c r="E190" s="14"/>
      <c r="G190" t="s">
        <v>70</v>
      </c>
    </row>
    <row r="191" spans="1:7" hidden="1" x14ac:dyDescent="0.35">
      <c r="A191" s="13" t="s">
        <v>27</v>
      </c>
      <c r="B191" s="7"/>
      <c r="C191" s="6"/>
      <c r="D191" s="6"/>
      <c r="E191" s="14"/>
      <c r="G191" t="s">
        <v>70</v>
      </c>
    </row>
    <row r="192" spans="1:7" hidden="1" x14ac:dyDescent="0.35">
      <c r="A192" s="13" t="s">
        <v>5</v>
      </c>
      <c r="B192" s="7"/>
      <c r="C192" s="6"/>
      <c r="D192" s="6"/>
      <c r="E192" s="14"/>
      <c r="G192" t="s">
        <v>70</v>
      </c>
    </row>
    <row r="193" spans="1:7" hidden="1" x14ac:dyDescent="0.35">
      <c r="A193" s="13" t="s">
        <v>6</v>
      </c>
      <c r="B193" s="7"/>
      <c r="C193" s="6"/>
      <c r="D193" s="6"/>
      <c r="E193" s="14"/>
      <c r="G193" t="s">
        <v>70</v>
      </c>
    </row>
    <row r="194" spans="1:7" hidden="1" x14ac:dyDescent="0.35">
      <c r="A194" s="13" t="s">
        <v>7</v>
      </c>
      <c r="B194" s="7"/>
      <c r="C194" s="6"/>
      <c r="D194" s="6"/>
      <c r="E194" s="14"/>
      <c r="G194" t="s">
        <v>70</v>
      </c>
    </row>
    <row r="195" spans="1:7" hidden="1" x14ac:dyDescent="0.35">
      <c r="A195" s="13" t="s">
        <v>8</v>
      </c>
      <c r="B195" s="7"/>
      <c r="C195" s="6"/>
      <c r="D195" s="6"/>
      <c r="E195" s="14"/>
      <c r="G195" t="s">
        <v>70</v>
      </c>
    </row>
    <row r="196" spans="1:7" hidden="1" x14ac:dyDescent="0.35">
      <c r="A196" s="13" t="s">
        <v>45</v>
      </c>
      <c r="B196" s="7"/>
      <c r="C196" s="6"/>
      <c r="D196" s="6"/>
      <c r="E196" s="14"/>
      <c r="G196" t="s">
        <v>70</v>
      </c>
    </row>
    <row r="197" spans="1:7" hidden="1" x14ac:dyDescent="0.35">
      <c r="A197" s="13" t="s">
        <v>40</v>
      </c>
      <c r="B197" s="7"/>
      <c r="C197" s="6"/>
      <c r="D197" s="6"/>
      <c r="E197" s="14"/>
      <c r="G197" t="s">
        <v>70</v>
      </c>
    </row>
    <row r="198" spans="1:7" hidden="1" x14ac:dyDescent="0.35">
      <c r="A198" s="13" t="s">
        <v>41</v>
      </c>
      <c r="B198" s="7"/>
      <c r="C198" s="6"/>
      <c r="D198" s="6"/>
      <c r="E198" s="14"/>
      <c r="G198" t="s">
        <v>70</v>
      </c>
    </row>
    <row r="199" spans="1:7" hidden="1" x14ac:dyDescent="0.35">
      <c r="A199" s="13" t="s">
        <v>10</v>
      </c>
      <c r="B199" s="7"/>
      <c r="C199" s="6"/>
      <c r="D199" s="6"/>
      <c r="E199" s="14"/>
      <c r="G199" t="s">
        <v>70</v>
      </c>
    </row>
    <row r="200" spans="1:7" hidden="1" x14ac:dyDescent="0.35">
      <c r="A200" s="13" t="s">
        <v>11</v>
      </c>
      <c r="B200" s="7"/>
      <c r="C200" s="6"/>
      <c r="D200" s="6"/>
      <c r="E200" s="14"/>
      <c r="G200" t="s">
        <v>70</v>
      </c>
    </row>
    <row r="201" spans="1:7" hidden="1" x14ac:dyDescent="0.35">
      <c r="A201" s="13" t="s">
        <v>44</v>
      </c>
      <c r="B201" s="7"/>
      <c r="C201" s="6"/>
      <c r="D201" s="6"/>
      <c r="E201" s="14"/>
      <c r="G201" t="s">
        <v>70</v>
      </c>
    </row>
    <row r="202" spans="1:7" hidden="1" x14ac:dyDescent="0.35">
      <c r="A202" s="13" t="s">
        <v>12</v>
      </c>
      <c r="B202" s="7"/>
      <c r="C202" s="6"/>
      <c r="D202" s="6"/>
      <c r="E202" s="14"/>
      <c r="G202" t="s">
        <v>70</v>
      </c>
    </row>
    <row r="203" spans="1:7" hidden="1" x14ac:dyDescent="0.35">
      <c r="A203" s="13" t="s">
        <v>16</v>
      </c>
      <c r="B203" s="7"/>
      <c r="C203" s="6"/>
      <c r="D203" s="6"/>
      <c r="E203" s="14"/>
      <c r="G203" t="s">
        <v>70</v>
      </c>
    </row>
    <row r="204" spans="1:7" hidden="1" x14ac:dyDescent="0.35">
      <c r="A204" s="13" t="s">
        <v>49</v>
      </c>
      <c r="B204" s="7"/>
      <c r="C204" s="6"/>
      <c r="D204" s="6"/>
      <c r="E204" s="14"/>
      <c r="G204" t="s">
        <v>70</v>
      </c>
    </row>
    <row r="205" spans="1:7" hidden="1" x14ac:dyDescent="0.35">
      <c r="A205" s="13" t="s">
        <v>59</v>
      </c>
      <c r="B205" s="7"/>
      <c r="C205" s="6"/>
      <c r="D205" s="6"/>
      <c r="E205" s="14"/>
      <c r="G205" t="s">
        <v>70</v>
      </c>
    </row>
    <row r="206" spans="1:7" hidden="1" x14ac:dyDescent="0.35">
      <c r="A206" s="13" t="s">
        <v>60</v>
      </c>
      <c r="B206" s="7"/>
      <c r="C206" s="6"/>
      <c r="D206" s="6"/>
      <c r="E206" s="14"/>
      <c r="G206" t="s">
        <v>70</v>
      </c>
    </row>
    <row r="207" spans="1:7" hidden="1" x14ac:dyDescent="0.35">
      <c r="A207" s="13" t="s">
        <v>48</v>
      </c>
      <c r="B207" s="7"/>
      <c r="C207" s="6"/>
      <c r="D207" s="6"/>
      <c r="E207" s="14"/>
      <c r="G207" t="s">
        <v>70</v>
      </c>
    </row>
    <row r="208" spans="1:7" hidden="1" x14ac:dyDescent="0.35">
      <c r="A208" s="13" t="s">
        <v>20</v>
      </c>
      <c r="B208" s="7"/>
      <c r="C208" s="6"/>
      <c r="D208" s="6"/>
      <c r="E208" s="14"/>
      <c r="G208" t="s">
        <v>70</v>
      </c>
    </row>
    <row r="209" spans="1:7" hidden="1" x14ac:dyDescent="0.35">
      <c r="A209" s="13" t="s">
        <v>15</v>
      </c>
      <c r="B209" s="7"/>
      <c r="C209" s="6"/>
      <c r="D209" s="6"/>
      <c r="E209" s="14"/>
      <c r="G209" t="s">
        <v>70</v>
      </c>
    </row>
    <row r="210" spans="1:7" hidden="1" x14ac:dyDescent="0.35">
      <c r="A210" s="13" t="s">
        <v>17</v>
      </c>
      <c r="B210" s="7"/>
      <c r="C210" s="6"/>
      <c r="D210" s="6"/>
      <c r="E210" s="14"/>
      <c r="G210" t="s">
        <v>70</v>
      </c>
    </row>
    <row r="211" spans="1:7" hidden="1" x14ac:dyDescent="0.35">
      <c r="A211" s="13" t="s">
        <v>36</v>
      </c>
      <c r="B211" s="7"/>
      <c r="C211" s="6"/>
      <c r="D211" s="6"/>
      <c r="E211" s="14"/>
      <c r="G211" t="s">
        <v>70</v>
      </c>
    </row>
    <row r="212" spans="1:7" hidden="1" x14ac:dyDescent="0.35">
      <c r="A212" s="13" t="s">
        <v>37</v>
      </c>
      <c r="B212" s="7"/>
      <c r="C212" s="6"/>
      <c r="D212" s="6"/>
      <c r="E212" s="14"/>
      <c r="G212" t="s">
        <v>70</v>
      </c>
    </row>
    <row r="213" spans="1:7" hidden="1" x14ac:dyDescent="0.35">
      <c r="A213" s="13" t="s">
        <v>38</v>
      </c>
      <c r="B213" s="7"/>
      <c r="C213" s="6"/>
      <c r="D213" s="6"/>
      <c r="E213" s="14"/>
      <c r="G213" t="s">
        <v>70</v>
      </c>
    </row>
    <row r="214" spans="1:7" hidden="1" x14ac:dyDescent="0.35">
      <c r="A214" s="13" t="s">
        <v>39</v>
      </c>
      <c r="B214" s="7"/>
      <c r="C214" s="6"/>
      <c r="D214" s="6"/>
      <c r="E214" s="14"/>
      <c r="G214" t="s">
        <v>70</v>
      </c>
    </row>
    <row r="215" spans="1:7" hidden="1" x14ac:dyDescent="0.35">
      <c r="A215" s="13" t="s">
        <v>46</v>
      </c>
      <c r="B215" s="7"/>
      <c r="C215" s="6"/>
      <c r="D215" s="6"/>
      <c r="E215" s="14"/>
      <c r="G215" t="s">
        <v>70</v>
      </c>
    </row>
    <row r="216" spans="1:7" hidden="1" x14ac:dyDescent="0.35">
      <c r="A216" s="13" t="s">
        <v>61</v>
      </c>
      <c r="B216" s="7"/>
      <c r="C216" s="6"/>
      <c r="D216" s="6"/>
      <c r="E216" s="14"/>
      <c r="G216" t="s">
        <v>70</v>
      </c>
    </row>
    <row r="217" spans="1:7" hidden="1" x14ac:dyDescent="0.35">
      <c r="A217" s="13" t="s">
        <v>55</v>
      </c>
      <c r="B217" s="7"/>
      <c r="C217" s="6"/>
      <c r="D217" s="6"/>
      <c r="E217" s="14"/>
      <c r="G217" t="s">
        <v>70</v>
      </c>
    </row>
    <row r="218" spans="1:7" hidden="1" x14ac:dyDescent="0.35">
      <c r="A218" s="13" t="s">
        <v>56</v>
      </c>
      <c r="B218" s="7"/>
      <c r="C218" s="6"/>
      <c r="D218" s="6"/>
      <c r="E218" s="14"/>
      <c r="G218" t="s">
        <v>70</v>
      </c>
    </row>
    <row r="219" spans="1:7" hidden="1" x14ac:dyDescent="0.35">
      <c r="A219" s="13" t="s">
        <v>57</v>
      </c>
      <c r="B219" s="7"/>
      <c r="C219" s="6"/>
      <c r="D219" s="6"/>
      <c r="E219" s="14"/>
      <c r="G219" t="s">
        <v>70</v>
      </c>
    </row>
    <row r="220" spans="1:7" hidden="1" x14ac:dyDescent="0.35">
      <c r="A220" s="13" t="s">
        <v>58</v>
      </c>
      <c r="B220" s="7"/>
      <c r="C220" s="6"/>
      <c r="D220" s="6"/>
      <c r="E220" s="14"/>
      <c r="G220" t="s">
        <v>70</v>
      </c>
    </row>
    <row r="221" spans="1:7" hidden="1" x14ac:dyDescent="0.35">
      <c r="A221" s="13" t="s">
        <v>47</v>
      </c>
      <c r="B221" s="7"/>
      <c r="C221" s="6"/>
      <c r="D221" s="6"/>
      <c r="E221" s="14"/>
      <c r="G221" t="s">
        <v>70</v>
      </c>
    </row>
    <row r="222" spans="1:7" hidden="1" x14ac:dyDescent="0.35">
      <c r="A222" s="13" t="s">
        <v>52</v>
      </c>
      <c r="B222" s="7"/>
      <c r="C222" s="6"/>
      <c r="D222" s="6"/>
      <c r="E222" s="14"/>
      <c r="G222" t="s">
        <v>70</v>
      </c>
    </row>
    <row r="223" spans="1:7" hidden="1" x14ac:dyDescent="0.35">
      <c r="A223" s="13" t="s">
        <v>52</v>
      </c>
      <c r="B223" s="7"/>
      <c r="C223" s="6"/>
      <c r="D223" s="6"/>
      <c r="E223" s="14"/>
      <c r="G223" t="s">
        <v>70</v>
      </c>
    </row>
    <row r="224" spans="1:7" hidden="1" x14ac:dyDescent="0.35">
      <c r="A224" s="13" t="s">
        <v>52</v>
      </c>
      <c r="B224" s="7"/>
      <c r="C224" s="6"/>
      <c r="D224" s="6"/>
      <c r="E224" s="14"/>
      <c r="G224" t="s">
        <v>70</v>
      </c>
    </row>
    <row r="225" spans="1:7" hidden="1" x14ac:dyDescent="0.35">
      <c r="A225" s="13" t="s">
        <v>51</v>
      </c>
      <c r="B225" s="7"/>
      <c r="C225" s="6"/>
      <c r="D225" s="6"/>
      <c r="E225" s="14"/>
      <c r="G225" t="s">
        <v>70</v>
      </c>
    </row>
    <row r="226" spans="1:7" hidden="1" x14ac:dyDescent="0.35">
      <c r="A226" s="13" t="s">
        <v>51</v>
      </c>
      <c r="B226" s="7"/>
      <c r="C226" s="6"/>
      <c r="D226" s="6"/>
      <c r="E226" s="14"/>
      <c r="G226" t="s">
        <v>70</v>
      </c>
    </row>
    <row r="227" spans="1:7" hidden="1" x14ac:dyDescent="0.35">
      <c r="A227" s="13" t="s">
        <v>51</v>
      </c>
      <c r="B227" s="7"/>
      <c r="C227" s="6"/>
      <c r="D227" s="6"/>
      <c r="E227" s="14"/>
      <c r="G227" t="s">
        <v>70</v>
      </c>
    </row>
    <row r="228" spans="1:7" hidden="1" x14ac:dyDescent="0.35">
      <c r="A228" s="13" t="s">
        <v>53</v>
      </c>
      <c r="B228" s="7"/>
      <c r="C228" s="6"/>
      <c r="D228" s="6"/>
      <c r="E228" s="14"/>
      <c r="G228" t="s">
        <v>70</v>
      </c>
    </row>
    <row r="229" spans="1:7" hidden="1" x14ac:dyDescent="0.35">
      <c r="A229" s="13" t="s">
        <v>53</v>
      </c>
      <c r="B229" s="7"/>
      <c r="C229" s="6"/>
      <c r="D229" s="6"/>
      <c r="E229" s="14"/>
      <c r="G229" t="s">
        <v>70</v>
      </c>
    </row>
    <row r="230" spans="1:7" hidden="1" x14ac:dyDescent="0.35">
      <c r="A230" s="13" t="s">
        <v>53</v>
      </c>
      <c r="B230" s="7"/>
      <c r="C230" s="6"/>
      <c r="D230" s="6"/>
      <c r="E230" s="14"/>
      <c r="G230" t="s">
        <v>70</v>
      </c>
    </row>
    <row r="231" spans="1:7" hidden="1" x14ac:dyDescent="0.35">
      <c r="A231" s="19" t="s">
        <v>54</v>
      </c>
      <c r="B231" s="20"/>
      <c r="C231" s="21"/>
      <c r="D231" s="21"/>
      <c r="E231" s="22"/>
      <c r="G231" t="s">
        <v>70</v>
      </c>
    </row>
    <row r="232" spans="1:7" ht="15" hidden="1" thickBot="1" x14ac:dyDescent="0.4">
      <c r="A232" s="26" t="s">
        <v>23</v>
      </c>
      <c r="B232" s="27">
        <f>SUMIF(E173:E231,"=X",B173:B231)</f>
        <v>0</v>
      </c>
      <c r="C232" s="28"/>
      <c r="D232" s="28"/>
      <c r="E232" s="29"/>
      <c r="G232" t="s">
        <v>70</v>
      </c>
    </row>
    <row r="233" spans="1:7" hidden="1" x14ac:dyDescent="0.35">
      <c r="A233" s="23" t="s">
        <v>63</v>
      </c>
      <c r="B233" s="24"/>
      <c r="C233" s="24"/>
      <c r="D233" s="24"/>
      <c r="E233" s="25"/>
      <c r="G233" t="s">
        <v>70</v>
      </c>
    </row>
    <row r="234" spans="1:7" hidden="1" x14ac:dyDescent="0.35">
      <c r="A234" s="13" t="s">
        <v>464</v>
      </c>
      <c r="B234" s="7">
        <f>B232+B167</f>
        <v>0</v>
      </c>
      <c r="C234" s="3"/>
      <c r="D234" s="3"/>
      <c r="E234" s="15"/>
      <c r="G234" t="s">
        <v>70</v>
      </c>
    </row>
    <row r="235" spans="1:7" hidden="1" x14ac:dyDescent="0.35">
      <c r="A235" s="13" t="s">
        <v>66</v>
      </c>
      <c r="B235" s="7">
        <f>B171</f>
        <v>0</v>
      </c>
      <c r="C235" s="3"/>
      <c r="D235" s="3"/>
      <c r="E235" s="15"/>
      <c r="G235" t="s">
        <v>70</v>
      </c>
    </row>
    <row r="236" spans="1:7" hidden="1" x14ac:dyDescent="0.35">
      <c r="A236" s="13" t="s">
        <v>81</v>
      </c>
      <c r="B236" s="6"/>
      <c r="C236" s="3"/>
      <c r="D236" s="3"/>
      <c r="E236" s="15"/>
      <c r="G236" t="s">
        <v>70</v>
      </c>
    </row>
    <row r="237" spans="1:7" hidden="1" x14ac:dyDescent="0.35">
      <c r="A237" s="13" t="s">
        <v>82</v>
      </c>
      <c r="B237" s="6"/>
      <c r="C237" s="3"/>
      <c r="D237" s="3"/>
      <c r="E237" s="15"/>
      <c r="G237" t="s">
        <v>70</v>
      </c>
    </row>
    <row r="238" spans="1:7" hidden="1" x14ac:dyDescent="0.35">
      <c r="A238" s="19" t="s">
        <v>68</v>
      </c>
      <c r="B238" s="21">
        <v>30</v>
      </c>
      <c r="C238" s="3"/>
      <c r="D238" s="3"/>
      <c r="E238" s="15"/>
      <c r="G238" t="s">
        <v>70</v>
      </c>
    </row>
    <row r="239" spans="1:7" ht="15" hidden="1" thickBot="1" x14ac:dyDescent="0.4">
      <c r="A239" s="31" t="s">
        <v>67</v>
      </c>
      <c r="B239" s="32" t="e">
        <f>((B234/B236)/B238)+((B235/B236)/(B237/B238))</f>
        <v>#DIV/0!</v>
      </c>
      <c r="C239" s="30"/>
      <c r="D239" s="17"/>
      <c r="E239" s="18"/>
      <c r="G239" t="s">
        <v>70</v>
      </c>
    </row>
    <row r="240" spans="1:7" hidden="1" x14ac:dyDescent="0.35">
      <c r="G240" t="s">
        <v>70</v>
      </c>
    </row>
    <row r="241" spans="1:7" hidden="1" x14ac:dyDescent="0.35">
      <c r="G241" t="s">
        <v>70</v>
      </c>
    </row>
    <row r="242" spans="1:7" hidden="1" x14ac:dyDescent="0.35">
      <c r="A242" s="43" t="s">
        <v>79</v>
      </c>
      <c r="B242" s="5" t="s">
        <v>65</v>
      </c>
      <c r="C242" s="5" t="s">
        <v>64</v>
      </c>
      <c r="D242" s="5" t="s">
        <v>25</v>
      </c>
      <c r="E242" s="12" t="s">
        <v>50</v>
      </c>
      <c r="G242" t="s">
        <v>71</v>
      </c>
    </row>
    <row r="243" spans="1:7" hidden="1" x14ac:dyDescent="0.35">
      <c r="A243" s="13" t="s">
        <v>1</v>
      </c>
      <c r="B243" s="7">
        <f>'Lot 3'!$D$8*50000</f>
        <v>684500</v>
      </c>
      <c r="C243" s="8" t="s">
        <v>341</v>
      </c>
      <c r="D243" s="6" t="s">
        <v>355</v>
      </c>
      <c r="E243" s="14"/>
      <c r="G243" t="s">
        <v>71</v>
      </c>
    </row>
    <row r="244" spans="1:7" hidden="1" x14ac:dyDescent="0.35">
      <c r="A244" s="13" t="s">
        <v>24</v>
      </c>
      <c r="B244" s="7"/>
      <c r="C244" s="8"/>
      <c r="D244" s="6"/>
      <c r="E244" s="14"/>
      <c r="G244" t="s">
        <v>71</v>
      </c>
    </row>
    <row r="245" spans="1:7" hidden="1" x14ac:dyDescent="0.35">
      <c r="A245" s="13" t="s">
        <v>2</v>
      </c>
      <c r="B245" s="7">
        <f>('Lot 3'!$D$9*1000)*30</f>
        <v>410700</v>
      </c>
      <c r="C245" s="8" t="s">
        <v>194</v>
      </c>
      <c r="D245" s="6" t="s">
        <v>356</v>
      </c>
      <c r="E245" s="14"/>
      <c r="G245" t="s">
        <v>71</v>
      </c>
    </row>
    <row r="246" spans="1:7" hidden="1" x14ac:dyDescent="0.35">
      <c r="A246" s="13" t="s">
        <v>3</v>
      </c>
      <c r="B246" s="85">
        <f>('Lot 3'!$D$32*1000)*30</f>
        <v>3000000</v>
      </c>
      <c r="C246" s="8" t="s">
        <v>291</v>
      </c>
      <c r="D246" s="6" t="s">
        <v>357</v>
      </c>
      <c r="E246" s="14"/>
      <c r="G246" t="s">
        <v>71</v>
      </c>
    </row>
    <row r="247" spans="1:7" hidden="1" x14ac:dyDescent="0.35">
      <c r="A247" s="13" t="s">
        <v>14</v>
      </c>
      <c r="B247" s="7">
        <f>'Lot 3'!$D$8*6000</f>
        <v>82140</v>
      </c>
      <c r="C247" s="8" t="s">
        <v>342</v>
      </c>
      <c r="D247" s="6" t="s">
        <v>355</v>
      </c>
      <c r="E247" s="14"/>
      <c r="G247" t="s">
        <v>71</v>
      </c>
    </row>
    <row r="248" spans="1:7" hidden="1" x14ac:dyDescent="0.35">
      <c r="A248" s="13" t="s">
        <v>26</v>
      </c>
      <c r="B248" s="7">
        <f>'Lot 3'!$D$8*10000</f>
        <v>136900</v>
      </c>
      <c r="C248" s="8" t="s">
        <v>343</v>
      </c>
      <c r="D248" s="6" t="s">
        <v>355</v>
      </c>
      <c r="E248" s="14"/>
      <c r="G248" t="s">
        <v>71</v>
      </c>
    </row>
    <row r="249" spans="1:7" hidden="1" x14ac:dyDescent="0.35">
      <c r="A249" s="13" t="s">
        <v>28</v>
      </c>
      <c r="B249" s="7"/>
      <c r="C249" s="8"/>
      <c r="D249" s="6"/>
      <c r="E249" s="14"/>
      <c r="G249" t="s">
        <v>71</v>
      </c>
    </row>
    <row r="250" spans="1:7" hidden="1" x14ac:dyDescent="0.35">
      <c r="A250" s="13" t="s">
        <v>34</v>
      </c>
      <c r="B250" s="7">
        <f>'Lot 3'!$D$8*6000</f>
        <v>82140</v>
      </c>
      <c r="C250" s="8" t="s">
        <v>344</v>
      </c>
      <c r="D250" s="6" t="s">
        <v>355</v>
      </c>
      <c r="E250" s="14"/>
      <c r="G250" t="s">
        <v>71</v>
      </c>
    </row>
    <row r="251" spans="1:7" hidden="1" x14ac:dyDescent="0.35">
      <c r="A251" s="13" t="s">
        <v>4</v>
      </c>
      <c r="B251" s="7">
        <f>'Lot 3'!$D$8*4800</f>
        <v>65712</v>
      </c>
      <c r="C251" s="8" t="s">
        <v>297</v>
      </c>
      <c r="D251" s="6" t="s">
        <v>355</v>
      </c>
      <c r="E251" s="14"/>
      <c r="G251" t="s">
        <v>71</v>
      </c>
    </row>
    <row r="252" spans="1:7" hidden="1" x14ac:dyDescent="0.35">
      <c r="A252" s="13" t="s">
        <v>33</v>
      </c>
      <c r="B252" s="7">
        <f>'Lot 3'!$D$31</f>
        <v>9675.7800000000007</v>
      </c>
      <c r="C252" s="8" t="s">
        <v>298</v>
      </c>
      <c r="D252" s="6" t="s">
        <v>358</v>
      </c>
      <c r="E252" s="14"/>
      <c r="G252" t="s">
        <v>71</v>
      </c>
    </row>
    <row r="253" spans="1:7" hidden="1" x14ac:dyDescent="0.35">
      <c r="A253" s="13" t="s">
        <v>35</v>
      </c>
      <c r="B253" s="7">
        <f>'Lot 3'!$D$8*4800</f>
        <v>65712</v>
      </c>
      <c r="C253" s="8" t="s">
        <v>297</v>
      </c>
      <c r="D253" s="6" t="s">
        <v>355</v>
      </c>
      <c r="E253" s="14"/>
      <c r="G253" t="s">
        <v>71</v>
      </c>
    </row>
    <row r="254" spans="1:7" hidden="1" x14ac:dyDescent="0.35">
      <c r="A254" s="13" t="s">
        <v>29</v>
      </c>
      <c r="B254" s="7">
        <f>'Lot 2'!$E$8*20</f>
        <v>531432</v>
      </c>
      <c r="C254" s="8" t="s">
        <v>170</v>
      </c>
      <c r="D254" s="6" t="s">
        <v>370</v>
      </c>
      <c r="E254" s="14"/>
      <c r="G254" t="s">
        <v>71</v>
      </c>
    </row>
    <row r="255" spans="1:7" hidden="1" x14ac:dyDescent="0.35">
      <c r="A255" s="13" t="s">
        <v>30</v>
      </c>
      <c r="B255" s="7">
        <f>('Lot 3'!$D$38*50)*100</f>
        <v>375000</v>
      </c>
      <c r="C255" s="8" t="s">
        <v>299</v>
      </c>
      <c r="D255" s="6" t="s">
        <v>359</v>
      </c>
      <c r="E255" s="14"/>
      <c r="G255" t="s">
        <v>71</v>
      </c>
    </row>
    <row r="256" spans="1:7" hidden="1" x14ac:dyDescent="0.35">
      <c r="A256" s="13" t="s">
        <v>31</v>
      </c>
      <c r="B256" s="7">
        <f>'Lot 2'!$E$9*20</f>
        <v>531432</v>
      </c>
      <c r="C256" s="8" t="s">
        <v>171</v>
      </c>
      <c r="D256" s="6" t="s">
        <v>371</v>
      </c>
      <c r="E256" s="14"/>
      <c r="G256" t="s">
        <v>71</v>
      </c>
    </row>
    <row r="257" spans="1:7" hidden="1" x14ac:dyDescent="0.35">
      <c r="A257" s="13" t="s">
        <v>32</v>
      </c>
      <c r="B257" s="7">
        <f>'Lot 2'!$E$11*7</f>
        <v>233100</v>
      </c>
      <c r="C257" s="8" t="s">
        <v>300</v>
      </c>
      <c r="D257" s="6" t="s">
        <v>372</v>
      </c>
      <c r="E257" s="14"/>
      <c r="G257" t="s">
        <v>71</v>
      </c>
    </row>
    <row r="258" spans="1:7" hidden="1" x14ac:dyDescent="0.35">
      <c r="A258" s="13" t="s">
        <v>42</v>
      </c>
      <c r="B258" s="7">
        <f>('Lot 3'!$D$12*7)*30</f>
        <v>157500</v>
      </c>
      <c r="C258" s="8" t="s">
        <v>345</v>
      </c>
      <c r="D258" s="6" t="s">
        <v>360</v>
      </c>
      <c r="E258" s="14"/>
      <c r="G258" t="s">
        <v>71</v>
      </c>
    </row>
    <row r="259" spans="1:7" hidden="1" x14ac:dyDescent="0.35">
      <c r="A259" s="13" t="s">
        <v>43</v>
      </c>
      <c r="B259" s="7">
        <f>('Lot 3'!$D$41*6)*30</f>
        <v>187500.6</v>
      </c>
      <c r="C259" s="8" t="s">
        <v>346</v>
      </c>
      <c r="D259" s="6" t="s">
        <v>361</v>
      </c>
      <c r="E259" s="14"/>
      <c r="G259" t="s">
        <v>71</v>
      </c>
    </row>
    <row r="260" spans="1:7" hidden="1" x14ac:dyDescent="0.35">
      <c r="A260" s="13" t="s">
        <v>9</v>
      </c>
      <c r="B260" s="7">
        <f>'Lot 2'!$E$19*20</f>
        <v>2372160</v>
      </c>
      <c r="C260" s="8" t="s">
        <v>173</v>
      </c>
      <c r="D260" s="6" t="s">
        <v>373</v>
      </c>
      <c r="E260" s="14"/>
      <c r="G260" t="s">
        <v>71</v>
      </c>
    </row>
    <row r="261" spans="1:7" hidden="1" x14ac:dyDescent="0.35">
      <c r="A261" s="13" t="s">
        <v>27</v>
      </c>
      <c r="B261" s="7">
        <v>1690566.67</v>
      </c>
      <c r="C261" s="8" t="s">
        <v>316</v>
      </c>
      <c r="D261" s="6" t="s">
        <v>368</v>
      </c>
      <c r="E261" s="14"/>
      <c r="G261" t="s">
        <v>71</v>
      </c>
    </row>
    <row r="262" spans="1:7" hidden="1" x14ac:dyDescent="0.35">
      <c r="A262" s="13" t="s">
        <v>5</v>
      </c>
      <c r="B262" s="7"/>
      <c r="C262" s="8"/>
      <c r="D262" s="6"/>
      <c r="E262" s="14"/>
      <c r="G262" t="s">
        <v>71</v>
      </c>
    </row>
    <row r="263" spans="1:7" hidden="1" x14ac:dyDescent="0.35">
      <c r="A263" s="13" t="s">
        <v>6</v>
      </c>
      <c r="B263" s="7">
        <f>('Lot 3'!$D$53*30)*50</f>
        <v>3289290</v>
      </c>
      <c r="C263" s="8" t="s">
        <v>347</v>
      </c>
      <c r="D263" s="6" t="s">
        <v>362</v>
      </c>
      <c r="E263" s="14"/>
      <c r="G263" t="s">
        <v>71</v>
      </c>
    </row>
    <row r="264" spans="1:7" ht="29" hidden="1" x14ac:dyDescent="0.35">
      <c r="A264" s="13" t="s">
        <v>7</v>
      </c>
      <c r="B264" s="7">
        <f>'Lot 2'!$E$10*20</f>
        <v>3621384</v>
      </c>
      <c r="C264" s="8" t="s">
        <v>174</v>
      </c>
      <c r="D264" s="6" t="s">
        <v>374</v>
      </c>
      <c r="E264" s="14"/>
      <c r="G264" t="s">
        <v>71</v>
      </c>
    </row>
    <row r="265" spans="1:7" hidden="1" x14ac:dyDescent="0.35">
      <c r="A265" s="13" t="s">
        <v>8</v>
      </c>
      <c r="B265" s="6"/>
      <c r="C265" s="7" t="s">
        <v>312</v>
      </c>
      <c r="D265" s="6"/>
      <c r="E265" s="14"/>
      <c r="G265" t="s">
        <v>71</v>
      </c>
    </row>
    <row r="266" spans="1:7" hidden="1" x14ac:dyDescent="0.35">
      <c r="A266" s="13" t="s">
        <v>45</v>
      </c>
      <c r="B266" s="7"/>
      <c r="C266" s="8" t="s">
        <v>313</v>
      </c>
      <c r="D266" s="6"/>
      <c r="E266" s="14"/>
      <c r="G266" t="s">
        <v>71</v>
      </c>
    </row>
    <row r="267" spans="1:7" hidden="1" x14ac:dyDescent="0.35">
      <c r="A267" s="13" t="s">
        <v>40</v>
      </c>
      <c r="B267" s="7">
        <f>'Lot 2'!$E$18*20</f>
        <v>20000</v>
      </c>
      <c r="C267" s="8" t="s">
        <v>314</v>
      </c>
      <c r="D267" s="6" t="s">
        <v>375</v>
      </c>
      <c r="E267" s="14"/>
      <c r="G267" t="s">
        <v>71</v>
      </c>
    </row>
    <row r="268" spans="1:7" hidden="1" x14ac:dyDescent="0.35">
      <c r="A268" s="13" t="s">
        <v>41</v>
      </c>
      <c r="B268" s="7"/>
      <c r="C268" s="8"/>
      <c r="D268" s="6"/>
      <c r="E268" s="14"/>
      <c r="G268" t="s">
        <v>71</v>
      </c>
    </row>
    <row r="269" spans="1:7" hidden="1" x14ac:dyDescent="0.35">
      <c r="A269" s="13" t="s">
        <v>10</v>
      </c>
      <c r="B269" s="7">
        <f>('Lot 3'!$D$45*1000)*30</f>
        <v>347400</v>
      </c>
      <c r="C269" s="88" t="s">
        <v>332</v>
      </c>
      <c r="D269" s="6" t="s">
        <v>363</v>
      </c>
      <c r="E269" s="14"/>
      <c r="G269" t="s">
        <v>71</v>
      </c>
    </row>
    <row r="270" spans="1:7" hidden="1" x14ac:dyDescent="0.35">
      <c r="A270" s="13" t="s">
        <v>11</v>
      </c>
      <c r="B270" s="7">
        <f>('Lot 3'!$D$25*1000)*30</f>
        <v>212400</v>
      </c>
      <c r="C270" t="s">
        <v>331</v>
      </c>
      <c r="D270" s="6" t="s">
        <v>364</v>
      </c>
      <c r="E270" s="14"/>
      <c r="G270" t="s">
        <v>71</v>
      </c>
    </row>
    <row r="271" spans="1:7" hidden="1" x14ac:dyDescent="0.35">
      <c r="A271" s="13" t="s">
        <v>44</v>
      </c>
      <c r="B271" s="7">
        <f>('Lot 2'!$E$14*5000)</f>
        <v>85000</v>
      </c>
      <c r="C271" s="8" t="s">
        <v>338</v>
      </c>
      <c r="D271" s="6" t="s">
        <v>376</v>
      </c>
      <c r="E271" s="14"/>
      <c r="G271" t="s">
        <v>71</v>
      </c>
    </row>
    <row r="272" spans="1:7" hidden="1" x14ac:dyDescent="0.35">
      <c r="A272" s="13" t="s">
        <v>12</v>
      </c>
      <c r="B272" s="7"/>
      <c r="C272" s="8"/>
      <c r="D272" s="6"/>
      <c r="E272" s="14"/>
      <c r="G272" t="s">
        <v>71</v>
      </c>
    </row>
    <row r="273" spans="1:7" hidden="1" x14ac:dyDescent="0.35">
      <c r="A273" s="13" t="s">
        <v>16</v>
      </c>
      <c r="B273" s="7"/>
      <c r="C273" s="8"/>
      <c r="D273" s="6"/>
      <c r="E273" s="14"/>
      <c r="G273" t="s">
        <v>71</v>
      </c>
    </row>
    <row r="274" spans="1:7" hidden="1" x14ac:dyDescent="0.35">
      <c r="A274" s="13" t="s">
        <v>49</v>
      </c>
      <c r="B274" s="7">
        <f>'Lot 2'!$E$7*800</f>
        <v>78664</v>
      </c>
      <c r="C274" s="8" t="s">
        <v>288</v>
      </c>
      <c r="D274" s="6" t="s">
        <v>377</v>
      </c>
      <c r="E274" s="14"/>
      <c r="G274" t="s">
        <v>71</v>
      </c>
    </row>
    <row r="275" spans="1:7" hidden="1" x14ac:dyDescent="0.35">
      <c r="A275" s="13" t="s">
        <v>48</v>
      </c>
      <c r="B275" s="7">
        <f>'Lot 2'!$E$7*4000</f>
        <v>393320</v>
      </c>
      <c r="C275" s="8" t="s">
        <v>310</v>
      </c>
      <c r="D275" s="6" t="s">
        <v>377</v>
      </c>
      <c r="E275" s="14"/>
      <c r="G275" t="s">
        <v>71</v>
      </c>
    </row>
    <row r="276" spans="1:7" hidden="1" x14ac:dyDescent="0.35">
      <c r="A276" s="13" t="s">
        <v>20</v>
      </c>
      <c r="B276" s="7"/>
      <c r="C276" s="8"/>
      <c r="D276" s="6"/>
      <c r="E276" s="14"/>
      <c r="G276" t="s">
        <v>71</v>
      </c>
    </row>
    <row r="277" spans="1:7" hidden="1" x14ac:dyDescent="0.35">
      <c r="A277" s="13" t="s">
        <v>15</v>
      </c>
      <c r="B277" s="7">
        <f>(((-'Lot 3'!$D$29*0.25)+'Lot 3'!$D$29)*24)*30</f>
        <v>283500</v>
      </c>
      <c r="C277" s="8" t="s">
        <v>311</v>
      </c>
      <c r="D277" s="6" t="s">
        <v>365</v>
      </c>
      <c r="E277" s="14"/>
      <c r="G277" t="s">
        <v>71</v>
      </c>
    </row>
    <row r="278" spans="1:7" ht="29" hidden="1" x14ac:dyDescent="0.35">
      <c r="A278" s="13" t="s">
        <v>17</v>
      </c>
      <c r="B278" s="7">
        <v>163333.32999999999</v>
      </c>
      <c r="C278" s="8" t="s">
        <v>293</v>
      </c>
      <c r="D278" s="6" t="s">
        <v>366</v>
      </c>
      <c r="E278" s="14"/>
      <c r="G278" t="s">
        <v>71</v>
      </c>
    </row>
    <row r="279" spans="1:7" hidden="1" x14ac:dyDescent="0.35">
      <c r="A279" s="13" t="s">
        <v>36</v>
      </c>
      <c r="B279" s="7">
        <f>'Lot 3'!$D$49*7</f>
        <v>5541.69</v>
      </c>
      <c r="C279" s="8"/>
      <c r="D279" s="6" t="s">
        <v>352</v>
      </c>
      <c r="E279" s="14"/>
      <c r="G279" t="s">
        <v>71</v>
      </c>
    </row>
    <row r="280" spans="1:7" hidden="1" x14ac:dyDescent="0.35">
      <c r="A280" s="13" t="s">
        <v>37</v>
      </c>
      <c r="B280" s="7">
        <f>'Lot 3'!$D$10*5</f>
        <v>3958.35</v>
      </c>
      <c r="C280" s="8"/>
      <c r="D280" s="6" t="s">
        <v>353</v>
      </c>
      <c r="E280" s="14"/>
      <c r="G280" t="s">
        <v>71</v>
      </c>
    </row>
    <row r="281" spans="1:7" hidden="1" x14ac:dyDescent="0.35">
      <c r="A281" s="13" t="s">
        <v>38</v>
      </c>
      <c r="B281" s="85">
        <f>'Lot 2'!$E$12*20</f>
        <v>5935000</v>
      </c>
      <c r="C281" s="8" t="s">
        <v>339</v>
      </c>
      <c r="D281" s="6" t="s">
        <v>367</v>
      </c>
      <c r="E281" s="14"/>
      <c r="G281" t="s">
        <v>71</v>
      </c>
    </row>
    <row r="282" spans="1:7" hidden="1" x14ac:dyDescent="0.35">
      <c r="A282" s="13" t="s">
        <v>39</v>
      </c>
      <c r="B282" s="7">
        <v>1754633.33</v>
      </c>
      <c r="C282" s="13" t="s">
        <v>39</v>
      </c>
      <c r="D282" s="6" t="s">
        <v>368</v>
      </c>
      <c r="E282" s="14"/>
      <c r="G282" t="s">
        <v>71</v>
      </c>
    </row>
    <row r="283" spans="1:7" hidden="1" x14ac:dyDescent="0.35">
      <c r="A283" s="13" t="s">
        <v>46</v>
      </c>
      <c r="B283" s="7"/>
      <c r="C283" s="8"/>
      <c r="D283" s="6"/>
      <c r="E283" s="14"/>
      <c r="G283" t="s">
        <v>71</v>
      </c>
    </row>
    <row r="284" spans="1:7" hidden="1" x14ac:dyDescent="0.35">
      <c r="A284" s="13" t="s">
        <v>47</v>
      </c>
      <c r="B284" s="7"/>
      <c r="C284" s="8"/>
      <c r="D284" s="6"/>
      <c r="E284" s="14"/>
      <c r="G284" t="s">
        <v>71</v>
      </c>
    </row>
    <row r="285" spans="1:7" hidden="1" x14ac:dyDescent="0.35">
      <c r="A285" s="13" t="s">
        <v>317</v>
      </c>
      <c r="B285" s="7">
        <f>'Lot 2'!$E$17*20</f>
        <v>4275000</v>
      </c>
      <c r="C285" s="13" t="s">
        <v>340</v>
      </c>
      <c r="D285" s="6" t="s">
        <v>369</v>
      </c>
      <c r="E285" s="14"/>
      <c r="G285" t="s">
        <v>71</v>
      </c>
    </row>
    <row r="286" spans="1:7" hidden="1" x14ac:dyDescent="0.35">
      <c r="A286" s="19" t="s">
        <v>315</v>
      </c>
      <c r="B286" s="20">
        <f>'Lot 3'!$D$54*200</f>
        <v>2076924.0000000002</v>
      </c>
      <c r="C286" s="19" t="s">
        <v>315</v>
      </c>
      <c r="D286" s="6" t="s">
        <v>354</v>
      </c>
      <c r="E286" s="14"/>
      <c r="G286" t="s">
        <v>71</v>
      </c>
    </row>
    <row r="287" spans="1:7" ht="15" hidden="1" thickBot="1" x14ac:dyDescent="0.4">
      <c r="A287" s="26" t="s">
        <v>23</v>
      </c>
      <c r="B287" s="37">
        <f>SUMIF(E243:E286,"=X",B243:B286)</f>
        <v>0</v>
      </c>
      <c r="C287" s="36"/>
      <c r="D287" s="3"/>
      <c r="E287" s="15"/>
      <c r="G287" t="s">
        <v>71</v>
      </c>
    </row>
    <row r="288" spans="1:7" hidden="1" x14ac:dyDescent="0.35">
      <c r="A288" s="23" t="s">
        <v>62</v>
      </c>
      <c r="B288" s="35"/>
      <c r="C288" s="4"/>
      <c r="D288" s="4"/>
      <c r="E288" s="11"/>
      <c r="G288" t="s">
        <v>71</v>
      </c>
    </row>
    <row r="289" spans="1:7" hidden="1" x14ac:dyDescent="0.35">
      <c r="A289" s="16" t="s">
        <v>18</v>
      </c>
      <c r="B289" s="7">
        <v>875000</v>
      </c>
      <c r="C289" s="6"/>
      <c r="D289" s="6"/>
      <c r="E289" s="14"/>
      <c r="G289" t="s">
        <v>71</v>
      </c>
    </row>
    <row r="290" spans="1:7" hidden="1" x14ac:dyDescent="0.35">
      <c r="A290" s="34" t="s">
        <v>19</v>
      </c>
      <c r="B290" s="20">
        <v>867042</v>
      </c>
      <c r="C290" s="6"/>
      <c r="D290" s="6"/>
      <c r="E290" s="14"/>
      <c r="G290" t="s">
        <v>71</v>
      </c>
    </row>
    <row r="291" spans="1:7" ht="15" hidden="1" thickBot="1" x14ac:dyDescent="0.4">
      <c r="A291" s="26" t="s">
        <v>23</v>
      </c>
      <c r="B291" s="37">
        <f>SUMIF(E289:E290,"=X",B289:B290)</f>
        <v>0</v>
      </c>
      <c r="C291" s="33"/>
      <c r="D291" s="3"/>
      <c r="E291" s="15"/>
      <c r="G291" t="s">
        <v>71</v>
      </c>
    </row>
    <row r="292" spans="1:7" hidden="1" x14ac:dyDescent="0.35">
      <c r="A292" s="23" t="s">
        <v>13</v>
      </c>
      <c r="B292" s="35"/>
      <c r="C292" s="4"/>
      <c r="D292" s="4"/>
      <c r="E292" s="11"/>
      <c r="G292" t="s">
        <v>71</v>
      </c>
    </row>
    <row r="293" spans="1:7" hidden="1" x14ac:dyDescent="0.35">
      <c r="A293" s="13" t="s">
        <v>1</v>
      </c>
      <c r="B293" s="7"/>
      <c r="C293" s="6"/>
      <c r="D293" s="6"/>
      <c r="E293" s="14"/>
      <c r="G293" t="s">
        <v>71</v>
      </c>
    </row>
    <row r="294" spans="1:7" hidden="1" x14ac:dyDescent="0.35">
      <c r="A294" s="13" t="s">
        <v>24</v>
      </c>
      <c r="B294" s="7"/>
      <c r="C294" s="6"/>
      <c r="D294" s="6"/>
      <c r="E294" s="14"/>
      <c r="G294" t="s">
        <v>71</v>
      </c>
    </row>
    <row r="295" spans="1:7" hidden="1" x14ac:dyDescent="0.35">
      <c r="A295" s="13" t="s">
        <v>2</v>
      </c>
      <c r="B295" s="7"/>
      <c r="C295" s="6"/>
      <c r="D295" s="6"/>
      <c r="E295" s="14"/>
      <c r="G295" t="s">
        <v>71</v>
      </c>
    </row>
    <row r="296" spans="1:7" hidden="1" x14ac:dyDescent="0.35">
      <c r="A296" s="13" t="s">
        <v>3</v>
      </c>
      <c r="B296" s="7"/>
      <c r="C296" s="6"/>
      <c r="D296" s="6"/>
      <c r="E296" s="14"/>
      <c r="G296" t="s">
        <v>71</v>
      </c>
    </row>
    <row r="297" spans="1:7" hidden="1" x14ac:dyDescent="0.35">
      <c r="A297" s="13" t="s">
        <v>14</v>
      </c>
      <c r="B297" s="7"/>
      <c r="C297" s="6"/>
      <c r="D297" s="6"/>
      <c r="E297" s="14"/>
      <c r="G297" t="s">
        <v>71</v>
      </c>
    </row>
    <row r="298" spans="1:7" hidden="1" x14ac:dyDescent="0.35">
      <c r="A298" s="13" t="s">
        <v>26</v>
      </c>
      <c r="B298" s="7"/>
      <c r="C298" s="6"/>
      <c r="D298" s="6"/>
      <c r="E298" s="14"/>
      <c r="G298" t="s">
        <v>71</v>
      </c>
    </row>
    <row r="299" spans="1:7" hidden="1" x14ac:dyDescent="0.35">
      <c r="A299" s="13" t="s">
        <v>28</v>
      </c>
      <c r="B299" s="7"/>
      <c r="C299" s="6"/>
      <c r="D299" s="6"/>
      <c r="E299" s="14"/>
      <c r="G299" t="s">
        <v>71</v>
      </c>
    </row>
    <row r="300" spans="1:7" hidden="1" x14ac:dyDescent="0.35">
      <c r="A300" s="13" t="s">
        <v>34</v>
      </c>
      <c r="B300" s="7"/>
      <c r="C300" s="6"/>
      <c r="D300" s="6"/>
      <c r="E300" s="14"/>
      <c r="G300" t="s">
        <v>71</v>
      </c>
    </row>
    <row r="301" spans="1:7" hidden="1" x14ac:dyDescent="0.35">
      <c r="A301" s="13" t="s">
        <v>4</v>
      </c>
      <c r="B301" s="7"/>
      <c r="C301" s="6"/>
      <c r="D301" s="6"/>
      <c r="E301" s="14"/>
      <c r="G301" t="s">
        <v>71</v>
      </c>
    </row>
    <row r="302" spans="1:7" hidden="1" x14ac:dyDescent="0.35">
      <c r="A302" s="13" t="s">
        <v>33</v>
      </c>
      <c r="B302" s="7"/>
      <c r="C302" s="6"/>
      <c r="D302" s="6"/>
      <c r="E302" s="14"/>
      <c r="G302" t="s">
        <v>71</v>
      </c>
    </row>
    <row r="303" spans="1:7" hidden="1" x14ac:dyDescent="0.35">
      <c r="A303" s="13" t="s">
        <v>35</v>
      </c>
      <c r="B303" s="7"/>
      <c r="C303" s="6"/>
      <c r="D303" s="6"/>
      <c r="E303" s="14"/>
      <c r="G303" t="s">
        <v>71</v>
      </c>
    </row>
    <row r="304" spans="1:7" hidden="1" x14ac:dyDescent="0.35">
      <c r="A304" s="13" t="s">
        <v>29</v>
      </c>
      <c r="B304" s="7"/>
      <c r="C304" s="6"/>
      <c r="D304" s="6"/>
      <c r="E304" s="14"/>
      <c r="G304" t="s">
        <v>71</v>
      </c>
    </row>
    <row r="305" spans="1:7" hidden="1" x14ac:dyDescent="0.35">
      <c r="A305" s="13" t="s">
        <v>30</v>
      </c>
      <c r="B305" s="7"/>
      <c r="C305" s="6"/>
      <c r="D305" s="6"/>
      <c r="E305" s="14"/>
      <c r="G305" t="s">
        <v>71</v>
      </c>
    </row>
    <row r="306" spans="1:7" hidden="1" x14ac:dyDescent="0.35">
      <c r="A306" s="13" t="s">
        <v>31</v>
      </c>
      <c r="B306" s="7"/>
      <c r="C306" s="6"/>
      <c r="D306" s="6"/>
      <c r="E306" s="14"/>
      <c r="G306" t="s">
        <v>71</v>
      </c>
    </row>
    <row r="307" spans="1:7" hidden="1" x14ac:dyDescent="0.35">
      <c r="A307" s="13" t="s">
        <v>32</v>
      </c>
      <c r="B307" s="7"/>
      <c r="C307" s="6"/>
      <c r="D307" s="6"/>
      <c r="E307" s="14"/>
      <c r="G307" t="s">
        <v>71</v>
      </c>
    </row>
    <row r="308" spans="1:7" hidden="1" x14ac:dyDescent="0.35">
      <c r="A308" s="13" t="s">
        <v>42</v>
      </c>
      <c r="B308" s="7"/>
      <c r="C308" s="6"/>
      <c r="D308" s="6"/>
      <c r="E308" s="14"/>
      <c r="G308" t="s">
        <v>71</v>
      </c>
    </row>
    <row r="309" spans="1:7" hidden="1" x14ac:dyDescent="0.35">
      <c r="A309" s="13" t="s">
        <v>43</v>
      </c>
      <c r="B309" s="7"/>
      <c r="C309" s="6"/>
      <c r="D309" s="6"/>
      <c r="E309" s="14"/>
      <c r="G309" t="s">
        <v>71</v>
      </c>
    </row>
    <row r="310" spans="1:7" hidden="1" x14ac:dyDescent="0.35">
      <c r="A310" s="13" t="s">
        <v>9</v>
      </c>
      <c r="B310" s="7"/>
      <c r="C310" s="6"/>
      <c r="D310" s="6"/>
      <c r="E310" s="14"/>
      <c r="G310" t="s">
        <v>71</v>
      </c>
    </row>
    <row r="311" spans="1:7" hidden="1" x14ac:dyDescent="0.35">
      <c r="A311" s="13" t="s">
        <v>27</v>
      </c>
      <c r="B311" s="7"/>
      <c r="C311" s="6"/>
      <c r="D311" s="6"/>
      <c r="E311" s="14"/>
      <c r="G311" t="s">
        <v>71</v>
      </c>
    </row>
    <row r="312" spans="1:7" hidden="1" x14ac:dyDescent="0.35">
      <c r="A312" s="13" t="s">
        <v>5</v>
      </c>
      <c r="B312" s="7"/>
      <c r="C312" s="6"/>
      <c r="D312" s="6"/>
      <c r="E312" s="14"/>
      <c r="G312" t="s">
        <v>71</v>
      </c>
    </row>
    <row r="313" spans="1:7" hidden="1" x14ac:dyDescent="0.35">
      <c r="A313" s="13" t="s">
        <v>6</v>
      </c>
      <c r="B313" s="7"/>
      <c r="C313" s="6"/>
      <c r="D313" s="6"/>
      <c r="E313" s="14"/>
      <c r="G313" t="s">
        <v>71</v>
      </c>
    </row>
    <row r="314" spans="1:7" hidden="1" x14ac:dyDescent="0.35">
      <c r="A314" s="13" t="s">
        <v>7</v>
      </c>
      <c r="B314" s="7"/>
      <c r="C314" s="6"/>
      <c r="D314" s="6"/>
      <c r="E314" s="14"/>
      <c r="G314" t="s">
        <v>71</v>
      </c>
    </row>
    <row r="315" spans="1:7" hidden="1" x14ac:dyDescent="0.35">
      <c r="A315" s="13" t="s">
        <v>8</v>
      </c>
      <c r="B315" s="7"/>
      <c r="C315" s="6"/>
      <c r="D315" s="6"/>
      <c r="E315" s="14"/>
      <c r="G315" t="s">
        <v>71</v>
      </c>
    </row>
    <row r="316" spans="1:7" hidden="1" x14ac:dyDescent="0.35">
      <c r="A316" s="13" t="s">
        <v>45</v>
      </c>
      <c r="B316" s="7"/>
      <c r="C316" s="6"/>
      <c r="D316" s="6"/>
      <c r="E316" s="14"/>
      <c r="G316" t="s">
        <v>71</v>
      </c>
    </row>
    <row r="317" spans="1:7" hidden="1" x14ac:dyDescent="0.35">
      <c r="A317" s="13" t="s">
        <v>40</v>
      </c>
      <c r="B317" s="7"/>
      <c r="C317" s="6"/>
      <c r="D317" s="6"/>
      <c r="E317" s="14"/>
      <c r="G317" t="s">
        <v>71</v>
      </c>
    </row>
    <row r="318" spans="1:7" hidden="1" x14ac:dyDescent="0.35">
      <c r="A318" s="13" t="s">
        <v>41</v>
      </c>
      <c r="B318" s="7"/>
      <c r="C318" s="6"/>
      <c r="D318" s="6"/>
      <c r="E318" s="14"/>
      <c r="G318" t="s">
        <v>71</v>
      </c>
    </row>
    <row r="319" spans="1:7" hidden="1" x14ac:dyDescent="0.35">
      <c r="A319" s="13" t="s">
        <v>10</v>
      </c>
      <c r="B319" s="7"/>
      <c r="C319" s="6"/>
      <c r="D319" s="6"/>
      <c r="E319" s="14"/>
      <c r="G319" t="s">
        <v>71</v>
      </c>
    </row>
    <row r="320" spans="1:7" hidden="1" x14ac:dyDescent="0.35">
      <c r="A320" s="13" t="s">
        <v>11</v>
      </c>
      <c r="B320" s="7"/>
      <c r="C320" s="6"/>
      <c r="D320" s="6"/>
      <c r="E320" s="14"/>
      <c r="G320" t="s">
        <v>71</v>
      </c>
    </row>
    <row r="321" spans="1:7" hidden="1" x14ac:dyDescent="0.35">
      <c r="A321" s="13" t="s">
        <v>44</v>
      </c>
      <c r="B321" s="7"/>
      <c r="C321" s="6"/>
      <c r="D321" s="6"/>
      <c r="E321" s="14"/>
      <c r="G321" t="s">
        <v>71</v>
      </c>
    </row>
    <row r="322" spans="1:7" hidden="1" x14ac:dyDescent="0.35">
      <c r="A322" s="13" t="s">
        <v>12</v>
      </c>
      <c r="B322" s="7"/>
      <c r="C322" s="6"/>
      <c r="D322" s="6"/>
      <c r="E322" s="14"/>
      <c r="G322" t="s">
        <v>71</v>
      </c>
    </row>
    <row r="323" spans="1:7" hidden="1" x14ac:dyDescent="0.35">
      <c r="A323" s="13" t="s">
        <v>16</v>
      </c>
      <c r="B323" s="7"/>
      <c r="C323" s="6"/>
      <c r="D323" s="6"/>
      <c r="E323" s="14"/>
      <c r="G323" t="s">
        <v>71</v>
      </c>
    </row>
    <row r="324" spans="1:7" hidden="1" x14ac:dyDescent="0.35">
      <c r="A324" s="13" t="s">
        <v>49</v>
      </c>
      <c r="B324" s="7"/>
      <c r="C324" s="6"/>
      <c r="D324" s="6"/>
      <c r="E324" s="14"/>
      <c r="G324" t="s">
        <v>71</v>
      </c>
    </row>
    <row r="325" spans="1:7" hidden="1" x14ac:dyDescent="0.35">
      <c r="A325" s="13" t="s">
        <v>59</v>
      </c>
      <c r="B325" s="7"/>
      <c r="C325" s="6"/>
      <c r="D325" s="6"/>
      <c r="E325" s="14"/>
      <c r="G325" t="s">
        <v>71</v>
      </c>
    </row>
    <row r="326" spans="1:7" hidden="1" x14ac:dyDescent="0.35">
      <c r="A326" s="13" t="s">
        <v>60</v>
      </c>
      <c r="B326" s="7"/>
      <c r="C326" s="6"/>
      <c r="D326" s="6"/>
      <c r="E326" s="14"/>
      <c r="G326" t="s">
        <v>71</v>
      </c>
    </row>
    <row r="327" spans="1:7" hidden="1" x14ac:dyDescent="0.35">
      <c r="A327" s="13" t="s">
        <v>48</v>
      </c>
      <c r="B327" s="7"/>
      <c r="C327" s="6"/>
      <c r="D327" s="6"/>
      <c r="E327" s="14"/>
      <c r="G327" t="s">
        <v>71</v>
      </c>
    </row>
    <row r="328" spans="1:7" hidden="1" x14ac:dyDescent="0.35">
      <c r="A328" s="13" t="s">
        <v>20</v>
      </c>
      <c r="B328" s="7"/>
      <c r="C328" s="6"/>
      <c r="D328" s="6"/>
      <c r="E328" s="14"/>
      <c r="G328" t="s">
        <v>71</v>
      </c>
    </row>
    <row r="329" spans="1:7" hidden="1" x14ac:dyDescent="0.35">
      <c r="A329" s="13" t="s">
        <v>15</v>
      </c>
      <c r="B329" s="7"/>
      <c r="C329" s="6"/>
      <c r="D329" s="6"/>
      <c r="E329" s="14"/>
      <c r="G329" t="s">
        <v>71</v>
      </c>
    </row>
    <row r="330" spans="1:7" hidden="1" x14ac:dyDescent="0.35">
      <c r="A330" s="13" t="s">
        <v>17</v>
      </c>
      <c r="B330" s="7"/>
      <c r="C330" s="6"/>
      <c r="D330" s="6"/>
      <c r="E330" s="14"/>
      <c r="G330" t="s">
        <v>71</v>
      </c>
    </row>
    <row r="331" spans="1:7" hidden="1" x14ac:dyDescent="0.35">
      <c r="A331" s="13" t="s">
        <v>36</v>
      </c>
      <c r="B331" s="7"/>
      <c r="C331" s="6"/>
      <c r="D331" s="6"/>
      <c r="E331" s="14"/>
      <c r="G331" t="s">
        <v>71</v>
      </c>
    </row>
    <row r="332" spans="1:7" hidden="1" x14ac:dyDescent="0.35">
      <c r="A332" s="13" t="s">
        <v>37</v>
      </c>
      <c r="B332" s="7"/>
      <c r="C332" s="6"/>
      <c r="D332" s="6"/>
      <c r="E332" s="14"/>
      <c r="G332" t="s">
        <v>71</v>
      </c>
    </row>
    <row r="333" spans="1:7" hidden="1" x14ac:dyDescent="0.35">
      <c r="A333" s="13" t="s">
        <v>38</v>
      </c>
      <c r="B333" s="7"/>
      <c r="C333" s="6"/>
      <c r="D333" s="6"/>
      <c r="E333" s="14"/>
      <c r="G333" t="s">
        <v>71</v>
      </c>
    </row>
    <row r="334" spans="1:7" hidden="1" x14ac:dyDescent="0.35">
      <c r="A334" s="13" t="s">
        <v>39</v>
      </c>
      <c r="B334" s="7"/>
      <c r="C334" s="6"/>
      <c r="D334" s="6"/>
      <c r="E334" s="14"/>
      <c r="G334" t="s">
        <v>71</v>
      </c>
    </row>
    <row r="335" spans="1:7" hidden="1" x14ac:dyDescent="0.35">
      <c r="A335" s="13" t="s">
        <v>46</v>
      </c>
      <c r="B335" s="7"/>
      <c r="C335" s="6"/>
      <c r="D335" s="6"/>
      <c r="E335" s="14"/>
      <c r="G335" t="s">
        <v>71</v>
      </c>
    </row>
    <row r="336" spans="1:7" hidden="1" x14ac:dyDescent="0.35">
      <c r="A336" s="13" t="s">
        <v>61</v>
      </c>
      <c r="B336" s="7"/>
      <c r="C336" s="6"/>
      <c r="D336" s="6"/>
      <c r="E336" s="14"/>
      <c r="G336" t="s">
        <v>71</v>
      </c>
    </row>
    <row r="337" spans="1:7" hidden="1" x14ac:dyDescent="0.35">
      <c r="A337" s="13" t="s">
        <v>55</v>
      </c>
      <c r="B337" s="7"/>
      <c r="C337" s="6"/>
      <c r="D337" s="6"/>
      <c r="E337" s="14"/>
      <c r="G337" t="s">
        <v>71</v>
      </c>
    </row>
    <row r="338" spans="1:7" hidden="1" x14ac:dyDescent="0.35">
      <c r="A338" s="13" t="s">
        <v>56</v>
      </c>
      <c r="B338" s="7"/>
      <c r="C338" s="6"/>
      <c r="D338" s="6"/>
      <c r="E338" s="14"/>
      <c r="G338" t="s">
        <v>71</v>
      </c>
    </row>
    <row r="339" spans="1:7" hidden="1" x14ac:dyDescent="0.35">
      <c r="A339" s="13" t="s">
        <v>57</v>
      </c>
      <c r="B339" s="7"/>
      <c r="C339" s="6"/>
      <c r="D339" s="6"/>
      <c r="E339" s="14"/>
      <c r="G339" t="s">
        <v>71</v>
      </c>
    </row>
    <row r="340" spans="1:7" hidden="1" x14ac:dyDescent="0.35">
      <c r="A340" s="13" t="s">
        <v>58</v>
      </c>
      <c r="B340" s="7"/>
      <c r="C340" s="6"/>
      <c r="D340" s="6"/>
      <c r="E340" s="14"/>
      <c r="G340" t="s">
        <v>71</v>
      </c>
    </row>
    <row r="341" spans="1:7" hidden="1" x14ac:dyDescent="0.35">
      <c r="A341" s="13" t="s">
        <v>47</v>
      </c>
      <c r="B341" s="7"/>
      <c r="C341" s="6"/>
      <c r="D341" s="6"/>
      <c r="E341" s="14"/>
      <c r="G341" t="s">
        <v>71</v>
      </c>
    </row>
    <row r="342" spans="1:7" hidden="1" x14ac:dyDescent="0.35">
      <c r="A342" s="13" t="s">
        <v>52</v>
      </c>
      <c r="B342" s="7"/>
      <c r="C342" s="6"/>
      <c r="D342" s="6"/>
      <c r="E342" s="14"/>
      <c r="G342" t="s">
        <v>71</v>
      </c>
    </row>
    <row r="343" spans="1:7" hidden="1" x14ac:dyDescent="0.35">
      <c r="A343" s="13" t="s">
        <v>52</v>
      </c>
      <c r="B343" s="7"/>
      <c r="C343" s="6"/>
      <c r="D343" s="6"/>
      <c r="E343" s="14"/>
      <c r="G343" t="s">
        <v>71</v>
      </c>
    </row>
    <row r="344" spans="1:7" hidden="1" x14ac:dyDescent="0.35">
      <c r="A344" s="13" t="s">
        <v>52</v>
      </c>
      <c r="B344" s="7"/>
      <c r="C344" s="6"/>
      <c r="D344" s="6"/>
      <c r="E344" s="14"/>
      <c r="G344" t="s">
        <v>71</v>
      </c>
    </row>
    <row r="345" spans="1:7" hidden="1" x14ac:dyDescent="0.35">
      <c r="A345" s="13" t="s">
        <v>51</v>
      </c>
      <c r="B345" s="7"/>
      <c r="C345" s="6"/>
      <c r="D345" s="6"/>
      <c r="E345" s="14"/>
      <c r="G345" t="s">
        <v>71</v>
      </c>
    </row>
    <row r="346" spans="1:7" hidden="1" x14ac:dyDescent="0.35">
      <c r="A346" s="13" t="s">
        <v>51</v>
      </c>
      <c r="B346" s="7"/>
      <c r="C346" s="6"/>
      <c r="D346" s="6"/>
      <c r="E346" s="14"/>
      <c r="G346" t="s">
        <v>71</v>
      </c>
    </row>
    <row r="347" spans="1:7" hidden="1" x14ac:dyDescent="0.35">
      <c r="A347" s="13" t="s">
        <v>51</v>
      </c>
      <c r="B347" s="7"/>
      <c r="C347" s="6"/>
      <c r="D347" s="6"/>
      <c r="E347" s="14"/>
      <c r="G347" t="s">
        <v>71</v>
      </c>
    </row>
    <row r="348" spans="1:7" hidden="1" x14ac:dyDescent="0.35">
      <c r="A348" s="13" t="s">
        <v>53</v>
      </c>
      <c r="B348" s="7"/>
      <c r="C348" s="6"/>
      <c r="D348" s="6"/>
      <c r="E348" s="14"/>
      <c r="G348" t="s">
        <v>71</v>
      </c>
    </row>
    <row r="349" spans="1:7" hidden="1" x14ac:dyDescent="0.35">
      <c r="A349" s="13" t="s">
        <v>53</v>
      </c>
      <c r="B349" s="7"/>
      <c r="C349" s="6"/>
      <c r="D349" s="6"/>
      <c r="E349" s="14"/>
      <c r="G349" t="s">
        <v>71</v>
      </c>
    </row>
    <row r="350" spans="1:7" hidden="1" x14ac:dyDescent="0.35">
      <c r="A350" s="13" t="s">
        <v>53</v>
      </c>
      <c r="B350" s="7"/>
      <c r="C350" s="6"/>
      <c r="D350" s="6"/>
      <c r="E350" s="14"/>
      <c r="G350" t="s">
        <v>71</v>
      </c>
    </row>
    <row r="351" spans="1:7" hidden="1" x14ac:dyDescent="0.35">
      <c r="A351" s="19" t="s">
        <v>54</v>
      </c>
      <c r="B351" s="20"/>
      <c r="C351" s="21"/>
      <c r="D351" s="21"/>
      <c r="E351" s="22"/>
      <c r="G351" t="s">
        <v>71</v>
      </c>
    </row>
    <row r="352" spans="1:7" ht="15" hidden="1" thickBot="1" x14ac:dyDescent="0.4">
      <c r="A352" s="26" t="s">
        <v>23</v>
      </c>
      <c r="B352" s="27">
        <f>SUMIF(E293:E351,"=X",B293:B351)</f>
        <v>0</v>
      </c>
      <c r="C352" s="28"/>
      <c r="D352" s="28"/>
      <c r="E352" s="29"/>
      <c r="G352" t="s">
        <v>71</v>
      </c>
    </row>
    <row r="353" spans="1:7" hidden="1" x14ac:dyDescent="0.35">
      <c r="A353" s="23" t="s">
        <v>63</v>
      </c>
      <c r="B353" s="24"/>
      <c r="C353" s="24"/>
      <c r="D353" s="24"/>
      <c r="E353" s="25"/>
      <c r="G353" t="s">
        <v>71</v>
      </c>
    </row>
    <row r="354" spans="1:7" hidden="1" x14ac:dyDescent="0.35">
      <c r="A354" s="13" t="s">
        <v>464</v>
      </c>
      <c r="B354" s="7">
        <f>B352+B287</f>
        <v>0</v>
      </c>
      <c r="C354" s="3"/>
      <c r="D354" s="3"/>
      <c r="E354" s="15"/>
      <c r="G354" t="s">
        <v>71</v>
      </c>
    </row>
    <row r="355" spans="1:7" hidden="1" x14ac:dyDescent="0.35">
      <c r="A355" s="13" t="s">
        <v>66</v>
      </c>
      <c r="B355" s="7">
        <f>B291</f>
        <v>0</v>
      </c>
      <c r="C355" s="3"/>
      <c r="D355" s="3"/>
      <c r="E355" s="15"/>
      <c r="G355" t="s">
        <v>71</v>
      </c>
    </row>
    <row r="356" spans="1:7" hidden="1" x14ac:dyDescent="0.35">
      <c r="A356" s="13" t="s">
        <v>81</v>
      </c>
      <c r="B356" s="6"/>
      <c r="C356" s="3"/>
      <c r="D356" s="3"/>
      <c r="E356" s="15"/>
      <c r="G356" t="s">
        <v>71</v>
      </c>
    </row>
    <row r="357" spans="1:7" hidden="1" x14ac:dyDescent="0.35">
      <c r="A357" s="13" t="s">
        <v>82</v>
      </c>
      <c r="B357" s="6"/>
      <c r="C357" s="3"/>
      <c r="D357" s="3"/>
      <c r="E357" s="15"/>
      <c r="G357" t="s">
        <v>71</v>
      </c>
    </row>
    <row r="358" spans="1:7" hidden="1" x14ac:dyDescent="0.35">
      <c r="A358" s="19" t="s">
        <v>68</v>
      </c>
      <c r="B358" s="21">
        <v>30</v>
      </c>
      <c r="C358" s="3"/>
      <c r="D358" s="3"/>
      <c r="E358" s="15"/>
      <c r="G358" t="s">
        <v>71</v>
      </c>
    </row>
    <row r="359" spans="1:7" ht="15" hidden="1" thickBot="1" x14ac:dyDescent="0.4">
      <c r="A359" s="31" t="s">
        <v>67</v>
      </c>
      <c r="B359" s="32" t="e">
        <f>((B354/B356)/B358)+((B355/B356)/(B357/B358))</f>
        <v>#DIV/0!</v>
      </c>
      <c r="C359" s="30"/>
      <c r="D359" s="17"/>
      <c r="E359" s="18"/>
      <c r="G359" t="s">
        <v>71</v>
      </c>
    </row>
    <row r="360" spans="1:7" hidden="1" x14ac:dyDescent="0.35">
      <c r="G360" t="s">
        <v>71</v>
      </c>
    </row>
    <row r="361" spans="1:7" hidden="1" x14ac:dyDescent="0.35">
      <c r="G361" t="s">
        <v>71</v>
      </c>
    </row>
    <row r="362" spans="1:7" hidden="1" x14ac:dyDescent="0.35">
      <c r="A362" s="43" t="s">
        <v>79</v>
      </c>
      <c r="B362" s="5" t="s">
        <v>65</v>
      </c>
      <c r="C362" s="5" t="s">
        <v>64</v>
      </c>
      <c r="D362" s="5" t="s">
        <v>25</v>
      </c>
      <c r="E362" s="12" t="s">
        <v>50</v>
      </c>
      <c r="G362" t="s">
        <v>72</v>
      </c>
    </row>
    <row r="363" spans="1:7" hidden="1" x14ac:dyDescent="0.35">
      <c r="A363" s="13" t="s">
        <v>1</v>
      </c>
      <c r="B363" s="7"/>
      <c r="C363" s="8"/>
      <c r="D363" s="6"/>
      <c r="E363" s="14"/>
      <c r="G363" t="s">
        <v>72</v>
      </c>
    </row>
    <row r="364" spans="1:7" hidden="1" x14ac:dyDescent="0.35">
      <c r="A364" s="13" t="s">
        <v>24</v>
      </c>
      <c r="B364" s="7"/>
      <c r="C364" s="8"/>
      <c r="D364" s="6"/>
      <c r="E364" s="14"/>
      <c r="G364" t="s">
        <v>72</v>
      </c>
    </row>
    <row r="365" spans="1:7" hidden="1" x14ac:dyDescent="0.35">
      <c r="A365" s="13" t="s">
        <v>2</v>
      </c>
      <c r="B365" s="7"/>
      <c r="C365" s="8"/>
      <c r="D365" s="6"/>
      <c r="E365" s="14"/>
      <c r="G365" t="s">
        <v>72</v>
      </c>
    </row>
    <row r="366" spans="1:7" hidden="1" x14ac:dyDescent="0.35">
      <c r="A366" s="13" t="s">
        <v>3</v>
      </c>
      <c r="B366" s="7"/>
      <c r="C366" s="8"/>
      <c r="D366" s="6"/>
      <c r="E366" s="14"/>
      <c r="G366" t="s">
        <v>72</v>
      </c>
    </row>
    <row r="367" spans="1:7" hidden="1" x14ac:dyDescent="0.35">
      <c r="A367" s="13" t="s">
        <v>14</v>
      </c>
      <c r="B367" s="7"/>
      <c r="C367" s="8"/>
      <c r="D367" s="6"/>
      <c r="E367" s="14"/>
      <c r="G367" t="s">
        <v>72</v>
      </c>
    </row>
    <row r="368" spans="1:7" hidden="1" x14ac:dyDescent="0.35">
      <c r="A368" s="13" t="s">
        <v>26</v>
      </c>
      <c r="B368" s="7"/>
      <c r="C368" s="8"/>
      <c r="D368" s="6"/>
      <c r="E368" s="14"/>
      <c r="G368" t="s">
        <v>72</v>
      </c>
    </row>
    <row r="369" spans="1:7" hidden="1" x14ac:dyDescent="0.35">
      <c r="A369" s="13" t="s">
        <v>28</v>
      </c>
      <c r="B369" s="7"/>
      <c r="C369" s="8"/>
      <c r="D369" s="6"/>
      <c r="E369" s="14"/>
      <c r="G369" t="s">
        <v>72</v>
      </c>
    </row>
    <row r="370" spans="1:7" hidden="1" x14ac:dyDescent="0.35">
      <c r="A370" s="13" t="s">
        <v>34</v>
      </c>
      <c r="B370" s="7"/>
      <c r="C370" s="8"/>
      <c r="D370" s="6"/>
      <c r="E370" s="14"/>
      <c r="G370" t="s">
        <v>72</v>
      </c>
    </row>
    <row r="371" spans="1:7" hidden="1" x14ac:dyDescent="0.35">
      <c r="A371" s="13" t="s">
        <v>4</v>
      </c>
      <c r="B371" s="7"/>
      <c r="C371" s="8"/>
      <c r="D371" s="6"/>
      <c r="E371" s="14"/>
      <c r="G371" t="s">
        <v>72</v>
      </c>
    </row>
    <row r="372" spans="1:7" hidden="1" x14ac:dyDescent="0.35">
      <c r="A372" s="13" t="s">
        <v>33</v>
      </c>
      <c r="B372" s="7"/>
      <c r="C372" s="8"/>
      <c r="D372" s="6"/>
      <c r="E372" s="14"/>
      <c r="G372" t="s">
        <v>72</v>
      </c>
    </row>
    <row r="373" spans="1:7" hidden="1" x14ac:dyDescent="0.35">
      <c r="A373" s="13" t="s">
        <v>35</v>
      </c>
      <c r="B373" s="7"/>
      <c r="C373" s="8"/>
      <c r="D373" s="6"/>
      <c r="E373" s="14"/>
      <c r="G373" t="s">
        <v>72</v>
      </c>
    </row>
    <row r="374" spans="1:7" hidden="1" x14ac:dyDescent="0.35">
      <c r="A374" s="13" t="s">
        <v>29</v>
      </c>
      <c r="B374" s="7"/>
      <c r="C374" s="8"/>
      <c r="D374" s="6"/>
      <c r="E374" s="14"/>
      <c r="G374" t="s">
        <v>72</v>
      </c>
    </row>
    <row r="375" spans="1:7" hidden="1" x14ac:dyDescent="0.35">
      <c r="A375" s="13" t="s">
        <v>30</v>
      </c>
      <c r="B375" s="7"/>
      <c r="C375" s="8"/>
      <c r="D375" s="6"/>
      <c r="E375" s="14"/>
      <c r="G375" t="s">
        <v>72</v>
      </c>
    </row>
    <row r="376" spans="1:7" hidden="1" x14ac:dyDescent="0.35">
      <c r="A376" s="13" t="s">
        <v>31</v>
      </c>
      <c r="B376" s="7"/>
      <c r="C376" s="8"/>
      <c r="D376" s="6"/>
      <c r="E376" s="14"/>
      <c r="G376" t="s">
        <v>72</v>
      </c>
    </row>
    <row r="377" spans="1:7" hidden="1" x14ac:dyDescent="0.35">
      <c r="A377" s="13" t="s">
        <v>32</v>
      </c>
      <c r="B377" s="7"/>
      <c r="C377" s="8"/>
      <c r="D377" s="6"/>
      <c r="E377" s="14"/>
      <c r="G377" t="s">
        <v>72</v>
      </c>
    </row>
    <row r="378" spans="1:7" hidden="1" x14ac:dyDescent="0.35">
      <c r="A378" s="13" t="s">
        <v>42</v>
      </c>
      <c r="B378" s="7"/>
      <c r="C378" s="8"/>
      <c r="D378" s="6"/>
      <c r="E378" s="14"/>
      <c r="G378" t="s">
        <v>72</v>
      </c>
    </row>
    <row r="379" spans="1:7" hidden="1" x14ac:dyDescent="0.35">
      <c r="A379" s="13" t="s">
        <v>43</v>
      </c>
      <c r="B379" s="7"/>
      <c r="C379" s="8"/>
      <c r="D379" s="6"/>
      <c r="E379" s="14"/>
      <c r="G379" t="s">
        <v>72</v>
      </c>
    </row>
    <row r="380" spans="1:7" hidden="1" x14ac:dyDescent="0.35">
      <c r="A380" s="13" t="s">
        <v>9</v>
      </c>
      <c r="B380" s="7"/>
      <c r="C380" s="8"/>
      <c r="D380" s="6"/>
      <c r="E380" s="14"/>
      <c r="G380" t="s">
        <v>72</v>
      </c>
    </row>
    <row r="381" spans="1:7" hidden="1" x14ac:dyDescent="0.35">
      <c r="A381" s="13" t="s">
        <v>27</v>
      </c>
      <c r="B381" s="7"/>
      <c r="C381" s="8"/>
      <c r="D381" s="6"/>
      <c r="E381" s="14"/>
      <c r="G381" t="s">
        <v>72</v>
      </c>
    </row>
    <row r="382" spans="1:7" hidden="1" x14ac:dyDescent="0.35">
      <c r="A382" s="13" t="s">
        <v>5</v>
      </c>
      <c r="B382" s="7"/>
      <c r="C382" s="8"/>
      <c r="D382" s="6"/>
      <c r="E382" s="14"/>
      <c r="G382" t="s">
        <v>72</v>
      </c>
    </row>
    <row r="383" spans="1:7" hidden="1" x14ac:dyDescent="0.35">
      <c r="A383" s="13" t="s">
        <v>6</v>
      </c>
      <c r="B383" s="7"/>
      <c r="C383" s="8"/>
      <c r="D383" s="6"/>
      <c r="E383" s="14"/>
      <c r="G383" t="s">
        <v>72</v>
      </c>
    </row>
    <row r="384" spans="1:7" hidden="1" x14ac:dyDescent="0.35">
      <c r="A384" s="13" t="s">
        <v>7</v>
      </c>
      <c r="B384" s="7"/>
      <c r="C384" s="8"/>
      <c r="D384" s="6"/>
      <c r="E384" s="14"/>
      <c r="G384" t="s">
        <v>72</v>
      </c>
    </row>
    <row r="385" spans="1:7" hidden="1" x14ac:dyDescent="0.35">
      <c r="A385" s="13" t="s">
        <v>8</v>
      </c>
      <c r="B385" s="7"/>
      <c r="C385" s="8"/>
      <c r="D385" s="6"/>
      <c r="E385" s="14"/>
      <c r="G385" t="s">
        <v>72</v>
      </c>
    </row>
    <row r="386" spans="1:7" hidden="1" x14ac:dyDescent="0.35">
      <c r="A386" s="13" t="s">
        <v>45</v>
      </c>
      <c r="B386" s="7"/>
      <c r="C386" s="8"/>
      <c r="D386" s="6"/>
      <c r="E386" s="14"/>
      <c r="G386" t="s">
        <v>72</v>
      </c>
    </row>
    <row r="387" spans="1:7" hidden="1" x14ac:dyDescent="0.35">
      <c r="A387" s="13" t="s">
        <v>40</v>
      </c>
      <c r="B387" s="7"/>
      <c r="C387" s="8"/>
      <c r="D387" s="6"/>
      <c r="E387" s="14"/>
      <c r="G387" t="s">
        <v>72</v>
      </c>
    </row>
    <row r="388" spans="1:7" hidden="1" x14ac:dyDescent="0.35">
      <c r="A388" s="13" t="s">
        <v>41</v>
      </c>
      <c r="B388" s="7"/>
      <c r="C388" s="8"/>
      <c r="D388" s="6"/>
      <c r="E388" s="14"/>
      <c r="G388" t="s">
        <v>72</v>
      </c>
    </row>
    <row r="389" spans="1:7" hidden="1" x14ac:dyDescent="0.35">
      <c r="A389" s="13" t="s">
        <v>10</v>
      </c>
      <c r="B389" s="7"/>
      <c r="C389" s="8"/>
      <c r="D389" s="6"/>
      <c r="E389" s="14"/>
      <c r="G389" t="s">
        <v>72</v>
      </c>
    </row>
    <row r="390" spans="1:7" hidden="1" x14ac:dyDescent="0.35">
      <c r="A390" s="13" t="s">
        <v>11</v>
      </c>
      <c r="B390" s="7"/>
      <c r="C390" s="8"/>
      <c r="D390" s="6"/>
      <c r="E390" s="14"/>
      <c r="G390" t="s">
        <v>72</v>
      </c>
    </row>
    <row r="391" spans="1:7" hidden="1" x14ac:dyDescent="0.35">
      <c r="A391" s="13" t="s">
        <v>44</v>
      </c>
      <c r="B391" s="7"/>
      <c r="C391" s="8"/>
      <c r="D391" s="6"/>
      <c r="E391" s="14"/>
      <c r="G391" t="s">
        <v>72</v>
      </c>
    </row>
    <row r="392" spans="1:7" hidden="1" x14ac:dyDescent="0.35">
      <c r="A392" s="13" t="s">
        <v>12</v>
      </c>
      <c r="B392" s="7"/>
      <c r="C392" s="8"/>
      <c r="D392" s="6"/>
      <c r="E392" s="14"/>
      <c r="G392" t="s">
        <v>72</v>
      </c>
    </row>
    <row r="393" spans="1:7" hidden="1" x14ac:dyDescent="0.35">
      <c r="A393" s="13" t="s">
        <v>16</v>
      </c>
      <c r="B393" s="7"/>
      <c r="C393" s="8"/>
      <c r="D393" s="6"/>
      <c r="E393" s="14"/>
      <c r="G393" t="s">
        <v>72</v>
      </c>
    </row>
    <row r="394" spans="1:7" hidden="1" x14ac:dyDescent="0.35">
      <c r="A394" s="13" t="s">
        <v>49</v>
      </c>
      <c r="B394" s="7"/>
      <c r="C394" s="8"/>
      <c r="D394" s="6"/>
      <c r="E394" s="14"/>
      <c r="G394" t="s">
        <v>72</v>
      </c>
    </row>
    <row r="395" spans="1:7" hidden="1" x14ac:dyDescent="0.35">
      <c r="A395" s="13" t="s">
        <v>48</v>
      </c>
      <c r="B395" s="7"/>
      <c r="C395" s="8"/>
      <c r="D395" s="6"/>
      <c r="E395" s="14"/>
      <c r="G395" t="s">
        <v>72</v>
      </c>
    </row>
    <row r="396" spans="1:7" hidden="1" x14ac:dyDescent="0.35">
      <c r="A396" s="13" t="s">
        <v>20</v>
      </c>
      <c r="B396" s="7"/>
      <c r="C396" s="8"/>
      <c r="D396" s="6"/>
      <c r="E396" s="14"/>
      <c r="G396" t="s">
        <v>72</v>
      </c>
    </row>
    <row r="397" spans="1:7" hidden="1" x14ac:dyDescent="0.35">
      <c r="A397" s="13" t="s">
        <v>15</v>
      </c>
      <c r="B397" s="7"/>
      <c r="C397" s="8"/>
      <c r="D397" s="6"/>
      <c r="E397" s="14"/>
      <c r="G397" t="s">
        <v>72</v>
      </c>
    </row>
    <row r="398" spans="1:7" hidden="1" x14ac:dyDescent="0.35">
      <c r="A398" s="13" t="s">
        <v>17</v>
      </c>
      <c r="B398" s="7"/>
      <c r="C398" s="8"/>
      <c r="D398" s="6"/>
      <c r="E398" s="14"/>
      <c r="G398" t="s">
        <v>72</v>
      </c>
    </row>
    <row r="399" spans="1:7" hidden="1" x14ac:dyDescent="0.35">
      <c r="A399" s="13" t="s">
        <v>36</v>
      </c>
      <c r="B399" s="7"/>
      <c r="C399" s="8"/>
      <c r="D399" s="6"/>
      <c r="E399" s="14"/>
      <c r="G399" t="s">
        <v>72</v>
      </c>
    </row>
    <row r="400" spans="1:7" hidden="1" x14ac:dyDescent="0.35">
      <c r="A400" s="13" t="s">
        <v>37</v>
      </c>
      <c r="B400" s="7"/>
      <c r="C400" s="8"/>
      <c r="D400" s="6"/>
      <c r="E400" s="14"/>
      <c r="G400" t="s">
        <v>72</v>
      </c>
    </row>
    <row r="401" spans="1:7" hidden="1" x14ac:dyDescent="0.35">
      <c r="A401" s="13" t="s">
        <v>38</v>
      </c>
      <c r="B401" s="7"/>
      <c r="C401" s="8"/>
      <c r="D401" s="6"/>
      <c r="E401" s="14"/>
      <c r="G401" t="s">
        <v>72</v>
      </c>
    </row>
    <row r="402" spans="1:7" hidden="1" x14ac:dyDescent="0.35">
      <c r="A402" s="13" t="s">
        <v>39</v>
      </c>
      <c r="B402" s="7"/>
      <c r="C402" s="8"/>
      <c r="D402" s="6"/>
      <c r="E402" s="14"/>
      <c r="G402" t="s">
        <v>72</v>
      </c>
    </row>
    <row r="403" spans="1:7" hidden="1" x14ac:dyDescent="0.35">
      <c r="A403" s="13" t="s">
        <v>46</v>
      </c>
      <c r="B403" s="7"/>
      <c r="C403" s="8"/>
      <c r="D403" s="6"/>
      <c r="E403" s="14"/>
      <c r="G403" t="s">
        <v>72</v>
      </c>
    </row>
    <row r="404" spans="1:7" hidden="1" x14ac:dyDescent="0.35">
      <c r="A404" s="13" t="s">
        <v>47</v>
      </c>
      <c r="B404" s="7"/>
      <c r="C404" s="8"/>
      <c r="D404" s="6"/>
      <c r="E404" s="14"/>
      <c r="G404" t="s">
        <v>72</v>
      </c>
    </row>
    <row r="405" spans="1:7" hidden="1" x14ac:dyDescent="0.35">
      <c r="A405" s="13" t="s">
        <v>21</v>
      </c>
      <c r="B405" s="7"/>
      <c r="C405" s="8"/>
      <c r="D405" s="6"/>
      <c r="E405" s="14"/>
      <c r="G405" t="s">
        <v>72</v>
      </c>
    </row>
    <row r="406" spans="1:7" hidden="1" x14ac:dyDescent="0.35">
      <c r="A406" s="19" t="s">
        <v>22</v>
      </c>
      <c r="B406" s="20"/>
      <c r="C406" s="8"/>
      <c r="D406" s="6"/>
      <c r="E406" s="14"/>
      <c r="G406" t="s">
        <v>72</v>
      </c>
    </row>
    <row r="407" spans="1:7" ht="15" hidden="1" thickBot="1" x14ac:dyDescent="0.4">
      <c r="A407" s="26" t="s">
        <v>23</v>
      </c>
      <c r="B407" s="37">
        <f>SUMIF(E363:E406,"=X",B363:B406)</f>
        <v>0</v>
      </c>
      <c r="C407" s="36"/>
      <c r="D407" s="3"/>
      <c r="E407" s="15"/>
      <c r="G407" t="s">
        <v>72</v>
      </c>
    </row>
    <row r="408" spans="1:7" hidden="1" x14ac:dyDescent="0.35">
      <c r="A408" s="23" t="s">
        <v>62</v>
      </c>
      <c r="B408" s="35"/>
      <c r="C408" s="4"/>
      <c r="D408" s="4"/>
      <c r="E408" s="11"/>
      <c r="G408" t="s">
        <v>72</v>
      </c>
    </row>
    <row r="409" spans="1:7" hidden="1" x14ac:dyDescent="0.35">
      <c r="A409" s="16" t="s">
        <v>18</v>
      </c>
      <c r="B409" s="7"/>
      <c r="C409" s="6"/>
      <c r="D409" s="6"/>
      <c r="E409" s="14"/>
      <c r="G409" t="s">
        <v>72</v>
      </c>
    </row>
    <row r="410" spans="1:7" hidden="1" x14ac:dyDescent="0.35">
      <c r="A410" s="34" t="s">
        <v>19</v>
      </c>
      <c r="B410" s="20"/>
      <c r="C410" s="6"/>
      <c r="D410" s="6"/>
      <c r="E410" s="14"/>
      <c r="G410" t="s">
        <v>72</v>
      </c>
    </row>
    <row r="411" spans="1:7" ht="15" hidden="1" thickBot="1" x14ac:dyDescent="0.4">
      <c r="A411" s="26" t="s">
        <v>23</v>
      </c>
      <c r="B411" s="37">
        <f>SUMIF(E409:E410,"=X",B409:B410)</f>
        <v>0</v>
      </c>
      <c r="C411" s="33"/>
      <c r="D411" s="3"/>
      <c r="E411" s="15"/>
      <c r="G411" t="s">
        <v>72</v>
      </c>
    </row>
    <row r="412" spans="1:7" hidden="1" x14ac:dyDescent="0.35">
      <c r="A412" s="23" t="s">
        <v>13</v>
      </c>
      <c r="B412" s="35"/>
      <c r="C412" s="4"/>
      <c r="D412" s="4"/>
      <c r="E412" s="11"/>
      <c r="G412" t="s">
        <v>72</v>
      </c>
    </row>
    <row r="413" spans="1:7" hidden="1" x14ac:dyDescent="0.35">
      <c r="A413" s="13" t="s">
        <v>1</v>
      </c>
      <c r="B413" s="7"/>
      <c r="C413" s="6"/>
      <c r="D413" s="6"/>
      <c r="E413" s="14"/>
      <c r="G413" t="s">
        <v>72</v>
      </c>
    </row>
    <row r="414" spans="1:7" hidden="1" x14ac:dyDescent="0.35">
      <c r="A414" s="13" t="s">
        <v>24</v>
      </c>
      <c r="B414" s="7"/>
      <c r="C414" s="6"/>
      <c r="D414" s="6"/>
      <c r="E414" s="14"/>
      <c r="G414" t="s">
        <v>72</v>
      </c>
    </row>
    <row r="415" spans="1:7" hidden="1" x14ac:dyDescent="0.35">
      <c r="A415" s="13" t="s">
        <v>2</v>
      </c>
      <c r="B415" s="7"/>
      <c r="C415" s="6"/>
      <c r="D415" s="6"/>
      <c r="E415" s="14"/>
      <c r="G415" t="s">
        <v>72</v>
      </c>
    </row>
    <row r="416" spans="1:7" hidden="1" x14ac:dyDescent="0.35">
      <c r="A416" s="13" t="s">
        <v>3</v>
      </c>
      <c r="B416" s="7"/>
      <c r="C416" s="6"/>
      <c r="D416" s="6"/>
      <c r="E416" s="14"/>
      <c r="G416" t="s">
        <v>72</v>
      </c>
    </row>
    <row r="417" spans="1:7" hidden="1" x14ac:dyDescent="0.35">
      <c r="A417" s="13" t="s">
        <v>14</v>
      </c>
      <c r="B417" s="7"/>
      <c r="C417" s="6"/>
      <c r="D417" s="6"/>
      <c r="E417" s="14"/>
      <c r="G417" t="s">
        <v>72</v>
      </c>
    </row>
    <row r="418" spans="1:7" hidden="1" x14ac:dyDescent="0.35">
      <c r="A418" s="13" t="s">
        <v>26</v>
      </c>
      <c r="B418" s="7"/>
      <c r="C418" s="6"/>
      <c r="D418" s="6"/>
      <c r="E418" s="14"/>
      <c r="G418" t="s">
        <v>72</v>
      </c>
    </row>
    <row r="419" spans="1:7" hidden="1" x14ac:dyDescent="0.35">
      <c r="A419" s="13" t="s">
        <v>28</v>
      </c>
      <c r="B419" s="7"/>
      <c r="C419" s="6"/>
      <c r="D419" s="6"/>
      <c r="E419" s="14"/>
      <c r="G419" t="s">
        <v>72</v>
      </c>
    </row>
    <row r="420" spans="1:7" hidden="1" x14ac:dyDescent="0.35">
      <c r="A420" s="13" t="s">
        <v>34</v>
      </c>
      <c r="B420" s="7"/>
      <c r="C420" s="6"/>
      <c r="D420" s="6"/>
      <c r="E420" s="14"/>
      <c r="G420" t="s">
        <v>72</v>
      </c>
    </row>
    <row r="421" spans="1:7" hidden="1" x14ac:dyDescent="0.35">
      <c r="A421" s="13" t="s">
        <v>4</v>
      </c>
      <c r="B421" s="7"/>
      <c r="C421" s="6"/>
      <c r="D421" s="6"/>
      <c r="E421" s="14"/>
      <c r="G421" t="s">
        <v>72</v>
      </c>
    </row>
    <row r="422" spans="1:7" hidden="1" x14ac:dyDescent="0.35">
      <c r="A422" s="13" t="s">
        <v>33</v>
      </c>
      <c r="B422" s="7"/>
      <c r="C422" s="6"/>
      <c r="D422" s="6"/>
      <c r="E422" s="14"/>
      <c r="G422" t="s">
        <v>72</v>
      </c>
    </row>
    <row r="423" spans="1:7" hidden="1" x14ac:dyDescent="0.35">
      <c r="A423" s="13" t="s">
        <v>35</v>
      </c>
      <c r="B423" s="7"/>
      <c r="C423" s="6"/>
      <c r="D423" s="6"/>
      <c r="E423" s="14"/>
      <c r="G423" t="s">
        <v>72</v>
      </c>
    </row>
    <row r="424" spans="1:7" hidden="1" x14ac:dyDescent="0.35">
      <c r="A424" s="13" t="s">
        <v>29</v>
      </c>
      <c r="B424" s="7"/>
      <c r="C424" s="6"/>
      <c r="D424" s="6"/>
      <c r="E424" s="14"/>
      <c r="G424" t="s">
        <v>72</v>
      </c>
    </row>
    <row r="425" spans="1:7" hidden="1" x14ac:dyDescent="0.35">
      <c r="A425" s="13" t="s">
        <v>30</v>
      </c>
      <c r="B425" s="7"/>
      <c r="C425" s="6"/>
      <c r="D425" s="6"/>
      <c r="E425" s="14"/>
      <c r="G425" t="s">
        <v>72</v>
      </c>
    </row>
    <row r="426" spans="1:7" hidden="1" x14ac:dyDescent="0.35">
      <c r="A426" s="13" t="s">
        <v>31</v>
      </c>
      <c r="B426" s="7"/>
      <c r="C426" s="6"/>
      <c r="D426" s="6"/>
      <c r="E426" s="14"/>
      <c r="G426" t="s">
        <v>72</v>
      </c>
    </row>
    <row r="427" spans="1:7" hidden="1" x14ac:dyDescent="0.35">
      <c r="A427" s="13" t="s">
        <v>32</v>
      </c>
      <c r="B427" s="7"/>
      <c r="C427" s="6"/>
      <c r="D427" s="6"/>
      <c r="E427" s="14"/>
      <c r="G427" t="s">
        <v>72</v>
      </c>
    </row>
    <row r="428" spans="1:7" hidden="1" x14ac:dyDescent="0.35">
      <c r="A428" s="13" t="s">
        <v>42</v>
      </c>
      <c r="B428" s="7"/>
      <c r="C428" s="6"/>
      <c r="D428" s="6"/>
      <c r="E428" s="14"/>
      <c r="G428" t="s">
        <v>72</v>
      </c>
    </row>
    <row r="429" spans="1:7" hidden="1" x14ac:dyDescent="0.35">
      <c r="A429" s="13" t="s">
        <v>43</v>
      </c>
      <c r="B429" s="7"/>
      <c r="C429" s="6"/>
      <c r="D429" s="6"/>
      <c r="E429" s="14"/>
      <c r="G429" t="s">
        <v>72</v>
      </c>
    </row>
    <row r="430" spans="1:7" hidden="1" x14ac:dyDescent="0.35">
      <c r="A430" s="13" t="s">
        <v>9</v>
      </c>
      <c r="B430" s="7"/>
      <c r="C430" s="6"/>
      <c r="D430" s="6"/>
      <c r="E430" s="14"/>
      <c r="G430" t="s">
        <v>72</v>
      </c>
    </row>
    <row r="431" spans="1:7" hidden="1" x14ac:dyDescent="0.35">
      <c r="A431" s="13" t="s">
        <v>27</v>
      </c>
      <c r="B431" s="7"/>
      <c r="C431" s="6"/>
      <c r="D431" s="6"/>
      <c r="E431" s="14"/>
      <c r="G431" t="s">
        <v>72</v>
      </c>
    </row>
    <row r="432" spans="1:7" hidden="1" x14ac:dyDescent="0.35">
      <c r="A432" s="13" t="s">
        <v>5</v>
      </c>
      <c r="B432" s="7"/>
      <c r="C432" s="6"/>
      <c r="D432" s="6"/>
      <c r="E432" s="14"/>
      <c r="G432" t="s">
        <v>72</v>
      </c>
    </row>
    <row r="433" spans="1:7" hidden="1" x14ac:dyDescent="0.35">
      <c r="A433" s="13" t="s">
        <v>6</v>
      </c>
      <c r="B433" s="7"/>
      <c r="C433" s="6"/>
      <c r="D433" s="6"/>
      <c r="E433" s="14"/>
      <c r="G433" t="s">
        <v>72</v>
      </c>
    </row>
    <row r="434" spans="1:7" hidden="1" x14ac:dyDescent="0.35">
      <c r="A434" s="13" t="s">
        <v>7</v>
      </c>
      <c r="B434" s="7"/>
      <c r="C434" s="6"/>
      <c r="D434" s="6"/>
      <c r="E434" s="14"/>
      <c r="G434" t="s">
        <v>72</v>
      </c>
    </row>
    <row r="435" spans="1:7" hidden="1" x14ac:dyDescent="0.35">
      <c r="A435" s="13" t="s">
        <v>8</v>
      </c>
      <c r="B435" s="7"/>
      <c r="C435" s="6"/>
      <c r="D435" s="6"/>
      <c r="E435" s="14"/>
      <c r="G435" t="s">
        <v>72</v>
      </c>
    </row>
    <row r="436" spans="1:7" hidden="1" x14ac:dyDescent="0.35">
      <c r="A436" s="13" t="s">
        <v>45</v>
      </c>
      <c r="B436" s="7"/>
      <c r="C436" s="6"/>
      <c r="D436" s="6"/>
      <c r="E436" s="14"/>
      <c r="G436" t="s">
        <v>72</v>
      </c>
    </row>
    <row r="437" spans="1:7" hidden="1" x14ac:dyDescent="0.35">
      <c r="A437" s="13" t="s">
        <v>40</v>
      </c>
      <c r="B437" s="7"/>
      <c r="C437" s="6"/>
      <c r="D437" s="6"/>
      <c r="E437" s="14"/>
      <c r="G437" t="s">
        <v>72</v>
      </c>
    </row>
    <row r="438" spans="1:7" hidden="1" x14ac:dyDescent="0.35">
      <c r="A438" s="13" t="s">
        <v>41</v>
      </c>
      <c r="B438" s="7"/>
      <c r="C438" s="6"/>
      <c r="D438" s="6"/>
      <c r="E438" s="14"/>
      <c r="G438" t="s">
        <v>72</v>
      </c>
    </row>
    <row r="439" spans="1:7" hidden="1" x14ac:dyDescent="0.35">
      <c r="A439" s="13" t="s">
        <v>10</v>
      </c>
      <c r="B439" s="7"/>
      <c r="C439" s="6"/>
      <c r="D439" s="6"/>
      <c r="E439" s="14"/>
      <c r="G439" t="s">
        <v>72</v>
      </c>
    </row>
    <row r="440" spans="1:7" hidden="1" x14ac:dyDescent="0.35">
      <c r="A440" s="13" t="s">
        <v>11</v>
      </c>
      <c r="B440" s="7"/>
      <c r="C440" s="6"/>
      <c r="D440" s="6"/>
      <c r="E440" s="14"/>
      <c r="G440" t="s">
        <v>72</v>
      </c>
    </row>
    <row r="441" spans="1:7" hidden="1" x14ac:dyDescent="0.35">
      <c r="A441" s="13" t="s">
        <v>44</v>
      </c>
      <c r="B441" s="7"/>
      <c r="C441" s="6"/>
      <c r="D441" s="6"/>
      <c r="E441" s="14"/>
      <c r="G441" t="s">
        <v>72</v>
      </c>
    </row>
    <row r="442" spans="1:7" hidden="1" x14ac:dyDescent="0.35">
      <c r="A442" s="13" t="s">
        <v>12</v>
      </c>
      <c r="B442" s="7"/>
      <c r="C442" s="6"/>
      <c r="D442" s="6"/>
      <c r="E442" s="14"/>
      <c r="G442" t="s">
        <v>72</v>
      </c>
    </row>
    <row r="443" spans="1:7" hidden="1" x14ac:dyDescent="0.35">
      <c r="A443" s="13" t="s">
        <v>16</v>
      </c>
      <c r="B443" s="7"/>
      <c r="C443" s="6"/>
      <c r="D443" s="6"/>
      <c r="E443" s="14"/>
      <c r="G443" t="s">
        <v>72</v>
      </c>
    </row>
    <row r="444" spans="1:7" hidden="1" x14ac:dyDescent="0.35">
      <c r="A444" s="13" t="s">
        <v>49</v>
      </c>
      <c r="B444" s="7"/>
      <c r="C444" s="6"/>
      <c r="D444" s="6"/>
      <c r="E444" s="14"/>
      <c r="G444" t="s">
        <v>72</v>
      </c>
    </row>
    <row r="445" spans="1:7" hidden="1" x14ac:dyDescent="0.35">
      <c r="A445" s="13" t="s">
        <v>59</v>
      </c>
      <c r="B445" s="7"/>
      <c r="C445" s="6"/>
      <c r="D445" s="6"/>
      <c r="E445" s="14"/>
      <c r="G445" t="s">
        <v>72</v>
      </c>
    </row>
    <row r="446" spans="1:7" hidden="1" x14ac:dyDescent="0.35">
      <c r="A446" s="13" t="s">
        <v>60</v>
      </c>
      <c r="B446" s="7"/>
      <c r="C446" s="6"/>
      <c r="D446" s="6"/>
      <c r="E446" s="14"/>
      <c r="G446" t="s">
        <v>72</v>
      </c>
    </row>
    <row r="447" spans="1:7" hidden="1" x14ac:dyDescent="0.35">
      <c r="A447" s="13" t="s">
        <v>48</v>
      </c>
      <c r="B447" s="7"/>
      <c r="C447" s="6"/>
      <c r="D447" s="6"/>
      <c r="E447" s="14"/>
      <c r="G447" t="s">
        <v>72</v>
      </c>
    </row>
    <row r="448" spans="1:7" hidden="1" x14ac:dyDescent="0.35">
      <c r="A448" s="13" t="s">
        <v>20</v>
      </c>
      <c r="B448" s="7"/>
      <c r="C448" s="6"/>
      <c r="D448" s="6"/>
      <c r="E448" s="14"/>
      <c r="G448" t="s">
        <v>72</v>
      </c>
    </row>
    <row r="449" spans="1:7" hidden="1" x14ac:dyDescent="0.35">
      <c r="A449" s="13" t="s">
        <v>15</v>
      </c>
      <c r="B449" s="7"/>
      <c r="C449" s="6"/>
      <c r="D449" s="6"/>
      <c r="E449" s="14"/>
      <c r="G449" t="s">
        <v>72</v>
      </c>
    </row>
    <row r="450" spans="1:7" hidden="1" x14ac:dyDescent="0.35">
      <c r="A450" s="13" t="s">
        <v>17</v>
      </c>
      <c r="B450" s="7"/>
      <c r="C450" s="6"/>
      <c r="D450" s="6"/>
      <c r="E450" s="14"/>
      <c r="G450" t="s">
        <v>72</v>
      </c>
    </row>
    <row r="451" spans="1:7" hidden="1" x14ac:dyDescent="0.35">
      <c r="A451" s="13" t="s">
        <v>36</v>
      </c>
      <c r="B451" s="7"/>
      <c r="C451" s="6"/>
      <c r="D451" s="6"/>
      <c r="E451" s="14"/>
      <c r="G451" t="s">
        <v>72</v>
      </c>
    </row>
    <row r="452" spans="1:7" hidden="1" x14ac:dyDescent="0.35">
      <c r="A452" s="13" t="s">
        <v>37</v>
      </c>
      <c r="B452" s="7"/>
      <c r="C452" s="6"/>
      <c r="D452" s="6"/>
      <c r="E452" s="14"/>
      <c r="G452" t="s">
        <v>72</v>
      </c>
    </row>
    <row r="453" spans="1:7" hidden="1" x14ac:dyDescent="0.35">
      <c r="A453" s="13" t="s">
        <v>38</v>
      </c>
      <c r="B453" s="7"/>
      <c r="C453" s="6"/>
      <c r="D453" s="6"/>
      <c r="E453" s="14"/>
      <c r="G453" t="s">
        <v>72</v>
      </c>
    </row>
    <row r="454" spans="1:7" hidden="1" x14ac:dyDescent="0.35">
      <c r="A454" s="13" t="s">
        <v>39</v>
      </c>
      <c r="B454" s="7"/>
      <c r="C454" s="6"/>
      <c r="D454" s="6"/>
      <c r="E454" s="14"/>
      <c r="G454" t="s">
        <v>72</v>
      </c>
    </row>
    <row r="455" spans="1:7" hidden="1" x14ac:dyDescent="0.35">
      <c r="A455" s="13" t="s">
        <v>46</v>
      </c>
      <c r="B455" s="7"/>
      <c r="C455" s="6"/>
      <c r="D455" s="6"/>
      <c r="E455" s="14"/>
      <c r="G455" t="s">
        <v>72</v>
      </c>
    </row>
    <row r="456" spans="1:7" hidden="1" x14ac:dyDescent="0.35">
      <c r="A456" s="13" t="s">
        <v>61</v>
      </c>
      <c r="B456" s="7"/>
      <c r="C456" s="6"/>
      <c r="D456" s="6"/>
      <c r="E456" s="14"/>
      <c r="G456" t="s">
        <v>72</v>
      </c>
    </row>
    <row r="457" spans="1:7" hidden="1" x14ac:dyDescent="0.35">
      <c r="A457" s="13" t="s">
        <v>55</v>
      </c>
      <c r="B457" s="7"/>
      <c r="C457" s="6"/>
      <c r="D457" s="6"/>
      <c r="E457" s="14"/>
      <c r="G457" t="s">
        <v>72</v>
      </c>
    </row>
    <row r="458" spans="1:7" hidden="1" x14ac:dyDescent="0.35">
      <c r="A458" s="13" t="s">
        <v>56</v>
      </c>
      <c r="B458" s="7"/>
      <c r="C458" s="6"/>
      <c r="D458" s="6"/>
      <c r="E458" s="14"/>
      <c r="G458" t="s">
        <v>72</v>
      </c>
    </row>
    <row r="459" spans="1:7" hidden="1" x14ac:dyDescent="0.35">
      <c r="A459" s="13" t="s">
        <v>57</v>
      </c>
      <c r="B459" s="7"/>
      <c r="C459" s="6"/>
      <c r="D459" s="6"/>
      <c r="E459" s="14"/>
      <c r="G459" t="s">
        <v>72</v>
      </c>
    </row>
    <row r="460" spans="1:7" hidden="1" x14ac:dyDescent="0.35">
      <c r="A460" s="13" t="s">
        <v>58</v>
      </c>
      <c r="B460" s="7"/>
      <c r="C460" s="6"/>
      <c r="D460" s="6"/>
      <c r="E460" s="14"/>
      <c r="G460" t="s">
        <v>72</v>
      </c>
    </row>
    <row r="461" spans="1:7" hidden="1" x14ac:dyDescent="0.35">
      <c r="A461" s="13" t="s">
        <v>47</v>
      </c>
      <c r="B461" s="7"/>
      <c r="C461" s="6"/>
      <c r="D461" s="6"/>
      <c r="E461" s="14"/>
      <c r="G461" t="s">
        <v>72</v>
      </c>
    </row>
    <row r="462" spans="1:7" hidden="1" x14ac:dyDescent="0.35">
      <c r="A462" s="13" t="s">
        <v>52</v>
      </c>
      <c r="B462" s="7"/>
      <c r="C462" s="6"/>
      <c r="D462" s="6"/>
      <c r="E462" s="14"/>
      <c r="G462" t="s">
        <v>72</v>
      </c>
    </row>
    <row r="463" spans="1:7" hidden="1" x14ac:dyDescent="0.35">
      <c r="A463" s="13" t="s">
        <v>52</v>
      </c>
      <c r="B463" s="7"/>
      <c r="C463" s="6"/>
      <c r="D463" s="6"/>
      <c r="E463" s="14"/>
      <c r="G463" t="s">
        <v>72</v>
      </c>
    </row>
    <row r="464" spans="1:7" hidden="1" x14ac:dyDescent="0.35">
      <c r="A464" s="13" t="s">
        <v>52</v>
      </c>
      <c r="B464" s="7"/>
      <c r="C464" s="6"/>
      <c r="D464" s="6"/>
      <c r="E464" s="14"/>
      <c r="G464" t="s">
        <v>72</v>
      </c>
    </row>
    <row r="465" spans="1:7" hidden="1" x14ac:dyDescent="0.35">
      <c r="A465" s="13" t="s">
        <v>51</v>
      </c>
      <c r="B465" s="7"/>
      <c r="C465" s="6"/>
      <c r="D465" s="6"/>
      <c r="E465" s="14"/>
      <c r="G465" t="s">
        <v>72</v>
      </c>
    </row>
    <row r="466" spans="1:7" hidden="1" x14ac:dyDescent="0.35">
      <c r="A466" s="13" t="s">
        <v>51</v>
      </c>
      <c r="B466" s="7"/>
      <c r="C466" s="6"/>
      <c r="D466" s="6"/>
      <c r="E466" s="14"/>
      <c r="G466" t="s">
        <v>72</v>
      </c>
    </row>
    <row r="467" spans="1:7" hidden="1" x14ac:dyDescent="0.35">
      <c r="A467" s="13" t="s">
        <v>51</v>
      </c>
      <c r="B467" s="7"/>
      <c r="C467" s="6"/>
      <c r="D467" s="6"/>
      <c r="E467" s="14"/>
      <c r="G467" t="s">
        <v>72</v>
      </c>
    </row>
    <row r="468" spans="1:7" hidden="1" x14ac:dyDescent="0.35">
      <c r="A468" s="13" t="s">
        <v>53</v>
      </c>
      <c r="B468" s="7"/>
      <c r="C468" s="6"/>
      <c r="D468" s="6"/>
      <c r="E468" s="14"/>
      <c r="G468" t="s">
        <v>72</v>
      </c>
    </row>
    <row r="469" spans="1:7" hidden="1" x14ac:dyDescent="0.35">
      <c r="A469" s="13" t="s">
        <v>53</v>
      </c>
      <c r="B469" s="7"/>
      <c r="C469" s="6"/>
      <c r="D469" s="6"/>
      <c r="E469" s="14"/>
      <c r="G469" t="s">
        <v>72</v>
      </c>
    </row>
    <row r="470" spans="1:7" hidden="1" x14ac:dyDescent="0.35">
      <c r="A470" s="13" t="s">
        <v>53</v>
      </c>
      <c r="B470" s="7"/>
      <c r="C470" s="6"/>
      <c r="D470" s="6"/>
      <c r="E470" s="14"/>
      <c r="G470" t="s">
        <v>72</v>
      </c>
    </row>
    <row r="471" spans="1:7" hidden="1" x14ac:dyDescent="0.35">
      <c r="A471" s="19" t="s">
        <v>54</v>
      </c>
      <c r="B471" s="20"/>
      <c r="C471" s="21"/>
      <c r="D471" s="21"/>
      <c r="E471" s="22"/>
      <c r="G471" t="s">
        <v>72</v>
      </c>
    </row>
    <row r="472" spans="1:7" ht="15" hidden="1" thickBot="1" x14ac:dyDescent="0.4">
      <c r="A472" s="26" t="s">
        <v>23</v>
      </c>
      <c r="B472" s="27">
        <f>SUMIF(E413:E471,"=X",B413:B471)</f>
        <v>0</v>
      </c>
      <c r="C472" s="28"/>
      <c r="D472" s="28"/>
      <c r="E472" s="29"/>
      <c r="G472" t="s">
        <v>72</v>
      </c>
    </row>
    <row r="473" spans="1:7" hidden="1" x14ac:dyDescent="0.35">
      <c r="A473" s="23" t="s">
        <v>63</v>
      </c>
      <c r="B473" s="24"/>
      <c r="C473" s="24"/>
      <c r="D473" s="24"/>
      <c r="E473" s="25"/>
      <c r="G473" t="s">
        <v>72</v>
      </c>
    </row>
    <row r="474" spans="1:7" hidden="1" x14ac:dyDescent="0.35">
      <c r="A474" s="13" t="s">
        <v>464</v>
      </c>
      <c r="B474" s="7">
        <f>B472+B407</f>
        <v>0</v>
      </c>
      <c r="C474" s="3"/>
      <c r="D474" s="3"/>
      <c r="E474" s="15"/>
      <c r="G474" t="s">
        <v>72</v>
      </c>
    </row>
    <row r="475" spans="1:7" hidden="1" x14ac:dyDescent="0.35">
      <c r="A475" s="13" t="s">
        <v>66</v>
      </c>
      <c r="B475" s="7">
        <f>B411</f>
        <v>0</v>
      </c>
      <c r="C475" s="3"/>
      <c r="D475" s="3"/>
      <c r="E475" s="15"/>
      <c r="G475" t="s">
        <v>72</v>
      </c>
    </row>
    <row r="476" spans="1:7" hidden="1" x14ac:dyDescent="0.35">
      <c r="A476" s="13" t="s">
        <v>81</v>
      </c>
      <c r="B476" s="6"/>
      <c r="C476" s="3"/>
      <c r="D476" s="3"/>
      <c r="E476" s="15"/>
      <c r="G476" t="s">
        <v>72</v>
      </c>
    </row>
    <row r="477" spans="1:7" hidden="1" x14ac:dyDescent="0.35">
      <c r="A477" s="13" t="s">
        <v>82</v>
      </c>
      <c r="B477" s="6"/>
      <c r="C477" s="3"/>
      <c r="D477" s="3"/>
      <c r="E477" s="15"/>
      <c r="G477" t="s">
        <v>72</v>
      </c>
    </row>
    <row r="478" spans="1:7" hidden="1" x14ac:dyDescent="0.35">
      <c r="A478" s="19" t="s">
        <v>68</v>
      </c>
      <c r="B478" s="21">
        <v>30</v>
      </c>
      <c r="C478" s="3"/>
      <c r="D478" s="3"/>
      <c r="E478" s="15"/>
      <c r="G478" t="s">
        <v>72</v>
      </c>
    </row>
    <row r="479" spans="1:7" ht="15" hidden="1" thickBot="1" x14ac:dyDescent="0.4">
      <c r="A479" s="31" t="s">
        <v>67</v>
      </c>
      <c r="B479" s="32" t="e">
        <f>((B474/B476)/B478)+((B475/B476)/(B477/B478))</f>
        <v>#DIV/0!</v>
      </c>
      <c r="C479" s="30"/>
      <c r="D479" s="17"/>
      <c r="E479" s="18"/>
      <c r="G479" t="s">
        <v>72</v>
      </c>
    </row>
    <row r="480" spans="1:7" hidden="1" x14ac:dyDescent="0.35">
      <c r="G480" t="s">
        <v>72</v>
      </c>
    </row>
    <row r="481" spans="1:7" hidden="1" x14ac:dyDescent="0.35">
      <c r="G481" t="s">
        <v>72</v>
      </c>
    </row>
    <row r="482" spans="1:7" hidden="1" x14ac:dyDescent="0.35">
      <c r="A482" s="43" t="s">
        <v>79</v>
      </c>
      <c r="B482" s="5" t="s">
        <v>65</v>
      </c>
      <c r="C482" s="5" t="s">
        <v>64</v>
      </c>
      <c r="D482" s="5" t="s">
        <v>25</v>
      </c>
      <c r="E482" s="12" t="s">
        <v>50</v>
      </c>
      <c r="G482" t="s">
        <v>73</v>
      </c>
    </row>
    <row r="483" spans="1:7" hidden="1" x14ac:dyDescent="0.35">
      <c r="A483" s="13" t="s">
        <v>1</v>
      </c>
      <c r="B483" s="7"/>
      <c r="C483" s="8"/>
      <c r="D483" s="6"/>
      <c r="E483" s="14"/>
      <c r="G483" t="s">
        <v>73</v>
      </c>
    </row>
    <row r="484" spans="1:7" hidden="1" x14ac:dyDescent="0.35">
      <c r="A484" s="13" t="s">
        <v>24</v>
      </c>
      <c r="B484" s="7"/>
      <c r="C484" s="8"/>
      <c r="D484" s="6"/>
      <c r="E484" s="14"/>
      <c r="G484" t="s">
        <v>73</v>
      </c>
    </row>
    <row r="485" spans="1:7" hidden="1" x14ac:dyDescent="0.35">
      <c r="A485" s="13" t="s">
        <v>2</v>
      </c>
      <c r="B485" s="7"/>
      <c r="C485" s="8"/>
      <c r="D485" s="6"/>
      <c r="E485" s="14"/>
      <c r="G485" t="s">
        <v>73</v>
      </c>
    </row>
    <row r="486" spans="1:7" hidden="1" x14ac:dyDescent="0.35">
      <c r="A486" s="13" t="s">
        <v>3</v>
      </c>
      <c r="B486" s="7"/>
      <c r="C486" s="8"/>
      <c r="D486" s="6"/>
      <c r="E486" s="14"/>
      <c r="G486" t="s">
        <v>73</v>
      </c>
    </row>
    <row r="487" spans="1:7" hidden="1" x14ac:dyDescent="0.35">
      <c r="A487" s="13" t="s">
        <v>14</v>
      </c>
      <c r="B487" s="7"/>
      <c r="C487" s="8"/>
      <c r="D487" s="6"/>
      <c r="E487" s="14"/>
      <c r="G487" t="s">
        <v>73</v>
      </c>
    </row>
    <row r="488" spans="1:7" hidden="1" x14ac:dyDescent="0.35">
      <c r="A488" s="13" t="s">
        <v>26</v>
      </c>
      <c r="B488" s="7"/>
      <c r="C488" s="8"/>
      <c r="D488" s="6"/>
      <c r="E488" s="14"/>
      <c r="G488" t="s">
        <v>73</v>
      </c>
    </row>
    <row r="489" spans="1:7" hidden="1" x14ac:dyDescent="0.35">
      <c r="A489" s="13" t="s">
        <v>28</v>
      </c>
      <c r="B489" s="7"/>
      <c r="C489" s="8"/>
      <c r="D489" s="6"/>
      <c r="E489" s="14"/>
      <c r="G489" t="s">
        <v>73</v>
      </c>
    </row>
    <row r="490" spans="1:7" hidden="1" x14ac:dyDescent="0.35">
      <c r="A490" s="13" t="s">
        <v>34</v>
      </c>
      <c r="B490" s="7"/>
      <c r="C490" s="8"/>
      <c r="D490" s="6"/>
      <c r="E490" s="14"/>
      <c r="G490" t="s">
        <v>73</v>
      </c>
    </row>
    <row r="491" spans="1:7" hidden="1" x14ac:dyDescent="0.35">
      <c r="A491" s="13" t="s">
        <v>4</v>
      </c>
      <c r="B491" s="7"/>
      <c r="C491" s="8"/>
      <c r="D491" s="6"/>
      <c r="E491" s="14"/>
      <c r="G491" t="s">
        <v>73</v>
      </c>
    </row>
    <row r="492" spans="1:7" hidden="1" x14ac:dyDescent="0.35">
      <c r="A492" s="13" t="s">
        <v>33</v>
      </c>
      <c r="B492" s="7"/>
      <c r="C492" s="8"/>
      <c r="D492" s="6"/>
      <c r="E492" s="14"/>
      <c r="G492" t="s">
        <v>73</v>
      </c>
    </row>
    <row r="493" spans="1:7" hidden="1" x14ac:dyDescent="0.35">
      <c r="A493" s="13" t="s">
        <v>35</v>
      </c>
      <c r="B493" s="7"/>
      <c r="C493" s="8"/>
      <c r="D493" s="6"/>
      <c r="E493" s="14"/>
      <c r="G493" t="s">
        <v>73</v>
      </c>
    </row>
    <row r="494" spans="1:7" hidden="1" x14ac:dyDescent="0.35">
      <c r="A494" s="13" t="s">
        <v>29</v>
      </c>
      <c r="B494" s="7"/>
      <c r="C494" s="8"/>
      <c r="D494" s="6"/>
      <c r="E494" s="14"/>
      <c r="G494" t="s">
        <v>73</v>
      </c>
    </row>
    <row r="495" spans="1:7" hidden="1" x14ac:dyDescent="0.35">
      <c r="A495" s="13" t="s">
        <v>30</v>
      </c>
      <c r="B495" s="7"/>
      <c r="C495" s="8"/>
      <c r="D495" s="6"/>
      <c r="E495" s="14"/>
      <c r="G495" t="s">
        <v>73</v>
      </c>
    </row>
    <row r="496" spans="1:7" hidden="1" x14ac:dyDescent="0.35">
      <c r="A496" s="13" t="s">
        <v>31</v>
      </c>
      <c r="B496" s="7"/>
      <c r="C496" s="8"/>
      <c r="D496" s="6"/>
      <c r="E496" s="14"/>
      <c r="G496" t="s">
        <v>73</v>
      </c>
    </row>
    <row r="497" spans="1:7" hidden="1" x14ac:dyDescent="0.35">
      <c r="A497" s="13" t="s">
        <v>32</v>
      </c>
      <c r="B497" s="7"/>
      <c r="C497" s="8"/>
      <c r="D497" s="6"/>
      <c r="E497" s="14"/>
      <c r="G497" t="s">
        <v>73</v>
      </c>
    </row>
    <row r="498" spans="1:7" hidden="1" x14ac:dyDescent="0.35">
      <c r="A498" s="13" t="s">
        <v>42</v>
      </c>
      <c r="B498" s="7"/>
      <c r="C498" s="8"/>
      <c r="D498" s="6"/>
      <c r="E498" s="14"/>
      <c r="G498" t="s">
        <v>73</v>
      </c>
    </row>
    <row r="499" spans="1:7" hidden="1" x14ac:dyDescent="0.35">
      <c r="A499" s="13" t="s">
        <v>43</v>
      </c>
      <c r="B499" s="7"/>
      <c r="C499" s="8"/>
      <c r="D499" s="6"/>
      <c r="E499" s="14"/>
      <c r="G499" t="s">
        <v>73</v>
      </c>
    </row>
    <row r="500" spans="1:7" hidden="1" x14ac:dyDescent="0.35">
      <c r="A500" s="13" t="s">
        <v>9</v>
      </c>
      <c r="B500" s="7"/>
      <c r="C500" s="8"/>
      <c r="D500" s="6"/>
      <c r="E500" s="14"/>
      <c r="G500" t="s">
        <v>73</v>
      </c>
    </row>
    <row r="501" spans="1:7" hidden="1" x14ac:dyDescent="0.35">
      <c r="A501" s="13" t="s">
        <v>27</v>
      </c>
      <c r="B501" s="7"/>
      <c r="C501" s="8"/>
      <c r="D501" s="6"/>
      <c r="E501" s="14"/>
      <c r="G501" t="s">
        <v>73</v>
      </c>
    </row>
    <row r="502" spans="1:7" hidden="1" x14ac:dyDescent="0.35">
      <c r="A502" s="13" t="s">
        <v>5</v>
      </c>
      <c r="B502" s="7"/>
      <c r="C502" s="8"/>
      <c r="D502" s="6"/>
      <c r="E502" s="14"/>
      <c r="G502" t="s">
        <v>73</v>
      </c>
    </row>
    <row r="503" spans="1:7" hidden="1" x14ac:dyDescent="0.35">
      <c r="A503" s="13" t="s">
        <v>6</v>
      </c>
      <c r="B503" s="7"/>
      <c r="C503" s="8"/>
      <c r="D503" s="6"/>
      <c r="E503" s="14"/>
      <c r="G503" t="s">
        <v>73</v>
      </c>
    </row>
    <row r="504" spans="1:7" hidden="1" x14ac:dyDescent="0.35">
      <c r="A504" s="13" t="s">
        <v>7</v>
      </c>
      <c r="B504" s="7"/>
      <c r="C504" s="8"/>
      <c r="D504" s="6"/>
      <c r="E504" s="14"/>
      <c r="G504" t="s">
        <v>73</v>
      </c>
    </row>
    <row r="505" spans="1:7" hidden="1" x14ac:dyDescent="0.35">
      <c r="A505" s="13" t="s">
        <v>8</v>
      </c>
      <c r="B505" s="7"/>
      <c r="C505" s="8"/>
      <c r="D505" s="6"/>
      <c r="E505" s="14"/>
      <c r="G505" t="s">
        <v>73</v>
      </c>
    </row>
    <row r="506" spans="1:7" hidden="1" x14ac:dyDescent="0.35">
      <c r="A506" s="13" t="s">
        <v>45</v>
      </c>
      <c r="B506" s="7"/>
      <c r="C506" s="8"/>
      <c r="D506" s="6"/>
      <c r="E506" s="14"/>
      <c r="G506" t="s">
        <v>73</v>
      </c>
    </row>
    <row r="507" spans="1:7" hidden="1" x14ac:dyDescent="0.35">
      <c r="A507" s="13" t="s">
        <v>40</v>
      </c>
      <c r="B507" s="7"/>
      <c r="C507" s="8"/>
      <c r="D507" s="6"/>
      <c r="E507" s="14"/>
      <c r="G507" t="s">
        <v>73</v>
      </c>
    </row>
    <row r="508" spans="1:7" hidden="1" x14ac:dyDescent="0.35">
      <c r="A508" s="13" t="s">
        <v>41</v>
      </c>
      <c r="B508" s="7"/>
      <c r="C508" s="8"/>
      <c r="D508" s="6"/>
      <c r="E508" s="14"/>
      <c r="G508" t="s">
        <v>73</v>
      </c>
    </row>
    <row r="509" spans="1:7" hidden="1" x14ac:dyDescent="0.35">
      <c r="A509" s="13" t="s">
        <v>10</v>
      </c>
      <c r="B509" s="7"/>
      <c r="C509" s="8"/>
      <c r="D509" s="6"/>
      <c r="E509" s="14"/>
      <c r="G509" t="s">
        <v>73</v>
      </c>
    </row>
    <row r="510" spans="1:7" hidden="1" x14ac:dyDescent="0.35">
      <c r="A510" s="13" t="s">
        <v>11</v>
      </c>
      <c r="B510" s="7"/>
      <c r="C510" s="8"/>
      <c r="D510" s="6"/>
      <c r="E510" s="14"/>
      <c r="G510" t="s">
        <v>73</v>
      </c>
    </row>
    <row r="511" spans="1:7" hidden="1" x14ac:dyDescent="0.35">
      <c r="A511" s="13" t="s">
        <v>44</v>
      </c>
      <c r="B511" s="7"/>
      <c r="C511" s="8"/>
      <c r="D511" s="6"/>
      <c r="E511" s="14"/>
      <c r="G511" t="s">
        <v>73</v>
      </c>
    </row>
    <row r="512" spans="1:7" hidden="1" x14ac:dyDescent="0.35">
      <c r="A512" s="13" t="s">
        <v>12</v>
      </c>
      <c r="B512" s="7"/>
      <c r="C512" s="8"/>
      <c r="D512" s="6"/>
      <c r="E512" s="14"/>
      <c r="G512" t="s">
        <v>73</v>
      </c>
    </row>
    <row r="513" spans="1:7" hidden="1" x14ac:dyDescent="0.35">
      <c r="A513" s="13" t="s">
        <v>16</v>
      </c>
      <c r="B513" s="7"/>
      <c r="C513" s="8"/>
      <c r="D513" s="6"/>
      <c r="E513" s="14"/>
      <c r="G513" t="s">
        <v>73</v>
      </c>
    </row>
    <row r="514" spans="1:7" hidden="1" x14ac:dyDescent="0.35">
      <c r="A514" s="13" t="s">
        <v>49</v>
      </c>
      <c r="B514" s="7"/>
      <c r="C514" s="8"/>
      <c r="D514" s="6"/>
      <c r="E514" s="14"/>
      <c r="G514" t="s">
        <v>73</v>
      </c>
    </row>
    <row r="515" spans="1:7" hidden="1" x14ac:dyDescent="0.35">
      <c r="A515" s="13" t="s">
        <v>48</v>
      </c>
      <c r="B515" s="7"/>
      <c r="C515" s="8"/>
      <c r="D515" s="6"/>
      <c r="E515" s="14"/>
      <c r="G515" t="s">
        <v>73</v>
      </c>
    </row>
    <row r="516" spans="1:7" hidden="1" x14ac:dyDescent="0.35">
      <c r="A516" s="13" t="s">
        <v>20</v>
      </c>
      <c r="B516" s="7"/>
      <c r="C516" s="8"/>
      <c r="D516" s="6"/>
      <c r="E516" s="14"/>
      <c r="G516" t="s">
        <v>73</v>
      </c>
    </row>
    <row r="517" spans="1:7" hidden="1" x14ac:dyDescent="0.35">
      <c r="A517" s="13" t="s">
        <v>15</v>
      </c>
      <c r="B517" s="7"/>
      <c r="C517" s="8"/>
      <c r="D517" s="6"/>
      <c r="E517" s="14"/>
      <c r="G517" t="s">
        <v>73</v>
      </c>
    </row>
    <row r="518" spans="1:7" hidden="1" x14ac:dyDescent="0.35">
      <c r="A518" s="13" t="s">
        <v>17</v>
      </c>
      <c r="B518" s="7"/>
      <c r="C518" s="8"/>
      <c r="D518" s="6"/>
      <c r="E518" s="14"/>
      <c r="G518" t="s">
        <v>73</v>
      </c>
    </row>
    <row r="519" spans="1:7" hidden="1" x14ac:dyDescent="0.35">
      <c r="A519" s="13" t="s">
        <v>36</v>
      </c>
      <c r="B519" s="7"/>
      <c r="C519" s="8"/>
      <c r="D519" s="6"/>
      <c r="E519" s="14"/>
      <c r="G519" t="s">
        <v>73</v>
      </c>
    </row>
    <row r="520" spans="1:7" hidden="1" x14ac:dyDescent="0.35">
      <c r="A520" s="13" t="s">
        <v>37</v>
      </c>
      <c r="B520" s="7"/>
      <c r="C520" s="8"/>
      <c r="D520" s="6"/>
      <c r="E520" s="14"/>
      <c r="G520" t="s">
        <v>73</v>
      </c>
    </row>
    <row r="521" spans="1:7" hidden="1" x14ac:dyDescent="0.35">
      <c r="A521" s="13" t="s">
        <v>38</v>
      </c>
      <c r="B521" s="7"/>
      <c r="C521" s="8"/>
      <c r="D521" s="6"/>
      <c r="E521" s="14"/>
      <c r="G521" t="s">
        <v>73</v>
      </c>
    </row>
    <row r="522" spans="1:7" hidden="1" x14ac:dyDescent="0.35">
      <c r="A522" s="13" t="s">
        <v>39</v>
      </c>
      <c r="B522" s="7"/>
      <c r="C522" s="8"/>
      <c r="D522" s="6"/>
      <c r="E522" s="14"/>
      <c r="G522" t="s">
        <v>73</v>
      </c>
    </row>
    <row r="523" spans="1:7" hidden="1" x14ac:dyDescent="0.35">
      <c r="A523" s="13" t="s">
        <v>46</v>
      </c>
      <c r="B523" s="7"/>
      <c r="C523" s="8"/>
      <c r="D523" s="6"/>
      <c r="E523" s="14"/>
      <c r="G523" t="s">
        <v>73</v>
      </c>
    </row>
    <row r="524" spans="1:7" hidden="1" x14ac:dyDescent="0.35">
      <c r="A524" s="13" t="s">
        <v>47</v>
      </c>
      <c r="B524" s="7"/>
      <c r="C524" s="8"/>
      <c r="D524" s="6"/>
      <c r="E524" s="14"/>
      <c r="G524" t="s">
        <v>73</v>
      </c>
    </row>
    <row r="525" spans="1:7" hidden="1" x14ac:dyDescent="0.35">
      <c r="A525" s="13" t="s">
        <v>21</v>
      </c>
      <c r="B525" s="7"/>
      <c r="C525" s="8"/>
      <c r="D525" s="6"/>
      <c r="E525" s="14"/>
      <c r="G525" t="s">
        <v>73</v>
      </c>
    </row>
    <row r="526" spans="1:7" hidden="1" x14ac:dyDescent="0.35">
      <c r="A526" s="19" t="s">
        <v>22</v>
      </c>
      <c r="B526" s="20"/>
      <c r="C526" s="8"/>
      <c r="D526" s="6"/>
      <c r="E526" s="14"/>
      <c r="G526" t="s">
        <v>73</v>
      </c>
    </row>
    <row r="527" spans="1:7" ht="15" hidden="1" thickBot="1" x14ac:dyDescent="0.4">
      <c r="A527" s="26" t="s">
        <v>23</v>
      </c>
      <c r="B527" s="37">
        <f>SUMIF(E483:E526,"=X",B483:B526)</f>
        <v>0</v>
      </c>
      <c r="C527" s="36"/>
      <c r="D527" s="3"/>
      <c r="E527" s="15"/>
      <c r="G527" t="s">
        <v>73</v>
      </c>
    </row>
    <row r="528" spans="1:7" hidden="1" x14ac:dyDescent="0.35">
      <c r="A528" s="23" t="s">
        <v>62</v>
      </c>
      <c r="B528" s="35"/>
      <c r="C528" s="4"/>
      <c r="D528" s="4"/>
      <c r="E528" s="11"/>
      <c r="G528" t="s">
        <v>73</v>
      </c>
    </row>
    <row r="529" spans="1:7" hidden="1" x14ac:dyDescent="0.35">
      <c r="A529" s="16" t="s">
        <v>18</v>
      </c>
      <c r="B529" s="7"/>
      <c r="C529" s="6"/>
      <c r="D529" s="6"/>
      <c r="E529" s="14"/>
      <c r="G529" t="s">
        <v>73</v>
      </c>
    </row>
    <row r="530" spans="1:7" hidden="1" x14ac:dyDescent="0.35">
      <c r="A530" s="34" t="s">
        <v>19</v>
      </c>
      <c r="B530" s="20"/>
      <c r="C530" s="6"/>
      <c r="D530" s="6"/>
      <c r="E530" s="14"/>
      <c r="G530" t="s">
        <v>73</v>
      </c>
    </row>
    <row r="531" spans="1:7" ht="15" hidden="1" thickBot="1" x14ac:dyDescent="0.4">
      <c r="A531" s="26" t="s">
        <v>23</v>
      </c>
      <c r="B531" s="37">
        <f>SUMIF(E529:E530,"=X",B529:B530)</f>
        <v>0</v>
      </c>
      <c r="C531" s="33"/>
      <c r="D531" s="3"/>
      <c r="E531" s="15"/>
      <c r="G531" t="s">
        <v>73</v>
      </c>
    </row>
    <row r="532" spans="1:7" hidden="1" x14ac:dyDescent="0.35">
      <c r="A532" s="23" t="s">
        <v>13</v>
      </c>
      <c r="B532" s="35"/>
      <c r="C532" s="4"/>
      <c r="D532" s="4"/>
      <c r="E532" s="11"/>
      <c r="G532" t="s">
        <v>73</v>
      </c>
    </row>
    <row r="533" spans="1:7" hidden="1" x14ac:dyDescent="0.35">
      <c r="A533" s="13" t="s">
        <v>1</v>
      </c>
      <c r="B533" s="7"/>
      <c r="C533" s="6"/>
      <c r="D533" s="6"/>
      <c r="E533" s="14"/>
      <c r="G533" t="s">
        <v>73</v>
      </c>
    </row>
    <row r="534" spans="1:7" hidden="1" x14ac:dyDescent="0.35">
      <c r="A534" s="13" t="s">
        <v>24</v>
      </c>
      <c r="B534" s="7"/>
      <c r="C534" s="6"/>
      <c r="D534" s="6"/>
      <c r="E534" s="14"/>
      <c r="G534" t="s">
        <v>73</v>
      </c>
    </row>
    <row r="535" spans="1:7" hidden="1" x14ac:dyDescent="0.35">
      <c r="A535" s="13" t="s">
        <v>2</v>
      </c>
      <c r="B535" s="7"/>
      <c r="C535" s="6"/>
      <c r="D535" s="6"/>
      <c r="E535" s="14"/>
      <c r="G535" t="s">
        <v>73</v>
      </c>
    </row>
    <row r="536" spans="1:7" hidden="1" x14ac:dyDescent="0.35">
      <c r="A536" s="13" t="s">
        <v>3</v>
      </c>
      <c r="B536" s="7"/>
      <c r="C536" s="6"/>
      <c r="D536" s="6"/>
      <c r="E536" s="14"/>
      <c r="G536" t="s">
        <v>73</v>
      </c>
    </row>
    <row r="537" spans="1:7" hidden="1" x14ac:dyDescent="0.35">
      <c r="A537" s="13" t="s">
        <v>14</v>
      </c>
      <c r="B537" s="7"/>
      <c r="C537" s="6"/>
      <c r="D537" s="6"/>
      <c r="E537" s="14"/>
      <c r="G537" t="s">
        <v>73</v>
      </c>
    </row>
    <row r="538" spans="1:7" hidden="1" x14ac:dyDescent="0.35">
      <c r="A538" s="13" t="s">
        <v>26</v>
      </c>
      <c r="B538" s="7"/>
      <c r="C538" s="6"/>
      <c r="D538" s="6"/>
      <c r="E538" s="14"/>
      <c r="G538" t="s">
        <v>73</v>
      </c>
    </row>
    <row r="539" spans="1:7" hidden="1" x14ac:dyDescent="0.35">
      <c r="A539" s="13" t="s">
        <v>28</v>
      </c>
      <c r="B539" s="7"/>
      <c r="C539" s="6"/>
      <c r="D539" s="6"/>
      <c r="E539" s="14"/>
      <c r="G539" t="s">
        <v>73</v>
      </c>
    </row>
    <row r="540" spans="1:7" hidden="1" x14ac:dyDescent="0.35">
      <c r="A540" s="13" t="s">
        <v>34</v>
      </c>
      <c r="B540" s="7"/>
      <c r="C540" s="6"/>
      <c r="D540" s="6"/>
      <c r="E540" s="14"/>
      <c r="G540" t="s">
        <v>73</v>
      </c>
    </row>
    <row r="541" spans="1:7" hidden="1" x14ac:dyDescent="0.35">
      <c r="A541" s="13" t="s">
        <v>4</v>
      </c>
      <c r="B541" s="7"/>
      <c r="C541" s="6"/>
      <c r="D541" s="6"/>
      <c r="E541" s="14"/>
      <c r="G541" t="s">
        <v>73</v>
      </c>
    </row>
    <row r="542" spans="1:7" hidden="1" x14ac:dyDescent="0.35">
      <c r="A542" s="13" t="s">
        <v>33</v>
      </c>
      <c r="B542" s="7"/>
      <c r="C542" s="6"/>
      <c r="D542" s="6"/>
      <c r="E542" s="14"/>
      <c r="G542" t="s">
        <v>73</v>
      </c>
    </row>
    <row r="543" spans="1:7" hidden="1" x14ac:dyDescent="0.35">
      <c r="A543" s="13" t="s">
        <v>35</v>
      </c>
      <c r="B543" s="7"/>
      <c r="C543" s="6"/>
      <c r="D543" s="6"/>
      <c r="E543" s="14"/>
      <c r="G543" t="s">
        <v>73</v>
      </c>
    </row>
    <row r="544" spans="1:7" hidden="1" x14ac:dyDescent="0.35">
      <c r="A544" s="13" t="s">
        <v>29</v>
      </c>
      <c r="B544" s="7"/>
      <c r="C544" s="6"/>
      <c r="D544" s="6"/>
      <c r="E544" s="14"/>
      <c r="G544" t="s">
        <v>73</v>
      </c>
    </row>
    <row r="545" spans="1:7" hidden="1" x14ac:dyDescent="0.35">
      <c r="A545" s="13" t="s">
        <v>30</v>
      </c>
      <c r="B545" s="7"/>
      <c r="C545" s="6"/>
      <c r="D545" s="6"/>
      <c r="E545" s="14"/>
      <c r="G545" t="s">
        <v>73</v>
      </c>
    </row>
    <row r="546" spans="1:7" hidden="1" x14ac:dyDescent="0.35">
      <c r="A546" s="13" t="s">
        <v>31</v>
      </c>
      <c r="B546" s="7"/>
      <c r="C546" s="6"/>
      <c r="D546" s="6"/>
      <c r="E546" s="14"/>
      <c r="G546" t="s">
        <v>73</v>
      </c>
    </row>
    <row r="547" spans="1:7" hidden="1" x14ac:dyDescent="0.35">
      <c r="A547" s="13" t="s">
        <v>32</v>
      </c>
      <c r="B547" s="7"/>
      <c r="C547" s="6"/>
      <c r="D547" s="6"/>
      <c r="E547" s="14"/>
      <c r="G547" t="s">
        <v>73</v>
      </c>
    </row>
    <row r="548" spans="1:7" hidden="1" x14ac:dyDescent="0.35">
      <c r="A548" s="13" t="s">
        <v>42</v>
      </c>
      <c r="B548" s="7"/>
      <c r="C548" s="6"/>
      <c r="D548" s="6"/>
      <c r="E548" s="14"/>
      <c r="G548" t="s">
        <v>73</v>
      </c>
    </row>
    <row r="549" spans="1:7" hidden="1" x14ac:dyDescent="0.35">
      <c r="A549" s="13" t="s">
        <v>43</v>
      </c>
      <c r="B549" s="7"/>
      <c r="C549" s="6"/>
      <c r="D549" s="6"/>
      <c r="E549" s="14"/>
      <c r="G549" t="s">
        <v>73</v>
      </c>
    </row>
    <row r="550" spans="1:7" hidden="1" x14ac:dyDescent="0.35">
      <c r="A550" s="13" t="s">
        <v>9</v>
      </c>
      <c r="B550" s="7"/>
      <c r="C550" s="6"/>
      <c r="D550" s="6"/>
      <c r="E550" s="14"/>
      <c r="G550" t="s">
        <v>73</v>
      </c>
    </row>
    <row r="551" spans="1:7" hidden="1" x14ac:dyDescent="0.35">
      <c r="A551" s="13" t="s">
        <v>27</v>
      </c>
      <c r="B551" s="7"/>
      <c r="C551" s="6"/>
      <c r="D551" s="6"/>
      <c r="E551" s="14"/>
      <c r="G551" t="s">
        <v>73</v>
      </c>
    </row>
    <row r="552" spans="1:7" hidden="1" x14ac:dyDescent="0.35">
      <c r="A552" s="13" t="s">
        <v>5</v>
      </c>
      <c r="B552" s="7"/>
      <c r="C552" s="6"/>
      <c r="D552" s="6"/>
      <c r="E552" s="14"/>
      <c r="G552" t="s">
        <v>73</v>
      </c>
    </row>
    <row r="553" spans="1:7" hidden="1" x14ac:dyDescent="0.35">
      <c r="A553" s="13" t="s">
        <v>6</v>
      </c>
      <c r="B553" s="7"/>
      <c r="C553" s="6"/>
      <c r="D553" s="6"/>
      <c r="E553" s="14"/>
      <c r="G553" t="s">
        <v>73</v>
      </c>
    </row>
    <row r="554" spans="1:7" hidden="1" x14ac:dyDescent="0.35">
      <c r="A554" s="13" t="s">
        <v>7</v>
      </c>
      <c r="B554" s="7"/>
      <c r="C554" s="6"/>
      <c r="D554" s="6"/>
      <c r="E554" s="14"/>
      <c r="G554" t="s">
        <v>73</v>
      </c>
    </row>
    <row r="555" spans="1:7" hidden="1" x14ac:dyDescent="0.35">
      <c r="A555" s="13" t="s">
        <v>8</v>
      </c>
      <c r="B555" s="7"/>
      <c r="C555" s="6"/>
      <c r="D555" s="6"/>
      <c r="E555" s="14"/>
      <c r="G555" t="s">
        <v>73</v>
      </c>
    </row>
    <row r="556" spans="1:7" hidden="1" x14ac:dyDescent="0.35">
      <c r="A556" s="13" t="s">
        <v>45</v>
      </c>
      <c r="B556" s="7"/>
      <c r="C556" s="6"/>
      <c r="D556" s="6"/>
      <c r="E556" s="14"/>
      <c r="G556" t="s">
        <v>73</v>
      </c>
    </row>
    <row r="557" spans="1:7" hidden="1" x14ac:dyDescent="0.35">
      <c r="A557" s="13" t="s">
        <v>40</v>
      </c>
      <c r="B557" s="7"/>
      <c r="C557" s="6"/>
      <c r="D557" s="6"/>
      <c r="E557" s="14"/>
      <c r="G557" t="s">
        <v>73</v>
      </c>
    </row>
    <row r="558" spans="1:7" hidden="1" x14ac:dyDescent="0.35">
      <c r="A558" s="13" t="s">
        <v>41</v>
      </c>
      <c r="B558" s="7"/>
      <c r="C558" s="6"/>
      <c r="D558" s="6"/>
      <c r="E558" s="14"/>
      <c r="G558" t="s">
        <v>73</v>
      </c>
    </row>
    <row r="559" spans="1:7" hidden="1" x14ac:dyDescent="0.35">
      <c r="A559" s="13" t="s">
        <v>10</v>
      </c>
      <c r="B559" s="7"/>
      <c r="C559" s="6"/>
      <c r="D559" s="6"/>
      <c r="E559" s="14"/>
      <c r="G559" t="s">
        <v>73</v>
      </c>
    </row>
    <row r="560" spans="1:7" hidden="1" x14ac:dyDescent="0.35">
      <c r="A560" s="13" t="s">
        <v>11</v>
      </c>
      <c r="B560" s="7"/>
      <c r="C560" s="6"/>
      <c r="D560" s="6"/>
      <c r="E560" s="14"/>
      <c r="G560" t="s">
        <v>73</v>
      </c>
    </row>
    <row r="561" spans="1:7" hidden="1" x14ac:dyDescent="0.35">
      <c r="A561" s="13" t="s">
        <v>44</v>
      </c>
      <c r="B561" s="7"/>
      <c r="C561" s="6"/>
      <c r="D561" s="6"/>
      <c r="E561" s="14"/>
      <c r="G561" t="s">
        <v>73</v>
      </c>
    </row>
    <row r="562" spans="1:7" hidden="1" x14ac:dyDescent="0.35">
      <c r="A562" s="13" t="s">
        <v>12</v>
      </c>
      <c r="B562" s="7"/>
      <c r="C562" s="6"/>
      <c r="D562" s="6"/>
      <c r="E562" s="14"/>
      <c r="G562" t="s">
        <v>73</v>
      </c>
    </row>
    <row r="563" spans="1:7" hidden="1" x14ac:dyDescent="0.35">
      <c r="A563" s="13" t="s">
        <v>16</v>
      </c>
      <c r="B563" s="7"/>
      <c r="C563" s="6"/>
      <c r="D563" s="6"/>
      <c r="E563" s="14"/>
      <c r="G563" t="s">
        <v>73</v>
      </c>
    </row>
    <row r="564" spans="1:7" hidden="1" x14ac:dyDescent="0.35">
      <c r="A564" s="13" t="s">
        <v>49</v>
      </c>
      <c r="B564" s="7"/>
      <c r="C564" s="6"/>
      <c r="D564" s="6"/>
      <c r="E564" s="14"/>
      <c r="G564" t="s">
        <v>73</v>
      </c>
    </row>
    <row r="565" spans="1:7" hidden="1" x14ac:dyDescent="0.35">
      <c r="A565" s="13" t="s">
        <v>59</v>
      </c>
      <c r="B565" s="7"/>
      <c r="C565" s="6"/>
      <c r="D565" s="6"/>
      <c r="E565" s="14"/>
      <c r="G565" t="s">
        <v>73</v>
      </c>
    </row>
    <row r="566" spans="1:7" hidden="1" x14ac:dyDescent="0.35">
      <c r="A566" s="13" t="s">
        <v>60</v>
      </c>
      <c r="B566" s="7"/>
      <c r="C566" s="6"/>
      <c r="D566" s="6"/>
      <c r="E566" s="14"/>
      <c r="G566" t="s">
        <v>73</v>
      </c>
    </row>
    <row r="567" spans="1:7" hidden="1" x14ac:dyDescent="0.35">
      <c r="A567" s="13" t="s">
        <v>48</v>
      </c>
      <c r="B567" s="7"/>
      <c r="C567" s="6"/>
      <c r="D567" s="6"/>
      <c r="E567" s="14"/>
      <c r="G567" t="s">
        <v>73</v>
      </c>
    </row>
    <row r="568" spans="1:7" hidden="1" x14ac:dyDescent="0.35">
      <c r="A568" s="13" t="s">
        <v>20</v>
      </c>
      <c r="B568" s="7"/>
      <c r="C568" s="6"/>
      <c r="D568" s="6"/>
      <c r="E568" s="14"/>
      <c r="G568" t="s">
        <v>73</v>
      </c>
    </row>
    <row r="569" spans="1:7" hidden="1" x14ac:dyDescent="0.35">
      <c r="A569" s="13" t="s">
        <v>15</v>
      </c>
      <c r="B569" s="7"/>
      <c r="C569" s="6"/>
      <c r="D569" s="6"/>
      <c r="E569" s="14"/>
      <c r="G569" t="s">
        <v>73</v>
      </c>
    </row>
    <row r="570" spans="1:7" hidden="1" x14ac:dyDescent="0.35">
      <c r="A570" s="13" t="s">
        <v>17</v>
      </c>
      <c r="B570" s="7"/>
      <c r="C570" s="6"/>
      <c r="D570" s="6"/>
      <c r="E570" s="14"/>
      <c r="G570" t="s">
        <v>73</v>
      </c>
    </row>
    <row r="571" spans="1:7" hidden="1" x14ac:dyDescent="0.35">
      <c r="A571" s="13" t="s">
        <v>36</v>
      </c>
      <c r="B571" s="7"/>
      <c r="C571" s="6"/>
      <c r="D571" s="6"/>
      <c r="E571" s="14"/>
      <c r="G571" t="s">
        <v>73</v>
      </c>
    </row>
    <row r="572" spans="1:7" hidden="1" x14ac:dyDescent="0.35">
      <c r="A572" s="13" t="s">
        <v>37</v>
      </c>
      <c r="B572" s="7"/>
      <c r="C572" s="6"/>
      <c r="D572" s="6"/>
      <c r="E572" s="14"/>
      <c r="G572" t="s">
        <v>73</v>
      </c>
    </row>
    <row r="573" spans="1:7" hidden="1" x14ac:dyDescent="0.35">
      <c r="A573" s="13" t="s">
        <v>38</v>
      </c>
      <c r="B573" s="7"/>
      <c r="C573" s="6"/>
      <c r="D573" s="6"/>
      <c r="E573" s="14"/>
      <c r="G573" t="s">
        <v>73</v>
      </c>
    </row>
    <row r="574" spans="1:7" hidden="1" x14ac:dyDescent="0.35">
      <c r="A574" s="13" t="s">
        <v>39</v>
      </c>
      <c r="B574" s="7"/>
      <c r="C574" s="6"/>
      <c r="D574" s="6"/>
      <c r="E574" s="14"/>
      <c r="G574" t="s">
        <v>73</v>
      </c>
    </row>
    <row r="575" spans="1:7" hidden="1" x14ac:dyDescent="0.35">
      <c r="A575" s="13" t="s">
        <v>46</v>
      </c>
      <c r="B575" s="7"/>
      <c r="C575" s="6"/>
      <c r="D575" s="6"/>
      <c r="E575" s="14"/>
      <c r="G575" t="s">
        <v>73</v>
      </c>
    </row>
    <row r="576" spans="1:7" hidden="1" x14ac:dyDescent="0.35">
      <c r="A576" s="13" t="s">
        <v>61</v>
      </c>
      <c r="B576" s="7"/>
      <c r="C576" s="6"/>
      <c r="D576" s="6"/>
      <c r="E576" s="14"/>
      <c r="G576" t="s">
        <v>73</v>
      </c>
    </row>
    <row r="577" spans="1:7" hidden="1" x14ac:dyDescent="0.35">
      <c r="A577" s="13" t="s">
        <v>55</v>
      </c>
      <c r="B577" s="7"/>
      <c r="C577" s="6"/>
      <c r="D577" s="6"/>
      <c r="E577" s="14"/>
      <c r="G577" t="s">
        <v>73</v>
      </c>
    </row>
    <row r="578" spans="1:7" hidden="1" x14ac:dyDescent="0.35">
      <c r="A578" s="13" t="s">
        <v>56</v>
      </c>
      <c r="B578" s="7"/>
      <c r="C578" s="6"/>
      <c r="D578" s="6"/>
      <c r="E578" s="14"/>
      <c r="G578" t="s">
        <v>73</v>
      </c>
    </row>
    <row r="579" spans="1:7" hidden="1" x14ac:dyDescent="0.35">
      <c r="A579" s="13" t="s">
        <v>57</v>
      </c>
      <c r="B579" s="7"/>
      <c r="C579" s="6"/>
      <c r="D579" s="6"/>
      <c r="E579" s="14"/>
      <c r="G579" t="s">
        <v>73</v>
      </c>
    </row>
    <row r="580" spans="1:7" hidden="1" x14ac:dyDescent="0.35">
      <c r="A580" s="13" t="s">
        <v>58</v>
      </c>
      <c r="B580" s="7"/>
      <c r="C580" s="6"/>
      <c r="D580" s="6"/>
      <c r="E580" s="14"/>
      <c r="G580" t="s">
        <v>73</v>
      </c>
    </row>
    <row r="581" spans="1:7" hidden="1" x14ac:dyDescent="0.35">
      <c r="A581" s="13" t="s">
        <v>47</v>
      </c>
      <c r="B581" s="7"/>
      <c r="C581" s="6"/>
      <c r="D581" s="6"/>
      <c r="E581" s="14"/>
      <c r="G581" t="s">
        <v>73</v>
      </c>
    </row>
    <row r="582" spans="1:7" hidden="1" x14ac:dyDescent="0.35">
      <c r="A582" s="13" t="s">
        <v>52</v>
      </c>
      <c r="B582" s="7"/>
      <c r="C582" s="6"/>
      <c r="D582" s="6"/>
      <c r="E582" s="14"/>
      <c r="G582" t="s">
        <v>73</v>
      </c>
    </row>
    <row r="583" spans="1:7" hidden="1" x14ac:dyDescent="0.35">
      <c r="A583" s="13" t="s">
        <v>52</v>
      </c>
      <c r="B583" s="7"/>
      <c r="C583" s="6"/>
      <c r="D583" s="6"/>
      <c r="E583" s="14"/>
      <c r="G583" t="s">
        <v>73</v>
      </c>
    </row>
    <row r="584" spans="1:7" hidden="1" x14ac:dyDescent="0.35">
      <c r="A584" s="13" t="s">
        <v>52</v>
      </c>
      <c r="B584" s="7"/>
      <c r="C584" s="6"/>
      <c r="D584" s="6"/>
      <c r="E584" s="14"/>
      <c r="G584" t="s">
        <v>73</v>
      </c>
    </row>
    <row r="585" spans="1:7" hidden="1" x14ac:dyDescent="0.35">
      <c r="A585" s="13" t="s">
        <v>51</v>
      </c>
      <c r="B585" s="7"/>
      <c r="C585" s="6"/>
      <c r="D585" s="6"/>
      <c r="E585" s="14"/>
      <c r="G585" t="s">
        <v>73</v>
      </c>
    </row>
    <row r="586" spans="1:7" hidden="1" x14ac:dyDescent="0.35">
      <c r="A586" s="13" t="s">
        <v>51</v>
      </c>
      <c r="B586" s="7"/>
      <c r="C586" s="6"/>
      <c r="D586" s="6"/>
      <c r="E586" s="14"/>
      <c r="G586" t="s">
        <v>73</v>
      </c>
    </row>
    <row r="587" spans="1:7" hidden="1" x14ac:dyDescent="0.35">
      <c r="A587" s="13" t="s">
        <v>51</v>
      </c>
      <c r="B587" s="7"/>
      <c r="C587" s="6"/>
      <c r="D587" s="6"/>
      <c r="E587" s="14"/>
      <c r="G587" t="s">
        <v>73</v>
      </c>
    </row>
    <row r="588" spans="1:7" hidden="1" x14ac:dyDescent="0.35">
      <c r="A588" s="13" t="s">
        <v>53</v>
      </c>
      <c r="B588" s="7"/>
      <c r="C588" s="6"/>
      <c r="D588" s="6"/>
      <c r="E588" s="14"/>
      <c r="G588" t="s">
        <v>73</v>
      </c>
    </row>
    <row r="589" spans="1:7" hidden="1" x14ac:dyDescent="0.35">
      <c r="A589" s="13" t="s">
        <v>53</v>
      </c>
      <c r="B589" s="7"/>
      <c r="C589" s="6"/>
      <c r="D589" s="6"/>
      <c r="E589" s="14"/>
      <c r="G589" t="s">
        <v>73</v>
      </c>
    </row>
    <row r="590" spans="1:7" hidden="1" x14ac:dyDescent="0.35">
      <c r="A590" s="13" t="s">
        <v>53</v>
      </c>
      <c r="B590" s="7"/>
      <c r="C590" s="6"/>
      <c r="D590" s="6"/>
      <c r="E590" s="14"/>
      <c r="G590" t="s">
        <v>73</v>
      </c>
    </row>
    <row r="591" spans="1:7" hidden="1" x14ac:dyDescent="0.35">
      <c r="A591" s="19" t="s">
        <v>54</v>
      </c>
      <c r="B591" s="20"/>
      <c r="C591" s="21"/>
      <c r="D591" s="21"/>
      <c r="E591" s="22"/>
      <c r="G591" t="s">
        <v>73</v>
      </c>
    </row>
    <row r="592" spans="1:7" ht="15" hidden="1" thickBot="1" x14ac:dyDescent="0.4">
      <c r="A592" s="26" t="s">
        <v>23</v>
      </c>
      <c r="B592" s="27">
        <f>SUMIF(E533:E591,"=X",B533:B591)</f>
        <v>0</v>
      </c>
      <c r="C592" s="28"/>
      <c r="D592" s="28"/>
      <c r="E592" s="29"/>
      <c r="G592" t="s">
        <v>73</v>
      </c>
    </row>
    <row r="593" spans="1:7" hidden="1" x14ac:dyDescent="0.35">
      <c r="A593" s="23" t="s">
        <v>63</v>
      </c>
      <c r="B593" s="24"/>
      <c r="C593" s="24"/>
      <c r="D593" s="24"/>
      <c r="E593" s="25"/>
      <c r="G593" t="s">
        <v>73</v>
      </c>
    </row>
    <row r="594" spans="1:7" hidden="1" x14ac:dyDescent="0.35">
      <c r="A594" s="13" t="s">
        <v>464</v>
      </c>
      <c r="B594" s="7">
        <f>B592+B527</f>
        <v>0</v>
      </c>
      <c r="C594" s="3"/>
      <c r="D594" s="3"/>
      <c r="E594" s="15"/>
      <c r="G594" t="s">
        <v>73</v>
      </c>
    </row>
    <row r="595" spans="1:7" hidden="1" x14ac:dyDescent="0.35">
      <c r="A595" s="13" t="s">
        <v>66</v>
      </c>
      <c r="B595" s="7">
        <f>B531</f>
        <v>0</v>
      </c>
      <c r="C595" s="3"/>
      <c r="D595" s="3"/>
      <c r="E595" s="15"/>
      <c r="G595" t="s">
        <v>73</v>
      </c>
    </row>
    <row r="596" spans="1:7" hidden="1" x14ac:dyDescent="0.35">
      <c r="A596" s="13" t="s">
        <v>81</v>
      </c>
      <c r="B596" s="6"/>
      <c r="C596" s="3"/>
      <c r="D596" s="3"/>
      <c r="E596" s="15"/>
      <c r="G596" t="s">
        <v>73</v>
      </c>
    </row>
    <row r="597" spans="1:7" hidden="1" x14ac:dyDescent="0.35">
      <c r="A597" s="13" t="s">
        <v>82</v>
      </c>
      <c r="B597" s="6"/>
      <c r="C597" s="3"/>
      <c r="D597" s="3"/>
      <c r="E597" s="15"/>
      <c r="G597" t="s">
        <v>73</v>
      </c>
    </row>
    <row r="598" spans="1:7" hidden="1" x14ac:dyDescent="0.35">
      <c r="A598" s="19" t="s">
        <v>68</v>
      </c>
      <c r="B598" s="21">
        <v>30</v>
      </c>
      <c r="C598" s="3"/>
      <c r="D598" s="3"/>
      <c r="E598" s="15"/>
      <c r="G598" t="s">
        <v>73</v>
      </c>
    </row>
    <row r="599" spans="1:7" ht="15" hidden="1" thickBot="1" x14ac:dyDescent="0.4">
      <c r="A599" s="31" t="s">
        <v>67</v>
      </c>
      <c r="B599" s="32" t="e">
        <f>((B594/B596)/B598)+((B595/B596)/(B597/B598))</f>
        <v>#DIV/0!</v>
      </c>
      <c r="C599" s="30"/>
      <c r="D599" s="17"/>
      <c r="E599" s="18"/>
      <c r="G599" t="s">
        <v>73</v>
      </c>
    </row>
    <row r="600" spans="1:7" hidden="1" x14ac:dyDescent="0.35">
      <c r="G600" t="s">
        <v>73</v>
      </c>
    </row>
    <row r="601" spans="1:7" hidden="1" x14ac:dyDescent="0.35">
      <c r="G601" t="s">
        <v>73</v>
      </c>
    </row>
    <row r="602" spans="1:7" hidden="1" x14ac:dyDescent="0.35">
      <c r="A602" s="43" t="s">
        <v>79</v>
      </c>
      <c r="B602" s="5" t="s">
        <v>65</v>
      </c>
      <c r="C602" s="5" t="s">
        <v>64</v>
      </c>
      <c r="D602" s="5" t="s">
        <v>25</v>
      </c>
      <c r="E602" s="12" t="s">
        <v>50</v>
      </c>
      <c r="G602" t="s">
        <v>74</v>
      </c>
    </row>
    <row r="603" spans="1:7" hidden="1" x14ac:dyDescent="0.35">
      <c r="A603" s="13" t="s">
        <v>1</v>
      </c>
      <c r="B603" s="7"/>
      <c r="C603" s="8"/>
      <c r="D603" s="6"/>
      <c r="E603" s="14"/>
      <c r="G603" t="s">
        <v>74</v>
      </c>
    </row>
    <row r="604" spans="1:7" hidden="1" x14ac:dyDescent="0.35">
      <c r="A604" s="13" t="s">
        <v>24</v>
      </c>
      <c r="B604" s="7"/>
      <c r="C604" s="8"/>
      <c r="D604" s="6"/>
      <c r="E604" s="14"/>
      <c r="G604" t="s">
        <v>74</v>
      </c>
    </row>
    <row r="605" spans="1:7" hidden="1" x14ac:dyDescent="0.35">
      <c r="A605" s="13" t="s">
        <v>2</v>
      </c>
      <c r="B605" s="7"/>
      <c r="C605" s="8"/>
      <c r="D605" s="6"/>
      <c r="E605" s="14"/>
      <c r="G605" t="s">
        <v>74</v>
      </c>
    </row>
    <row r="606" spans="1:7" hidden="1" x14ac:dyDescent="0.35">
      <c r="A606" s="13" t="s">
        <v>3</v>
      </c>
      <c r="B606" s="7"/>
      <c r="C606" s="8"/>
      <c r="D606" s="6"/>
      <c r="E606" s="14"/>
      <c r="G606" t="s">
        <v>74</v>
      </c>
    </row>
    <row r="607" spans="1:7" hidden="1" x14ac:dyDescent="0.35">
      <c r="A607" s="13" t="s">
        <v>14</v>
      </c>
      <c r="B607" s="7"/>
      <c r="C607" s="8"/>
      <c r="D607" s="6"/>
      <c r="E607" s="14"/>
      <c r="G607" t="s">
        <v>74</v>
      </c>
    </row>
    <row r="608" spans="1:7" hidden="1" x14ac:dyDescent="0.35">
      <c r="A608" s="13" t="s">
        <v>26</v>
      </c>
      <c r="B608" s="7"/>
      <c r="C608" s="8"/>
      <c r="D608" s="6"/>
      <c r="E608" s="14"/>
      <c r="G608" t="s">
        <v>74</v>
      </c>
    </row>
    <row r="609" spans="1:7" hidden="1" x14ac:dyDescent="0.35">
      <c r="A609" s="13" t="s">
        <v>28</v>
      </c>
      <c r="B609" s="7"/>
      <c r="C609" s="8"/>
      <c r="D609" s="6"/>
      <c r="E609" s="14"/>
      <c r="G609" t="s">
        <v>74</v>
      </c>
    </row>
    <row r="610" spans="1:7" hidden="1" x14ac:dyDescent="0.35">
      <c r="A610" s="13" t="s">
        <v>34</v>
      </c>
      <c r="B610" s="7"/>
      <c r="C610" s="8"/>
      <c r="D610" s="6"/>
      <c r="E610" s="14"/>
      <c r="G610" t="s">
        <v>74</v>
      </c>
    </row>
    <row r="611" spans="1:7" hidden="1" x14ac:dyDescent="0.35">
      <c r="A611" s="13" t="s">
        <v>4</v>
      </c>
      <c r="B611" s="7"/>
      <c r="C611" s="8"/>
      <c r="D611" s="6"/>
      <c r="E611" s="14"/>
      <c r="G611" t="s">
        <v>74</v>
      </c>
    </row>
    <row r="612" spans="1:7" hidden="1" x14ac:dyDescent="0.35">
      <c r="A612" s="13" t="s">
        <v>33</v>
      </c>
      <c r="B612" s="7"/>
      <c r="C612" s="8"/>
      <c r="D612" s="6"/>
      <c r="E612" s="14"/>
      <c r="G612" t="s">
        <v>74</v>
      </c>
    </row>
    <row r="613" spans="1:7" hidden="1" x14ac:dyDescent="0.35">
      <c r="A613" s="13" t="s">
        <v>35</v>
      </c>
      <c r="B613" s="7"/>
      <c r="C613" s="8"/>
      <c r="D613" s="6"/>
      <c r="E613" s="14"/>
      <c r="G613" t="s">
        <v>74</v>
      </c>
    </row>
    <row r="614" spans="1:7" hidden="1" x14ac:dyDescent="0.35">
      <c r="A614" s="13" t="s">
        <v>29</v>
      </c>
      <c r="B614" s="7"/>
      <c r="C614" s="8"/>
      <c r="D614" s="6"/>
      <c r="E614" s="14"/>
      <c r="G614" t="s">
        <v>74</v>
      </c>
    </row>
    <row r="615" spans="1:7" hidden="1" x14ac:dyDescent="0.35">
      <c r="A615" s="13" t="s">
        <v>30</v>
      </c>
      <c r="B615" s="7"/>
      <c r="C615" s="8"/>
      <c r="D615" s="6"/>
      <c r="E615" s="14"/>
      <c r="G615" t="s">
        <v>74</v>
      </c>
    </row>
    <row r="616" spans="1:7" hidden="1" x14ac:dyDescent="0.35">
      <c r="A616" s="13" t="s">
        <v>31</v>
      </c>
      <c r="B616" s="7"/>
      <c r="C616" s="8"/>
      <c r="D616" s="6"/>
      <c r="E616" s="14"/>
      <c r="G616" t="s">
        <v>74</v>
      </c>
    </row>
    <row r="617" spans="1:7" hidden="1" x14ac:dyDescent="0.35">
      <c r="A617" s="13" t="s">
        <v>32</v>
      </c>
      <c r="B617" s="7"/>
      <c r="C617" s="8"/>
      <c r="D617" s="6"/>
      <c r="E617" s="14"/>
      <c r="G617" t="s">
        <v>74</v>
      </c>
    </row>
    <row r="618" spans="1:7" hidden="1" x14ac:dyDescent="0.35">
      <c r="A618" s="13" t="s">
        <v>42</v>
      </c>
      <c r="B618" s="7"/>
      <c r="C618" s="8"/>
      <c r="D618" s="6"/>
      <c r="E618" s="14"/>
      <c r="G618" t="s">
        <v>74</v>
      </c>
    </row>
    <row r="619" spans="1:7" hidden="1" x14ac:dyDescent="0.35">
      <c r="A619" s="13" t="s">
        <v>43</v>
      </c>
      <c r="B619" s="7"/>
      <c r="C619" s="8"/>
      <c r="D619" s="6"/>
      <c r="E619" s="14"/>
      <c r="G619" t="s">
        <v>74</v>
      </c>
    </row>
    <row r="620" spans="1:7" hidden="1" x14ac:dyDescent="0.35">
      <c r="A620" s="13" t="s">
        <v>9</v>
      </c>
      <c r="B620" s="7"/>
      <c r="C620" s="8"/>
      <c r="D620" s="6"/>
      <c r="E620" s="14"/>
      <c r="G620" t="s">
        <v>74</v>
      </c>
    </row>
    <row r="621" spans="1:7" hidden="1" x14ac:dyDescent="0.35">
      <c r="A621" s="13" t="s">
        <v>27</v>
      </c>
      <c r="B621" s="7"/>
      <c r="C621" s="8"/>
      <c r="D621" s="6"/>
      <c r="E621" s="14"/>
      <c r="G621" t="s">
        <v>74</v>
      </c>
    </row>
    <row r="622" spans="1:7" hidden="1" x14ac:dyDescent="0.35">
      <c r="A622" s="13" t="s">
        <v>5</v>
      </c>
      <c r="B622" s="7"/>
      <c r="C622" s="8"/>
      <c r="D622" s="6"/>
      <c r="E622" s="14"/>
      <c r="G622" t="s">
        <v>74</v>
      </c>
    </row>
    <row r="623" spans="1:7" hidden="1" x14ac:dyDescent="0.35">
      <c r="A623" s="13" t="s">
        <v>6</v>
      </c>
      <c r="B623" s="7"/>
      <c r="C623" s="8"/>
      <c r="D623" s="6"/>
      <c r="E623" s="14"/>
      <c r="G623" t="s">
        <v>74</v>
      </c>
    </row>
    <row r="624" spans="1:7" hidden="1" x14ac:dyDescent="0.35">
      <c r="A624" s="13" t="s">
        <v>7</v>
      </c>
      <c r="B624" s="7"/>
      <c r="C624" s="8"/>
      <c r="D624" s="6"/>
      <c r="E624" s="14"/>
      <c r="G624" t="s">
        <v>74</v>
      </c>
    </row>
    <row r="625" spans="1:7" hidden="1" x14ac:dyDescent="0.35">
      <c r="A625" s="13" t="s">
        <v>8</v>
      </c>
      <c r="B625" s="7"/>
      <c r="C625" s="8"/>
      <c r="D625" s="6"/>
      <c r="E625" s="14"/>
      <c r="G625" t="s">
        <v>74</v>
      </c>
    </row>
    <row r="626" spans="1:7" hidden="1" x14ac:dyDescent="0.35">
      <c r="A626" s="13" t="s">
        <v>45</v>
      </c>
      <c r="B626" s="7"/>
      <c r="C626" s="8"/>
      <c r="D626" s="6"/>
      <c r="E626" s="14"/>
      <c r="G626" t="s">
        <v>74</v>
      </c>
    </row>
    <row r="627" spans="1:7" hidden="1" x14ac:dyDescent="0.35">
      <c r="A627" s="13" t="s">
        <v>40</v>
      </c>
      <c r="B627" s="7"/>
      <c r="C627" s="8"/>
      <c r="D627" s="6"/>
      <c r="E627" s="14"/>
      <c r="G627" t="s">
        <v>74</v>
      </c>
    </row>
    <row r="628" spans="1:7" hidden="1" x14ac:dyDescent="0.35">
      <c r="A628" s="13" t="s">
        <v>41</v>
      </c>
      <c r="B628" s="7"/>
      <c r="C628" s="8"/>
      <c r="D628" s="6"/>
      <c r="E628" s="14"/>
      <c r="G628" t="s">
        <v>74</v>
      </c>
    </row>
    <row r="629" spans="1:7" hidden="1" x14ac:dyDescent="0.35">
      <c r="A629" s="13" t="s">
        <v>10</v>
      </c>
      <c r="B629" s="7"/>
      <c r="C629" s="8"/>
      <c r="D629" s="6"/>
      <c r="E629" s="14"/>
      <c r="G629" t="s">
        <v>74</v>
      </c>
    </row>
    <row r="630" spans="1:7" hidden="1" x14ac:dyDescent="0.35">
      <c r="A630" s="13" t="s">
        <v>11</v>
      </c>
      <c r="B630" s="7"/>
      <c r="C630" s="8"/>
      <c r="D630" s="6"/>
      <c r="E630" s="14"/>
      <c r="G630" t="s">
        <v>74</v>
      </c>
    </row>
    <row r="631" spans="1:7" hidden="1" x14ac:dyDescent="0.35">
      <c r="A631" s="13" t="s">
        <v>44</v>
      </c>
      <c r="B631" s="7"/>
      <c r="C631" s="8"/>
      <c r="D631" s="6"/>
      <c r="E631" s="14"/>
      <c r="G631" t="s">
        <v>74</v>
      </c>
    </row>
    <row r="632" spans="1:7" hidden="1" x14ac:dyDescent="0.35">
      <c r="A632" s="13" t="s">
        <v>12</v>
      </c>
      <c r="B632" s="7"/>
      <c r="C632" s="8"/>
      <c r="D632" s="6"/>
      <c r="E632" s="14"/>
      <c r="G632" t="s">
        <v>74</v>
      </c>
    </row>
    <row r="633" spans="1:7" hidden="1" x14ac:dyDescent="0.35">
      <c r="A633" s="13" t="s">
        <v>16</v>
      </c>
      <c r="B633" s="7"/>
      <c r="C633" s="8"/>
      <c r="D633" s="6"/>
      <c r="E633" s="14"/>
      <c r="G633" t="s">
        <v>74</v>
      </c>
    </row>
    <row r="634" spans="1:7" hidden="1" x14ac:dyDescent="0.35">
      <c r="A634" s="13" t="s">
        <v>49</v>
      </c>
      <c r="B634" s="7"/>
      <c r="C634" s="8"/>
      <c r="D634" s="6"/>
      <c r="E634" s="14"/>
      <c r="G634" t="s">
        <v>74</v>
      </c>
    </row>
    <row r="635" spans="1:7" hidden="1" x14ac:dyDescent="0.35">
      <c r="A635" s="13" t="s">
        <v>48</v>
      </c>
      <c r="B635" s="7"/>
      <c r="C635" s="8"/>
      <c r="D635" s="6"/>
      <c r="E635" s="14"/>
      <c r="G635" t="s">
        <v>74</v>
      </c>
    </row>
    <row r="636" spans="1:7" hidden="1" x14ac:dyDescent="0.35">
      <c r="A636" s="13" t="s">
        <v>20</v>
      </c>
      <c r="B636" s="7"/>
      <c r="C636" s="8"/>
      <c r="D636" s="6"/>
      <c r="E636" s="14"/>
      <c r="G636" t="s">
        <v>74</v>
      </c>
    </row>
    <row r="637" spans="1:7" hidden="1" x14ac:dyDescent="0.35">
      <c r="A637" s="13" t="s">
        <v>15</v>
      </c>
      <c r="B637" s="7"/>
      <c r="C637" s="8"/>
      <c r="D637" s="6"/>
      <c r="E637" s="14"/>
      <c r="G637" t="s">
        <v>74</v>
      </c>
    </row>
    <row r="638" spans="1:7" hidden="1" x14ac:dyDescent="0.35">
      <c r="A638" s="13" t="s">
        <v>17</v>
      </c>
      <c r="B638" s="7"/>
      <c r="C638" s="8"/>
      <c r="D638" s="6"/>
      <c r="E638" s="14"/>
      <c r="G638" t="s">
        <v>74</v>
      </c>
    </row>
    <row r="639" spans="1:7" hidden="1" x14ac:dyDescent="0.35">
      <c r="A639" s="13" t="s">
        <v>36</v>
      </c>
      <c r="B639" s="7"/>
      <c r="C639" s="8"/>
      <c r="D639" s="6"/>
      <c r="E639" s="14"/>
      <c r="G639" t="s">
        <v>74</v>
      </c>
    </row>
    <row r="640" spans="1:7" hidden="1" x14ac:dyDescent="0.35">
      <c r="A640" s="13" t="s">
        <v>37</v>
      </c>
      <c r="B640" s="7"/>
      <c r="C640" s="8"/>
      <c r="D640" s="6"/>
      <c r="E640" s="14"/>
      <c r="G640" t="s">
        <v>74</v>
      </c>
    </row>
    <row r="641" spans="1:7" hidden="1" x14ac:dyDescent="0.35">
      <c r="A641" s="13" t="s">
        <v>38</v>
      </c>
      <c r="B641" s="7"/>
      <c r="C641" s="8"/>
      <c r="D641" s="6"/>
      <c r="E641" s="14"/>
      <c r="G641" t="s">
        <v>74</v>
      </c>
    </row>
    <row r="642" spans="1:7" hidden="1" x14ac:dyDescent="0.35">
      <c r="A642" s="13" t="s">
        <v>39</v>
      </c>
      <c r="B642" s="7"/>
      <c r="C642" s="8"/>
      <c r="D642" s="6"/>
      <c r="E642" s="14"/>
      <c r="G642" t="s">
        <v>74</v>
      </c>
    </row>
    <row r="643" spans="1:7" hidden="1" x14ac:dyDescent="0.35">
      <c r="A643" s="13" t="s">
        <v>46</v>
      </c>
      <c r="B643" s="7"/>
      <c r="C643" s="8"/>
      <c r="D643" s="6"/>
      <c r="E643" s="14"/>
      <c r="G643" t="s">
        <v>74</v>
      </c>
    </row>
    <row r="644" spans="1:7" hidden="1" x14ac:dyDescent="0.35">
      <c r="A644" s="13" t="s">
        <v>47</v>
      </c>
      <c r="B644" s="7"/>
      <c r="C644" s="8"/>
      <c r="D644" s="6"/>
      <c r="E644" s="14"/>
      <c r="G644" t="s">
        <v>74</v>
      </c>
    </row>
    <row r="645" spans="1:7" hidden="1" x14ac:dyDescent="0.35">
      <c r="A645" s="13" t="s">
        <v>21</v>
      </c>
      <c r="B645" s="7"/>
      <c r="C645" s="8"/>
      <c r="D645" s="6"/>
      <c r="E645" s="14"/>
      <c r="G645" t="s">
        <v>74</v>
      </c>
    </row>
    <row r="646" spans="1:7" hidden="1" x14ac:dyDescent="0.35">
      <c r="A646" s="19" t="s">
        <v>22</v>
      </c>
      <c r="B646" s="20"/>
      <c r="C646" s="8"/>
      <c r="D646" s="6"/>
      <c r="E646" s="14"/>
      <c r="G646" t="s">
        <v>74</v>
      </c>
    </row>
    <row r="647" spans="1:7" ht="15" hidden="1" thickBot="1" x14ac:dyDescent="0.4">
      <c r="A647" s="26" t="s">
        <v>23</v>
      </c>
      <c r="B647" s="37">
        <f>SUMIF(E603:E646,"=X",B603:B646)</f>
        <v>0</v>
      </c>
      <c r="C647" s="36"/>
      <c r="D647" s="3"/>
      <c r="E647" s="15"/>
      <c r="G647" t="s">
        <v>74</v>
      </c>
    </row>
    <row r="648" spans="1:7" hidden="1" x14ac:dyDescent="0.35">
      <c r="A648" s="23" t="s">
        <v>62</v>
      </c>
      <c r="B648" s="35"/>
      <c r="C648" s="4"/>
      <c r="D648" s="4"/>
      <c r="E648" s="11"/>
      <c r="G648" t="s">
        <v>74</v>
      </c>
    </row>
    <row r="649" spans="1:7" hidden="1" x14ac:dyDescent="0.35">
      <c r="A649" s="16" t="s">
        <v>18</v>
      </c>
      <c r="B649" s="7"/>
      <c r="C649" s="6"/>
      <c r="D649" s="6"/>
      <c r="E649" s="14"/>
      <c r="G649" t="s">
        <v>74</v>
      </c>
    </row>
    <row r="650" spans="1:7" hidden="1" x14ac:dyDescent="0.35">
      <c r="A650" s="34" t="s">
        <v>19</v>
      </c>
      <c r="B650" s="20"/>
      <c r="C650" s="6"/>
      <c r="D650" s="6"/>
      <c r="E650" s="14"/>
      <c r="G650" t="s">
        <v>74</v>
      </c>
    </row>
    <row r="651" spans="1:7" ht="15" hidden="1" thickBot="1" x14ac:dyDescent="0.4">
      <c r="A651" s="26" t="s">
        <v>23</v>
      </c>
      <c r="B651" s="37">
        <f>SUMIF(E649:E650,"=X",B649:B650)</f>
        <v>0</v>
      </c>
      <c r="C651" s="33"/>
      <c r="D651" s="3"/>
      <c r="E651" s="15"/>
      <c r="G651" t="s">
        <v>74</v>
      </c>
    </row>
    <row r="652" spans="1:7" hidden="1" x14ac:dyDescent="0.35">
      <c r="A652" s="23" t="s">
        <v>13</v>
      </c>
      <c r="B652" s="35"/>
      <c r="C652" s="4"/>
      <c r="D652" s="4"/>
      <c r="E652" s="11"/>
      <c r="G652" t="s">
        <v>74</v>
      </c>
    </row>
    <row r="653" spans="1:7" hidden="1" x14ac:dyDescent="0.35">
      <c r="A653" s="13" t="s">
        <v>1</v>
      </c>
      <c r="B653" s="7"/>
      <c r="C653" s="6"/>
      <c r="D653" s="6"/>
      <c r="E653" s="14"/>
      <c r="G653" t="s">
        <v>74</v>
      </c>
    </row>
    <row r="654" spans="1:7" hidden="1" x14ac:dyDescent="0.35">
      <c r="A654" s="13" t="s">
        <v>24</v>
      </c>
      <c r="B654" s="7"/>
      <c r="C654" s="6"/>
      <c r="D654" s="6"/>
      <c r="E654" s="14"/>
      <c r="G654" t="s">
        <v>74</v>
      </c>
    </row>
    <row r="655" spans="1:7" hidden="1" x14ac:dyDescent="0.35">
      <c r="A655" s="13" t="s">
        <v>2</v>
      </c>
      <c r="B655" s="7"/>
      <c r="C655" s="6"/>
      <c r="D655" s="6"/>
      <c r="E655" s="14"/>
      <c r="G655" t="s">
        <v>74</v>
      </c>
    </row>
    <row r="656" spans="1:7" hidden="1" x14ac:dyDescent="0.35">
      <c r="A656" s="13" t="s">
        <v>3</v>
      </c>
      <c r="B656" s="7"/>
      <c r="C656" s="6"/>
      <c r="D656" s="6"/>
      <c r="E656" s="14"/>
      <c r="G656" t="s">
        <v>74</v>
      </c>
    </row>
    <row r="657" spans="1:7" hidden="1" x14ac:dyDescent="0.35">
      <c r="A657" s="13" t="s">
        <v>14</v>
      </c>
      <c r="B657" s="7"/>
      <c r="C657" s="6"/>
      <c r="D657" s="6"/>
      <c r="E657" s="14"/>
      <c r="G657" t="s">
        <v>74</v>
      </c>
    </row>
    <row r="658" spans="1:7" hidden="1" x14ac:dyDescent="0.35">
      <c r="A658" s="13" t="s">
        <v>26</v>
      </c>
      <c r="B658" s="7"/>
      <c r="C658" s="6"/>
      <c r="D658" s="6"/>
      <c r="E658" s="14"/>
      <c r="G658" t="s">
        <v>74</v>
      </c>
    </row>
    <row r="659" spans="1:7" hidden="1" x14ac:dyDescent="0.35">
      <c r="A659" s="13" t="s">
        <v>28</v>
      </c>
      <c r="B659" s="7"/>
      <c r="C659" s="6"/>
      <c r="D659" s="6"/>
      <c r="E659" s="14"/>
      <c r="G659" t="s">
        <v>74</v>
      </c>
    </row>
    <row r="660" spans="1:7" hidden="1" x14ac:dyDescent="0.35">
      <c r="A660" s="13" t="s">
        <v>34</v>
      </c>
      <c r="B660" s="7"/>
      <c r="C660" s="6"/>
      <c r="D660" s="6"/>
      <c r="E660" s="14"/>
      <c r="G660" t="s">
        <v>74</v>
      </c>
    </row>
    <row r="661" spans="1:7" hidden="1" x14ac:dyDescent="0.35">
      <c r="A661" s="13" t="s">
        <v>4</v>
      </c>
      <c r="B661" s="7"/>
      <c r="C661" s="6"/>
      <c r="D661" s="6"/>
      <c r="E661" s="14"/>
      <c r="G661" t="s">
        <v>74</v>
      </c>
    </row>
    <row r="662" spans="1:7" hidden="1" x14ac:dyDescent="0.35">
      <c r="A662" s="13" t="s">
        <v>33</v>
      </c>
      <c r="B662" s="7"/>
      <c r="C662" s="6"/>
      <c r="D662" s="6"/>
      <c r="E662" s="14"/>
      <c r="G662" t="s">
        <v>74</v>
      </c>
    </row>
    <row r="663" spans="1:7" hidden="1" x14ac:dyDescent="0.35">
      <c r="A663" s="13" t="s">
        <v>35</v>
      </c>
      <c r="B663" s="7"/>
      <c r="C663" s="6"/>
      <c r="D663" s="6"/>
      <c r="E663" s="14"/>
      <c r="G663" t="s">
        <v>74</v>
      </c>
    </row>
    <row r="664" spans="1:7" hidden="1" x14ac:dyDescent="0.35">
      <c r="A664" s="13" t="s">
        <v>29</v>
      </c>
      <c r="B664" s="7"/>
      <c r="C664" s="6"/>
      <c r="D664" s="6"/>
      <c r="E664" s="14"/>
      <c r="G664" t="s">
        <v>74</v>
      </c>
    </row>
    <row r="665" spans="1:7" hidden="1" x14ac:dyDescent="0.35">
      <c r="A665" s="13" t="s">
        <v>30</v>
      </c>
      <c r="B665" s="7"/>
      <c r="C665" s="6"/>
      <c r="D665" s="6"/>
      <c r="E665" s="14"/>
      <c r="G665" t="s">
        <v>74</v>
      </c>
    </row>
    <row r="666" spans="1:7" hidden="1" x14ac:dyDescent="0.35">
      <c r="A666" s="13" t="s">
        <v>31</v>
      </c>
      <c r="B666" s="7"/>
      <c r="C666" s="6"/>
      <c r="D666" s="6"/>
      <c r="E666" s="14"/>
      <c r="G666" t="s">
        <v>74</v>
      </c>
    </row>
    <row r="667" spans="1:7" hidden="1" x14ac:dyDescent="0.35">
      <c r="A667" s="13" t="s">
        <v>32</v>
      </c>
      <c r="B667" s="7"/>
      <c r="C667" s="6"/>
      <c r="D667" s="6"/>
      <c r="E667" s="14"/>
      <c r="G667" t="s">
        <v>74</v>
      </c>
    </row>
    <row r="668" spans="1:7" hidden="1" x14ac:dyDescent="0.35">
      <c r="A668" s="13" t="s">
        <v>42</v>
      </c>
      <c r="B668" s="7"/>
      <c r="C668" s="6"/>
      <c r="D668" s="6"/>
      <c r="E668" s="14"/>
      <c r="G668" t="s">
        <v>74</v>
      </c>
    </row>
    <row r="669" spans="1:7" hidden="1" x14ac:dyDescent="0.35">
      <c r="A669" s="13" t="s">
        <v>43</v>
      </c>
      <c r="B669" s="7"/>
      <c r="C669" s="6"/>
      <c r="D669" s="6"/>
      <c r="E669" s="14"/>
      <c r="G669" t="s">
        <v>74</v>
      </c>
    </row>
    <row r="670" spans="1:7" hidden="1" x14ac:dyDescent="0.35">
      <c r="A670" s="13" t="s">
        <v>9</v>
      </c>
      <c r="B670" s="7"/>
      <c r="C670" s="6"/>
      <c r="D670" s="6"/>
      <c r="E670" s="14"/>
      <c r="G670" t="s">
        <v>74</v>
      </c>
    </row>
    <row r="671" spans="1:7" hidden="1" x14ac:dyDescent="0.35">
      <c r="A671" s="13" t="s">
        <v>27</v>
      </c>
      <c r="B671" s="7"/>
      <c r="C671" s="6"/>
      <c r="D671" s="6"/>
      <c r="E671" s="14"/>
      <c r="G671" t="s">
        <v>74</v>
      </c>
    </row>
    <row r="672" spans="1:7" hidden="1" x14ac:dyDescent="0.35">
      <c r="A672" s="13" t="s">
        <v>5</v>
      </c>
      <c r="B672" s="7"/>
      <c r="C672" s="6"/>
      <c r="D672" s="6"/>
      <c r="E672" s="14"/>
      <c r="G672" t="s">
        <v>74</v>
      </c>
    </row>
    <row r="673" spans="1:7" hidden="1" x14ac:dyDescent="0.35">
      <c r="A673" s="13" t="s">
        <v>6</v>
      </c>
      <c r="B673" s="7"/>
      <c r="C673" s="6"/>
      <c r="D673" s="6"/>
      <c r="E673" s="14"/>
      <c r="G673" t="s">
        <v>74</v>
      </c>
    </row>
    <row r="674" spans="1:7" hidden="1" x14ac:dyDescent="0.35">
      <c r="A674" s="13" t="s">
        <v>7</v>
      </c>
      <c r="B674" s="7"/>
      <c r="C674" s="6"/>
      <c r="D674" s="6"/>
      <c r="E674" s="14"/>
      <c r="G674" t="s">
        <v>74</v>
      </c>
    </row>
    <row r="675" spans="1:7" hidden="1" x14ac:dyDescent="0.35">
      <c r="A675" s="13" t="s">
        <v>8</v>
      </c>
      <c r="B675" s="7"/>
      <c r="C675" s="6"/>
      <c r="D675" s="6"/>
      <c r="E675" s="14"/>
      <c r="G675" t="s">
        <v>74</v>
      </c>
    </row>
    <row r="676" spans="1:7" hidden="1" x14ac:dyDescent="0.35">
      <c r="A676" s="13" t="s">
        <v>45</v>
      </c>
      <c r="B676" s="7"/>
      <c r="C676" s="6"/>
      <c r="D676" s="6"/>
      <c r="E676" s="14"/>
      <c r="G676" t="s">
        <v>74</v>
      </c>
    </row>
    <row r="677" spans="1:7" hidden="1" x14ac:dyDescent="0.35">
      <c r="A677" s="13" t="s">
        <v>40</v>
      </c>
      <c r="B677" s="7"/>
      <c r="C677" s="6"/>
      <c r="D677" s="6"/>
      <c r="E677" s="14"/>
      <c r="G677" t="s">
        <v>74</v>
      </c>
    </row>
    <row r="678" spans="1:7" hidden="1" x14ac:dyDescent="0.35">
      <c r="A678" s="13" t="s">
        <v>41</v>
      </c>
      <c r="B678" s="7"/>
      <c r="C678" s="6"/>
      <c r="D678" s="6"/>
      <c r="E678" s="14"/>
      <c r="G678" t="s">
        <v>74</v>
      </c>
    </row>
    <row r="679" spans="1:7" hidden="1" x14ac:dyDescent="0.35">
      <c r="A679" s="13" t="s">
        <v>10</v>
      </c>
      <c r="B679" s="7"/>
      <c r="C679" s="6"/>
      <c r="D679" s="6"/>
      <c r="E679" s="14"/>
      <c r="G679" t="s">
        <v>74</v>
      </c>
    </row>
    <row r="680" spans="1:7" hidden="1" x14ac:dyDescent="0.35">
      <c r="A680" s="13" t="s">
        <v>11</v>
      </c>
      <c r="B680" s="7"/>
      <c r="C680" s="6"/>
      <c r="D680" s="6"/>
      <c r="E680" s="14"/>
      <c r="G680" t="s">
        <v>74</v>
      </c>
    </row>
    <row r="681" spans="1:7" hidden="1" x14ac:dyDescent="0.35">
      <c r="A681" s="13" t="s">
        <v>44</v>
      </c>
      <c r="B681" s="7"/>
      <c r="C681" s="6"/>
      <c r="D681" s="6"/>
      <c r="E681" s="14"/>
      <c r="G681" t="s">
        <v>74</v>
      </c>
    </row>
    <row r="682" spans="1:7" hidden="1" x14ac:dyDescent="0.35">
      <c r="A682" s="13" t="s">
        <v>12</v>
      </c>
      <c r="B682" s="7"/>
      <c r="C682" s="6"/>
      <c r="D682" s="6"/>
      <c r="E682" s="14"/>
      <c r="G682" t="s">
        <v>74</v>
      </c>
    </row>
    <row r="683" spans="1:7" hidden="1" x14ac:dyDescent="0.35">
      <c r="A683" s="13" t="s">
        <v>16</v>
      </c>
      <c r="B683" s="7"/>
      <c r="C683" s="6"/>
      <c r="D683" s="6"/>
      <c r="E683" s="14"/>
      <c r="G683" t="s">
        <v>74</v>
      </c>
    </row>
    <row r="684" spans="1:7" hidden="1" x14ac:dyDescent="0.35">
      <c r="A684" s="13" t="s">
        <v>49</v>
      </c>
      <c r="B684" s="7"/>
      <c r="C684" s="6"/>
      <c r="D684" s="6"/>
      <c r="E684" s="14"/>
      <c r="G684" t="s">
        <v>74</v>
      </c>
    </row>
    <row r="685" spans="1:7" hidden="1" x14ac:dyDescent="0.35">
      <c r="A685" s="13" t="s">
        <v>59</v>
      </c>
      <c r="B685" s="7"/>
      <c r="C685" s="6"/>
      <c r="D685" s="6"/>
      <c r="E685" s="14"/>
      <c r="G685" t="s">
        <v>74</v>
      </c>
    </row>
    <row r="686" spans="1:7" hidden="1" x14ac:dyDescent="0.35">
      <c r="A686" s="13" t="s">
        <v>60</v>
      </c>
      <c r="B686" s="7"/>
      <c r="C686" s="6"/>
      <c r="D686" s="6"/>
      <c r="E686" s="14"/>
      <c r="G686" t="s">
        <v>74</v>
      </c>
    </row>
    <row r="687" spans="1:7" hidden="1" x14ac:dyDescent="0.35">
      <c r="A687" s="13" t="s">
        <v>48</v>
      </c>
      <c r="B687" s="7"/>
      <c r="C687" s="6"/>
      <c r="D687" s="6"/>
      <c r="E687" s="14"/>
      <c r="G687" t="s">
        <v>74</v>
      </c>
    </row>
    <row r="688" spans="1:7" hidden="1" x14ac:dyDescent="0.35">
      <c r="A688" s="13" t="s">
        <v>20</v>
      </c>
      <c r="B688" s="7"/>
      <c r="C688" s="6"/>
      <c r="D688" s="6"/>
      <c r="E688" s="14"/>
      <c r="G688" t="s">
        <v>74</v>
      </c>
    </row>
    <row r="689" spans="1:7" hidden="1" x14ac:dyDescent="0.35">
      <c r="A689" s="13" t="s">
        <v>15</v>
      </c>
      <c r="B689" s="7"/>
      <c r="C689" s="6"/>
      <c r="D689" s="6"/>
      <c r="E689" s="14"/>
      <c r="G689" t="s">
        <v>74</v>
      </c>
    </row>
    <row r="690" spans="1:7" hidden="1" x14ac:dyDescent="0.35">
      <c r="A690" s="13" t="s">
        <v>17</v>
      </c>
      <c r="B690" s="7"/>
      <c r="C690" s="6"/>
      <c r="D690" s="6"/>
      <c r="E690" s="14"/>
      <c r="G690" t="s">
        <v>74</v>
      </c>
    </row>
    <row r="691" spans="1:7" hidden="1" x14ac:dyDescent="0.35">
      <c r="A691" s="13" t="s">
        <v>36</v>
      </c>
      <c r="B691" s="7"/>
      <c r="C691" s="6"/>
      <c r="D691" s="6"/>
      <c r="E691" s="14"/>
      <c r="G691" t="s">
        <v>74</v>
      </c>
    </row>
    <row r="692" spans="1:7" hidden="1" x14ac:dyDescent="0.35">
      <c r="A692" s="13" t="s">
        <v>37</v>
      </c>
      <c r="B692" s="7"/>
      <c r="C692" s="6"/>
      <c r="D692" s="6"/>
      <c r="E692" s="14"/>
      <c r="G692" t="s">
        <v>74</v>
      </c>
    </row>
    <row r="693" spans="1:7" hidden="1" x14ac:dyDescent="0.35">
      <c r="A693" s="13" t="s">
        <v>38</v>
      </c>
      <c r="B693" s="7"/>
      <c r="C693" s="6"/>
      <c r="D693" s="6"/>
      <c r="E693" s="14"/>
      <c r="G693" t="s">
        <v>74</v>
      </c>
    </row>
    <row r="694" spans="1:7" hidden="1" x14ac:dyDescent="0.35">
      <c r="A694" s="13" t="s">
        <v>39</v>
      </c>
      <c r="B694" s="7"/>
      <c r="C694" s="6"/>
      <c r="D694" s="6"/>
      <c r="E694" s="14"/>
      <c r="G694" t="s">
        <v>74</v>
      </c>
    </row>
    <row r="695" spans="1:7" hidden="1" x14ac:dyDescent="0.35">
      <c r="A695" s="13" t="s">
        <v>46</v>
      </c>
      <c r="B695" s="7"/>
      <c r="C695" s="6"/>
      <c r="D695" s="6"/>
      <c r="E695" s="14"/>
      <c r="G695" t="s">
        <v>74</v>
      </c>
    </row>
    <row r="696" spans="1:7" hidden="1" x14ac:dyDescent="0.35">
      <c r="A696" s="13" t="s">
        <v>61</v>
      </c>
      <c r="B696" s="7"/>
      <c r="C696" s="6"/>
      <c r="D696" s="6"/>
      <c r="E696" s="14"/>
      <c r="G696" t="s">
        <v>74</v>
      </c>
    </row>
    <row r="697" spans="1:7" hidden="1" x14ac:dyDescent="0.35">
      <c r="A697" s="13" t="s">
        <v>55</v>
      </c>
      <c r="B697" s="7"/>
      <c r="C697" s="6"/>
      <c r="D697" s="6"/>
      <c r="E697" s="14"/>
      <c r="G697" t="s">
        <v>74</v>
      </c>
    </row>
    <row r="698" spans="1:7" hidden="1" x14ac:dyDescent="0.35">
      <c r="A698" s="13" t="s">
        <v>56</v>
      </c>
      <c r="B698" s="7"/>
      <c r="C698" s="6"/>
      <c r="D698" s="6"/>
      <c r="E698" s="14"/>
      <c r="G698" t="s">
        <v>74</v>
      </c>
    </row>
    <row r="699" spans="1:7" hidden="1" x14ac:dyDescent="0.35">
      <c r="A699" s="13" t="s">
        <v>57</v>
      </c>
      <c r="B699" s="7"/>
      <c r="C699" s="6"/>
      <c r="D699" s="6"/>
      <c r="E699" s="14"/>
      <c r="G699" t="s">
        <v>74</v>
      </c>
    </row>
    <row r="700" spans="1:7" hidden="1" x14ac:dyDescent="0.35">
      <c r="A700" s="13" t="s">
        <v>58</v>
      </c>
      <c r="B700" s="7"/>
      <c r="C700" s="6"/>
      <c r="D700" s="6"/>
      <c r="E700" s="14"/>
      <c r="G700" t="s">
        <v>74</v>
      </c>
    </row>
    <row r="701" spans="1:7" hidden="1" x14ac:dyDescent="0.35">
      <c r="A701" s="13" t="s">
        <v>47</v>
      </c>
      <c r="B701" s="7"/>
      <c r="C701" s="6"/>
      <c r="D701" s="6"/>
      <c r="E701" s="14"/>
      <c r="G701" t="s">
        <v>74</v>
      </c>
    </row>
    <row r="702" spans="1:7" hidden="1" x14ac:dyDescent="0.35">
      <c r="A702" s="13" t="s">
        <v>52</v>
      </c>
      <c r="B702" s="7"/>
      <c r="C702" s="6"/>
      <c r="D702" s="6"/>
      <c r="E702" s="14"/>
      <c r="G702" t="s">
        <v>74</v>
      </c>
    </row>
    <row r="703" spans="1:7" hidden="1" x14ac:dyDescent="0.35">
      <c r="A703" s="13" t="s">
        <v>52</v>
      </c>
      <c r="B703" s="7"/>
      <c r="C703" s="6"/>
      <c r="D703" s="6"/>
      <c r="E703" s="14"/>
      <c r="G703" t="s">
        <v>74</v>
      </c>
    </row>
    <row r="704" spans="1:7" hidden="1" x14ac:dyDescent="0.35">
      <c r="A704" s="13" t="s">
        <v>52</v>
      </c>
      <c r="B704" s="7"/>
      <c r="C704" s="6"/>
      <c r="D704" s="6"/>
      <c r="E704" s="14"/>
      <c r="G704" t="s">
        <v>74</v>
      </c>
    </row>
    <row r="705" spans="1:7" hidden="1" x14ac:dyDescent="0.35">
      <c r="A705" s="13" t="s">
        <v>51</v>
      </c>
      <c r="B705" s="7"/>
      <c r="C705" s="6"/>
      <c r="D705" s="6"/>
      <c r="E705" s="14"/>
      <c r="G705" t="s">
        <v>74</v>
      </c>
    </row>
    <row r="706" spans="1:7" hidden="1" x14ac:dyDescent="0.35">
      <c r="A706" s="13" t="s">
        <v>51</v>
      </c>
      <c r="B706" s="7"/>
      <c r="C706" s="6"/>
      <c r="D706" s="6"/>
      <c r="E706" s="14"/>
      <c r="G706" t="s">
        <v>74</v>
      </c>
    </row>
    <row r="707" spans="1:7" hidden="1" x14ac:dyDescent="0.35">
      <c r="A707" s="13" t="s">
        <v>51</v>
      </c>
      <c r="B707" s="7"/>
      <c r="C707" s="6"/>
      <c r="D707" s="6"/>
      <c r="E707" s="14"/>
      <c r="G707" t="s">
        <v>74</v>
      </c>
    </row>
    <row r="708" spans="1:7" hidden="1" x14ac:dyDescent="0.35">
      <c r="A708" s="13" t="s">
        <v>53</v>
      </c>
      <c r="B708" s="7"/>
      <c r="C708" s="6"/>
      <c r="D708" s="6"/>
      <c r="E708" s="14"/>
      <c r="G708" t="s">
        <v>74</v>
      </c>
    </row>
    <row r="709" spans="1:7" hidden="1" x14ac:dyDescent="0.35">
      <c r="A709" s="13" t="s">
        <v>53</v>
      </c>
      <c r="B709" s="7"/>
      <c r="C709" s="6"/>
      <c r="D709" s="6"/>
      <c r="E709" s="14"/>
      <c r="G709" t="s">
        <v>74</v>
      </c>
    </row>
    <row r="710" spans="1:7" hidden="1" x14ac:dyDescent="0.35">
      <c r="A710" s="13" t="s">
        <v>53</v>
      </c>
      <c r="B710" s="7"/>
      <c r="C710" s="6"/>
      <c r="D710" s="6"/>
      <c r="E710" s="14"/>
      <c r="G710" t="s">
        <v>74</v>
      </c>
    </row>
    <row r="711" spans="1:7" hidden="1" x14ac:dyDescent="0.35">
      <c r="A711" s="19" t="s">
        <v>54</v>
      </c>
      <c r="B711" s="20"/>
      <c r="C711" s="21"/>
      <c r="D711" s="21"/>
      <c r="E711" s="22"/>
      <c r="G711" t="s">
        <v>74</v>
      </c>
    </row>
    <row r="712" spans="1:7" ht="15" hidden="1" thickBot="1" x14ac:dyDescent="0.4">
      <c r="A712" s="26" t="s">
        <v>23</v>
      </c>
      <c r="B712" s="27">
        <f>SUMIF(E653:E711,"=X",B653:B711)</f>
        <v>0</v>
      </c>
      <c r="C712" s="28"/>
      <c r="D712" s="28"/>
      <c r="E712" s="29"/>
      <c r="G712" t="s">
        <v>74</v>
      </c>
    </row>
    <row r="713" spans="1:7" hidden="1" x14ac:dyDescent="0.35">
      <c r="A713" s="23" t="s">
        <v>63</v>
      </c>
      <c r="B713" s="24"/>
      <c r="C713" s="24"/>
      <c r="D713" s="24"/>
      <c r="E713" s="25"/>
      <c r="G713" t="s">
        <v>74</v>
      </c>
    </row>
    <row r="714" spans="1:7" hidden="1" x14ac:dyDescent="0.35">
      <c r="A714" s="13" t="s">
        <v>464</v>
      </c>
      <c r="B714" s="7">
        <f>B712+B647</f>
        <v>0</v>
      </c>
      <c r="C714" s="3"/>
      <c r="D714" s="3"/>
      <c r="E714" s="15"/>
      <c r="G714" t="s">
        <v>74</v>
      </c>
    </row>
    <row r="715" spans="1:7" hidden="1" x14ac:dyDescent="0.35">
      <c r="A715" s="13" t="s">
        <v>66</v>
      </c>
      <c r="B715" s="7">
        <f>B651</f>
        <v>0</v>
      </c>
      <c r="C715" s="3"/>
      <c r="D715" s="3"/>
      <c r="E715" s="15"/>
      <c r="G715" t="s">
        <v>74</v>
      </c>
    </row>
    <row r="716" spans="1:7" hidden="1" x14ac:dyDescent="0.35">
      <c r="A716" s="13" t="s">
        <v>81</v>
      </c>
      <c r="B716" s="6"/>
      <c r="C716" s="3"/>
      <c r="D716" s="3"/>
      <c r="E716" s="15"/>
      <c r="G716" t="s">
        <v>74</v>
      </c>
    </row>
    <row r="717" spans="1:7" hidden="1" x14ac:dyDescent="0.35">
      <c r="A717" s="13" t="s">
        <v>82</v>
      </c>
      <c r="B717" s="6"/>
      <c r="C717" s="3"/>
      <c r="D717" s="3"/>
      <c r="E717" s="15"/>
      <c r="G717" t="s">
        <v>74</v>
      </c>
    </row>
    <row r="718" spans="1:7" hidden="1" x14ac:dyDescent="0.35">
      <c r="A718" s="19" t="s">
        <v>68</v>
      </c>
      <c r="B718" s="21">
        <v>30</v>
      </c>
      <c r="C718" s="3"/>
      <c r="D718" s="3"/>
      <c r="E718" s="15"/>
      <c r="G718" t="s">
        <v>74</v>
      </c>
    </row>
    <row r="719" spans="1:7" ht="15" hidden="1" thickBot="1" x14ac:dyDescent="0.4">
      <c r="A719" s="31" t="s">
        <v>67</v>
      </c>
      <c r="B719" s="32" t="e">
        <f>((B714/B716)/B718)+((B715/B716)/(B717/B718))</f>
        <v>#DIV/0!</v>
      </c>
      <c r="C719" s="30"/>
      <c r="D719" s="17"/>
      <c r="E719" s="18"/>
      <c r="G719" t="s">
        <v>74</v>
      </c>
    </row>
    <row r="720" spans="1:7" hidden="1" x14ac:dyDescent="0.35">
      <c r="A720" s="2"/>
      <c r="B720" s="2"/>
      <c r="C720" s="2"/>
      <c r="D720" s="2"/>
      <c r="E720" s="2"/>
      <c r="G720" t="s">
        <v>76</v>
      </c>
    </row>
  </sheetData>
  <phoneticPr fontId="2" type="noConversion"/>
  <pageMargins left="0.7" right="0.7" top="0.75" bottom="0.75" header="0.3" footer="0.3"/>
  <pageSetup orientation="portrait" r:id="rId1"/>
  <ignoredErrors>
    <ignoredError sqref="B252" formula="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7A34-8A66-4C15-BF4B-0E7290670D1B}">
  <dimension ref="A1:G720"/>
  <sheetViews>
    <sheetView zoomScale="50" zoomScaleNormal="50" workbookViewId="0">
      <selection activeCell="A714" sqref="A714"/>
    </sheetView>
  </sheetViews>
  <sheetFormatPr defaultRowHeight="14.5" x14ac:dyDescent="0.35"/>
  <cols>
    <col min="1" max="1" width="66.81640625" bestFit="1" customWidth="1"/>
    <col min="2" max="2" width="34.26953125" customWidth="1"/>
    <col min="3" max="3" width="43.1796875" customWidth="1"/>
    <col min="4" max="4" width="88.81640625" customWidth="1"/>
    <col min="5" max="5" width="56.453125" customWidth="1"/>
    <col min="7" max="7" width="59.7265625" customWidth="1"/>
  </cols>
  <sheetData>
    <row r="1" spans="1:7" ht="62" x14ac:dyDescent="1">
      <c r="A1" s="42" t="s">
        <v>80</v>
      </c>
      <c r="B1" s="9"/>
      <c r="C1" s="9"/>
      <c r="D1" s="9"/>
      <c r="E1" s="10"/>
      <c r="F1" s="2"/>
      <c r="G1" s="41" t="s">
        <v>75</v>
      </c>
    </row>
    <row r="2" spans="1:7" s="1" customFormat="1" hidden="1" x14ac:dyDescent="0.35">
      <c r="A2" s="43" t="s">
        <v>79</v>
      </c>
      <c r="B2" s="5" t="s">
        <v>65</v>
      </c>
      <c r="C2" s="5" t="s">
        <v>64</v>
      </c>
      <c r="D2" s="5" t="s">
        <v>25</v>
      </c>
      <c r="E2" s="12" t="s">
        <v>50</v>
      </c>
      <c r="F2" s="38"/>
      <c r="G2" s="39" t="s">
        <v>69</v>
      </c>
    </row>
    <row r="3" spans="1:7" hidden="1" x14ac:dyDescent="0.35">
      <c r="A3" s="13" t="s">
        <v>1</v>
      </c>
      <c r="B3" s="7"/>
      <c r="C3" s="8"/>
      <c r="D3" s="6"/>
      <c r="E3" s="14"/>
      <c r="F3" s="2"/>
      <c r="G3" s="39" t="s">
        <v>69</v>
      </c>
    </row>
    <row r="4" spans="1:7" hidden="1" x14ac:dyDescent="0.35">
      <c r="A4" s="13" t="s">
        <v>24</v>
      </c>
      <c r="B4" s="7"/>
      <c r="C4" s="8"/>
      <c r="D4" s="6"/>
      <c r="E4" s="14"/>
      <c r="F4" s="2"/>
      <c r="G4" s="2" t="s">
        <v>69</v>
      </c>
    </row>
    <row r="5" spans="1:7" hidden="1" x14ac:dyDescent="0.35">
      <c r="A5" s="13" t="s">
        <v>2</v>
      </c>
      <c r="B5" s="7"/>
      <c r="C5" s="8"/>
      <c r="D5" s="6"/>
      <c r="E5" s="14"/>
      <c r="F5" s="2"/>
      <c r="G5" s="40" t="s">
        <v>69</v>
      </c>
    </row>
    <row r="6" spans="1:7" hidden="1" x14ac:dyDescent="0.35">
      <c r="A6" s="13" t="s">
        <v>3</v>
      </c>
      <c r="B6" s="7"/>
      <c r="C6" s="8"/>
      <c r="D6" s="6"/>
      <c r="E6" s="14"/>
      <c r="F6" s="2"/>
      <c r="G6" s="2" t="s">
        <v>69</v>
      </c>
    </row>
    <row r="7" spans="1:7" hidden="1" x14ac:dyDescent="0.35">
      <c r="A7" s="13" t="s">
        <v>14</v>
      </c>
      <c r="B7" s="7"/>
      <c r="C7" s="8"/>
      <c r="D7" s="6"/>
      <c r="E7" s="14"/>
      <c r="F7" s="2"/>
      <c r="G7" s="40" t="s">
        <v>69</v>
      </c>
    </row>
    <row r="8" spans="1:7" hidden="1" x14ac:dyDescent="0.35">
      <c r="A8" s="13" t="s">
        <v>26</v>
      </c>
      <c r="B8" s="7"/>
      <c r="C8" s="8"/>
      <c r="D8" s="6"/>
      <c r="E8" s="14"/>
      <c r="F8" s="2"/>
      <c r="G8" s="2" t="s">
        <v>69</v>
      </c>
    </row>
    <row r="9" spans="1:7" hidden="1" x14ac:dyDescent="0.35">
      <c r="A9" s="13" t="s">
        <v>28</v>
      </c>
      <c r="B9" s="7"/>
      <c r="C9" s="8"/>
      <c r="D9" s="6"/>
      <c r="E9" s="14"/>
      <c r="F9" s="2"/>
      <c r="G9" s="40" t="s">
        <v>69</v>
      </c>
    </row>
    <row r="10" spans="1:7" hidden="1" x14ac:dyDescent="0.35">
      <c r="A10" s="13" t="s">
        <v>34</v>
      </c>
      <c r="B10" s="7"/>
      <c r="C10" s="8"/>
      <c r="D10" s="6"/>
      <c r="E10" s="14"/>
      <c r="F10" s="2"/>
      <c r="G10" s="2" t="s">
        <v>69</v>
      </c>
    </row>
    <row r="11" spans="1:7" hidden="1" x14ac:dyDescent="0.35">
      <c r="A11" s="13" t="s">
        <v>4</v>
      </c>
      <c r="B11" s="7"/>
      <c r="C11" s="8"/>
      <c r="D11" s="6"/>
      <c r="E11" s="14"/>
      <c r="F11" s="2"/>
      <c r="G11" s="40" t="s">
        <v>69</v>
      </c>
    </row>
    <row r="12" spans="1:7" hidden="1" x14ac:dyDescent="0.35">
      <c r="A12" s="13" t="s">
        <v>33</v>
      </c>
      <c r="B12" s="7"/>
      <c r="C12" s="8"/>
      <c r="D12" s="6"/>
      <c r="E12" s="14"/>
      <c r="F12" s="2"/>
      <c r="G12" s="2" t="s">
        <v>69</v>
      </c>
    </row>
    <row r="13" spans="1:7" hidden="1" x14ac:dyDescent="0.35">
      <c r="A13" s="13" t="s">
        <v>35</v>
      </c>
      <c r="B13" s="7"/>
      <c r="C13" s="8"/>
      <c r="D13" s="6"/>
      <c r="E13" s="14"/>
      <c r="F13" s="2"/>
      <c r="G13" s="40" t="s">
        <v>69</v>
      </c>
    </row>
    <row r="14" spans="1:7" hidden="1" x14ac:dyDescent="0.35">
      <c r="A14" s="13" t="s">
        <v>29</v>
      </c>
      <c r="B14" s="7"/>
      <c r="C14" s="8"/>
      <c r="D14" s="6"/>
      <c r="E14" s="14"/>
      <c r="F14" s="2"/>
      <c r="G14" s="2" t="s">
        <v>69</v>
      </c>
    </row>
    <row r="15" spans="1:7" hidden="1" x14ac:dyDescent="0.35">
      <c r="A15" s="13" t="s">
        <v>30</v>
      </c>
      <c r="B15" s="7"/>
      <c r="C15" s="8"/>
      <c r="D15" s="6"/>
      <c r="E15" s="14"/>
      <c r="F15" s="2"/>
      <c r="G15" s="40" t="s">
        <v>69</v>
      </c>
    </row>
    <row r="16" spans="1:7" hidden="1" x14ac:dyDescent="0.35">
      <c r="A16" s="13" t="s">
        <v>31</v>
      </c>
      <c r="B16" s="7"/>
      <c r="C16" s="8"/>
      <c r="D16" s="6"/>
      <c r="E16" s="14"/>
      <c r="F16" s="2"/>
      <c r="G16" s="2" t="s">
        <v>69</v>
      </c>
    </row>
    <row r="17" spans="1:7" hidden="1" x14ac:dyDescent="0.35">
      <c r="A17" s="13" t="s">
        <v>32</v>
      </c>
      <c r="B17" s="7"/>
      <c r="C17" s="8"/>
      <c r="D17" s="6"/>
      <c r="E17" s="14"/>
      <c r="F17" s="2"/>
      <c r="G17" s="40" t="s">
        <v>69</v>
      </c>
    </row>
    <row r="18" spans="1:7" hidden="1" x14ac:dyDescent="0.35">
      <c r="A18" s="13" t="s">
        <v>42</v>
      </c>
      <c r="B18" s="7"/>
      <c r="C18" s="8"/>
      <c r="D18" s="6"/>
      <c r="E18" s="14"/>
      <c r="F18" s="2"/>
      <c r="G18" s="2" t="s">
        <v>69</v>
      </c>
    </row>
    <row r="19" spans="1:7" hidden="1" x14ac:dyDescent="0.35">
      <c r="A19" s="13" t="s">
        <v>43</v>
      </c>
      <c r="B19" s="7"/>
      <c r="C19" s="8"/>
      <c r="D19" s="6"/>
      <c r="E19" s="14"/>
      <c r="F19" s="2"/>
      <c r="G19" s="40" t="s">
        <v>69</v>
      </c>
    </row>
    <row r="20" spans="1:7" hidden="1" x14ac:dyDescent="0.35">
      <c r="A20" s="13" t="s">
        <v>9</v>
      </c>
      <c r="B20" s="7"/>
      <c r="C20" s="8"/>
      <c r="D20" s="6"/>
      <c r="E20" s="14"/>
      <c r="F20" s="2"/>
      <c r="G20" s="2" t="s">
        <v>69</v>
      </c>
    </row>
    <row r="21" spans="1:7" hidden="1" x14ac:dyDescent="0.35">
      <c r="A21" s="13" t="s">
        <v>27</v>
      </c>
      <c r="B21" s="7"/>
      <c r="C21" s="8"/>
      <c r="D21" s="6"/>
      <c r="E21" s="14"/>
      <c r="F21" s="2"/>
      <c r="G21" s="40" t="s">
        <v>69</v>
      </c>
    </row>
    <row r="22" spans="1:7" hidden="1" x14ac:dyDescent="0.35">
      <c r="A22" s="13" t="s">
        <v>5</v>
      </c>
      <c r="B22" s="7"/>
      <c r="C22" s="8"/>
      <c r="D22" s="6"/>
      <c r="E22" s="14"/>
      <c r="F22" s="2"/>
      <c r="G22" s="2" t="s">
        <v>69</v>
      </c>
    </row>
    <row r="23" spans="1:7" hidden="1" x14ac:dyDescent="0.35">
      <c r="A23" s="13" t="s">
        <v>6</v>
      </c>
      <c r="B23" s="7"/>
      <c r="C23" s="8"/>
      <c r="D23" s="6"/>
      <c r="E23" s="14"/>
      <c r="F23" s="2"/>
      <c r="G23" s="40" t="s">
        <v>69</v>
      </c>
    </row>
    <row r="24" spans="1:7" hidden="1" x14ac:dyDescent="0.35">
      <c r="A24" s="13" t="s">
        <v>7</v>
      </c>
      <c r="B24" s="7"/>
      <c r="C24" s="8"/>
      <c r="D24" s="6"/>
      <c r="E24" s="14"/>
      <c r="F24" s="2"/>
      <c r="G24" s="2" t="s">
        <v>69</v>
      </c>
    </row>
    <row r="25" spans="1:7" hidden="1" x14ac:dyDescent="0.35">
      <c r="A25" s="13" t="s">
        <v>8</v>
      </c>
      <c r="B25" s="7"/>
      <c r="C25" s="8"/>
      <c r="D25" s="6"/>
      <c r="E25" s="14"/>
      <c r="F25" s="2"/>
      <c r="G25" s="40" t="s">
        <v>69</v>
      </c>
    </row>
    <row r="26" spans="1:7" hidden="1" x14ac:dyDescent="0.35">
      <c r="A26" s="13" t="s">
        <v>45</v>
      </c>
      <c r="B26" s="7"/>
      <c r="C26" s="8"/>
      <c r="D26" s="6"/>
      <c r="E26" s="14"/>
      <c r="F26" s="2"/>
      <c r="G26" s="2" t="s">
        <v>69</v>
      </c>
    </row>
    <row r="27" spans="1:7" hidden="1" x14ac:dyDescent="0.35">
      <c r="A27" s="13" t="s">
        <v>40</v>
      </c>
      <c r="B27" s="7"/>
      <c r="C27" s="8"/>
      <c r="D27" s="6"/>
      <c r="E27" s="14"/>
      <c r="F27" s="2"/>
      <c r="G27" s="40" t="s">
        <v>69</v>
      </c>
    </row>
    <row r="28" spans="1:7" hidden="1" x14ac:dyDescent="0.35">
      <c r="A28" s="13" t="s">
        <v>41</v>
      </c>
      <c r="B28" s="7"/>
      <c r="C28" s="8"/>
      <c r="D28" s="6"/>
      <c r="E28" s="14"/>
      <c r="F28" s="2"/>
      <c r="G28" s="2" t="s">
        <v>69</v>
      </c>
    </row>
    <row r="29" spans="1:7" hidden="1" x14ac:dyDescent="0.35">
      <c r="A29" s="13" t="s">
        <v>10</v>
      </c>
      <c r="B29" s="7"/>
      <c r="C29" s="8"/>
      <c r="D29" s="6"/>
      <c r="E29" s="14"/>
      <c r="F29" s="2"/>
      <c r="G29" s="40" t="s">
        <v>69</v>
      </c>
    </row>
    <row r="30" spans="1:7" hidden="1" x14ac:dyDescent="0.35">
      <c r="A30" s="13" t="s">
        <v>11</v>
      </c>
      <c r="B30" s="7"/>
      <c r="C30" s="8"/>
      <c r="D30" s="6"/>
      <c r="E30" s="14"/>
      <c r="F30" s="2"/>
      <c r="G30" s="2" t="s">
        <v>69</v>
      </c>
    </row>
    <row r="31" spans="1:7" hidden="1" x14ac:dyDescent="0.35">
      <c r="A31" s="13" t="s">
        <v>44</v>
      </c>
      <c r="B31" s="7"/>
      <c r="C31" s="8"/>
      <c r="D31" s="6"/>
      <c r="E31" s="14"/>
      <c r="F31" s="2"/>
      <c r="G31" s="40" t="s">
        <v>69</v>
      </c>
    </row>
    <row r="32" spans="1:7" hidden="1" x14ac:dyDescent="0.35">
      <c r="A32" s="13" t="s">
        <v>12</v>
      </c>
      <c r="B32" s="7"/>
      <c r="C32" s="8"/>
      <c r="D32" s="6"/>
      <c r="E32" s="14"/>
      <c r="F32" s="2"/>
      <c r="G32" s="2" t="s">
        <v>69</v>
      </c>
    </row>
    <row r="33" spans="1:7" hidden="1" x14ac:dyDescent="0.35">
      <c r="A33" s="13" t="s">
        <v>16</v>
      </c>
      <c r="B33" s="7"/>
      <c r="C33" s="8"/>
      <c r="D33" s="6"/>
      <c r="E33" s="14"/>
      <c r="F33" s="2"/>
      <c r="G33" s="40" t="s">
        <v>69</v>
      </c>
    </row>
    <row r="34" spans="1:7" hidden="1" x14ac:dyDescent="0.35">
      <c r="A34" s="13" t="s">
        <v>49</v>
      </c>
      <c r="B34" s="7"/>
      <c r="C34" s="8"/>
      <c r="D34" s="6"/>
      <c r="E34" s="14"/>
      <c r="F34" s="2"/>
      <c r="G34" s="2" t="s">
        <v>69</v>
      </c>
    </row>
    <row r="35" spans="1:7" hidden="1" x14ac:dyDescent="0.35">
      <c r="A35" s="13" t="s">
        <v>48</v>
      </c>
      <c r="B35" s="7"/>
      <c r="C35" s="8"/>
      <c r="D35" s="6"/>
      <c r="E35" s="14"/>
      <c r="F35" s="2"/>
      <c r="G35" s="40" t="s">
        <v>69</v>
      </c>
    </row>
    <row r="36" spans="1:7" hidden="1" x14ac:dyDescent="0.35">
      <c r="A36" s="13" t="s">
        <v>20</v>
      </c>
      <c r="B36" s="7"/>
      <c r="C36" s="8"/>
      <c r="D36" s="6"/>
      <c r="E36" s="14"/>
      <c r="F36" s="2"/>
      <c r="G36" s="2" t="s">
        <v>69</v>
      </c>
    </row>
    <row r="37" spans="1:7" hidden="1" x14ac:dyDescent="0.35">
      <c r="A37" s="13" t="s">
        <v>15</v>
      </c>
      <c r="B37" s="7"/>
      <c r="C37" s="8"/>
      <c r="D37" s="6"/>
      <c r="E37" s="14"/>
      <c r="F37" s="2"/>
      <c r="G37" s="40" t="s">
        <v>69</v>
      </c>
    </row>
    <row r="38" spans="1:7" hidden="1" x14ac:dyDescent="0.35">
      <c r="A38" s="13" t="s">
        <v>17</v>
      </c>
      <c r="B38" s="7"/>
      <c r="C38" s="8"/>
      <c r="D38" s="6"/>
      <c r="E38" s="14"/>
      <c r="F38" s="2"/>
      <c r="G38" s="2" t="s">
        <v>69</v>
      </c>
    </row>
    <row r="39" spans="1:7" hidden="1" x14ac:dyDescent="0.35">
      <c r="A39" s="13" t="s">
        <v>36</v>
      </c>
      <c r="B39" s="7"/>
      <c r="C39" s="8"/>
      <c r="D39" s="6"/>
      <c r="E39" s="14"/>
      <c r="F39" s="2"/>
      <c r="G39" s="40" t="s">
        <v>69</v>
      </c>
    </row>
    <row r="40" spans="1:7" hidden="1" x14ac:dyDescent="0.35">
      <c r="A40" s="13" t="s">
        <v>37</v>
      </c>
      <c r="B40" s="7"/>
      <c r="C40" s="8"/>
      <c r="D40" s="6"/>
      <c r="E40" s="14"/>
      <c r="F40" s="2"/>
      <c r="G40" s="2" t="s">
        <v>69</v>
      </c>
    </row>
    <row r="41" spans="1:7" hidden="1" x14ac:dyDescent="0.35">
      <c r="A41" s="13" t="s">
        <v>38</v>
      </c>
      <c r="B41" s="7"/>
      <c r="C41" s="8"/>
      <c r="D41" s="6"/>
      <c r="E41" s="14"/>
      <c r="F41" s="2"/>
      <c r="G41" s="40" t="s">
        <v>69</v>
      </c>
    </row>
    <row r="42" spans="1:7" hidden="1" x14ac:dyDescent="0.35">
      <c r="A42" s="13" t="s">
        <v>39</v>
      </c>
      <c r="B42" s="7"/>
      <c r="C42" s="8"/>
      <c r="D42" s="6"/>
      <c r="E42" s="14"/>
      <c r="F42" s="2"/>
      <c r="G42" s="2" t="s">
        <v>69</v>
      </c>
    </row>
    <row r="43" spans="1:7" hidden="1" x14ac:dyDescent="0.35">
      <c r="A43" s="13" t="s">
        <v>46</v>
      </c>
      <c r="B43" s="7"/>
      <c r="C43" s="8"/>
      <c r="D43" s="6"/>
      <c r="E43" s="14"/>
      <c r="F43" s="2"/>
      <c r="G43" s="40" t="s">
        <v>69</v>
      </c>
    </row>
    <row r="44" spans="1:7" hidden="1" x14ac:dyDescent="0.35">
      <c r="A44" s="13" t="s">
        <v>47</v>
      </c>
      <c r="B44" s="7"/>
      <c r="C44" s="8"/>
      <c r="D44" s="6"/>
      <c r="E44" s="14"/>
      <c r="F44" s="2"/>
      <c r="G44" s="2" t="s">
        <v>69</v>
      </c>
    </row>
    <row r="45" spans="1:7" hidden="1" x14ac:dyDescent="0.35">
      <c r="A45" s="13" t="s">
        <v>21</v>
      </c>
      <c r="B45" s="7"/>
      <c r="C45" s="8"/>
      <c r="D45" s="6"/>
      <c r="E45" s="14"/>
      <c r="F45" s="2"/>
      <c r="G45" s="40" t="s">
        <v>69</v>
      </c>
    </row>
    <row r="46" spans="1:7" hidden="1" x14ac:dyDescent="0.35">
      <c r="A46" s="19" t="s">
        <v>22</v>
      </c>
      <c r="B46" s="20"/>
      <c r="C46" s="8"/>
      <c r="D46" s="6"/>
      <c r="E46" s="14"/>
      <c r="F46" s="2"/>
      <c r="G46" s="2" t="s">
        <v>69</v>
      </c>
    </row>
    <row r="47" spans="1:7" ht="15" hidden="1" thickBot="1" x14ac:dyDescent="0.4">
      <c r="A47" s="26" t="s">
        <v>23</v>
      </c>
      <c r="B47" s="37">
        <f>SUMIF(E3:E46,"=X",B3:B46)</f>
        <v>0</v>
      </c>
      <c r="C47" s="36"/>
      <c r="D47" s="3"/>
      <c r="E47" s="15"/>
      <c r="F47" s="2"/>
      <c r="G47" s="40" t="s">
        <v>69</v>
      </c>
    </row>
    <row r="48" spans="1:7" hidden="1" x14ac:dyDescent="0.35">
      <c r="A48" s="23" t="s">
        <v>62</v>
      </c>
      <c r="B48" s="35"/>
      <c r="C48" s="4"/>
      <c r="D48" s="4"/>
      <c r="E48" s="11"/>
      <c r="F48" s="2"/>
      <c r="G48" s="2" t="s">
        <v>69</v>
      </c>
    </row>
    <row r="49" spans="1:7" hidden="1" x14ac:dyDescent="0.35">
      <c r="A49" s="16" t="s">
        <v>18</v>
      </c>
      <c r="B49" s="7"/>
      <c r="C49" s="6"/>
      <c r="D49" s="6"/>
      <c r="E49" s="14"/>
      <c r="F49" s="2"/>
      <c r="G49" s="40" t="s">
        <v>69</v>
      </c>
    </row>
    <row r="50" spans="1:7" hidden="1" x14ac:dyDescent="0.35">
      <c r="A50" s="34" t="s">
        <v>19</v>
      </c>
      <c r="B50" s="20"/>
      <c r="C50" s="6"/>
      <c r="D50" s="6"/>
      <c r="E50" s="14"/>
      <c r="F50" s="2"/>
      <c r="G50" s="2" t="s">
        <v>69</v>
      </c>
    </row>
    <row r="51" spans="1:7" ht="15" hidden="1" thickBot="1" x14ac:dyDescent="0.4">
      <c r="A51" s="26" t="s">
        <v>23</v>
      </c>
      <c r="B51" s="37">
        <f>SUMIF(E49:E50,"=X",B49:B50)</f>
        <v>0</v>
      </c>
      <c r="C51" s="33"/>
      <c r="D51" s="3"/>
      <c r="E51" s="15"/>
      <c r="F51" s="2"/>
      <c r="G51" s="40" t="s">
        <v>69</v>
      </c>
    </row>
    <row r="52" spans="1:7" hidden="1" x14ac:dyDescent="0.35">
      <c r="A52" s="23" t="s">
        <v>13</v>
      </c>
      <c r="B52" s="35"/>
      <c r="C52" s="4"/>
      <c r="D52" s="4"/>
      <c r="E52" s="11"/>
      <c r="F52" s="2"/>
      <c r="G52" s="2" t="s">
        <v>69</v>
      </c>
    </row>
    <row r="53" spans="1:7" hidden="1" x14ac:dyDescent="0.35">
      <c r="A53" s="13" t="s">
        <v>1</v>
      </c>
      <c r="B53" s="7"/>
      <c r="C53" s="6"/>
      <c r="D53" s="6"/>
      <c r="E53" s="14"/>
      <c r="F53" s="2"/>
      <c r="G53" s="40" t="s">
        <v>69</v>
      </c>
    </row>
    <row r="54" spans="1:7" hidden="1" x14ac:dyDescent="0.35">
      <c r="A54" s="13" t="s">
        <v>24</v>
      </c>
      <c r="B54" s="7"/>
      <c r="C54" s="6"/>
      <c r="D54" s="6"/>
      <c r="E54" s="14"/>
      <c r="F54" s="2"/>
      <c r="G54" s="2" t="s">
        <v>69</v>
      </c>
    </row>
    <row r="55" spans="1:7" hidden="1" x14ac:dyDescent="0.35">
      <c r="A55" s="13" t="s">
        <v>2</v>
      </c>
      <c r="B55" s="7"/>
      <c r="C55" s="6"/>
      <c r="D55" s="6"/>
      <c r="E55" s="14"/>
      <c r="F55" s="2"/>
      <c r="G55" s="40" t="s">
        <v>69</v>
      </c>
    </row>
    <row r="56" spans="1:7" hidden="1" x14ac:dyDescent="0.35">
      <c r="A56" s="13" t="s">
        <v>3</v>
      </c>
      <c r="B56" s="7"/>
      <c r="C56" s="6"/>
      <c r="D56" s="6"/>
      <c r="E56" s="14"/>
      <c r="F56" s="2"/>
      <c r="G56" s="2" t="s">
        <v>69</v>
      </c>
    </row>
    <row r="57" spans="1:7" hidden="1" x14ac:dyDescent="0.35">
      <c r="A57" s="13" t="s">
        <v>14</v>
      </c>
      <c r="B57" s="7"/>
      <c r="C57" s="6"/>
      <c r="D57" s="6"/>
      <c r="E57" s="14"/>
      <c r="F57" s="2"/>
      <c r="G57" s="40" t="s">
        <v>69</v>
      </c>
    </row>
    <row r="58" spans="1:7" hidden="1" x14ac:dyDescent="0.35">
      <c r="A58" s="13" t="s">
        <v>26</v>
      </c>
      <c r="B58" s="7"/>
      <c r="C58" s="6"/>
      <c r="D58" s="6"/>
      <c r="E58" s="14"/>
      <c r="F58" s="2"/>
      <c r="G58" s="2" t="s">
        <v>69</v>
      </c>
    </row>
    <row r="59" spans="1:7" hidden="1" x14ac:dyDescent="0.35">
      <c r="A59" s="13" t="s">
        <v>28</v>
      </c>
      <c r="B59" s="7"/>
      <c r="C59" s="6"/>
      <c r="D59" s="6"/>
      <c r="E59" s="14"/>
      <c r="F59" s="2"/>
      <c r="G59" s="40" t="s">
        <v>69</v>
      </c>
    </row>
    <row r="60" spans="1:7" hidden="1" x14ac:dyDescent="0.35">
      <c r="A60" s="13" t="s">
        <v>34</v>
      </c>
      <c r="B60" s="7"/>
      <c r="C60" s="6"/>
      <c r="D60" s="6"/>
      <c r="E60" s="14"/>
      <c r="F60" s="2"/>
      <c r="G60" s="2" t="s">
        <v>69</v>
      </c>
    </row>
    <row r="61" spans="1:7" hidden="1" x14ac:dyDescent="0.35">
      <c r="A61" s="13" t="s">
        <v>4</v>
      </c>
      <c r="B61" s="7"/>
      <c r="C61" s="6"/>
      <c r="D61" s="6"/>
      <c r="E61" s="14"/>
      <c r="F61" s="2"/>
      <c r="G61" s="40" t="s">
        <v>69</v>
      </c>
    </row>
    <row r="62" spans="1:7" hidden="1" x14ac:dyDescent="0.35">
      <c r="A62" s="13" t="s">
        <v>33</v>
      </c>
      <c r="B62" s="7"/>
      <c r="C62" s="6"/>
      <c r="D62" s="6"/>
      <c r="E62" s="14"/>
      <c r="F62" s="2"/>
      <c r="G62" s="2" t="s">
        <v>69</v>
      </c>
    </row>
    <row r="63" spans="1:7" hidden="1" x14ac:dyDescent="0.35">
      <c r="A63" s="13" t="s">
        <v>35</v>
      </c>
      <c r="B63" s="7"/>
      <c r="C63" s="6"/>
      <c r="D63" s="6"/>
      <c r="E63" s="14"/>
      <c r="F63" s="2"/>
      <c r="G63" s="40" t="s">
        <v>69</v>
      </c>
    </row>
    <row r="64" spans="1:7" hidden="1" x14ac:dyDescent="0.35">
      <c r="A64" s="13" t="s">
        <v>29</v>
      </c>
      <c r="B64" s="7"/>
      <c r="C64" s="6"/>
      <c r="D64" s="6"/>
      <c r="E64" s="14"/>
      <c r="F64" s="2"/>
      <c r="G64" s="2" t="s">
        <v>69</v>
      </c>
    </row>
    <row r="65" spans="1:7" hidden="1" x14ac:dyDescent="0.35">
      <c r="A65" s="13" t="s">
        <v>30</v>
      </c>
      <c r="B65" s="7"/>
      <c r="C65" s="6"/>
      <c r="D65" s="6"/>
      <c r="E65" s="14"/>
      <c r="F65" s="2"/>
      <c r="G65" s="40" t="s">
        <v>69</v>
      </c>
    </row>
    <row r="66" spans="1:7" hidden="1" x14ac:dyDescent="0.35">
      <c r="A66" s="13" t="s">
        <v>31</v>
      </c>
      <c r="B66" s="7"/>
      <c r="C66" s="6"/>
      <c r="D66" s="6"/>
      <c r="E66" s="14"/>
      <c r="F66" s="2"/>
      <c r="G66" s="2" t="s">
        <v>69</v>
      </c>
    </row>
    <row r="67" spans="1:7" hidden="1" x14ac:dyDescent="0.35">
      <c r="A67" s="13" t="s">
        <v>32</v>
      </c>
      <c r="B67" s="7"/>
      <c r="C67" s="6"/>
      <c r="D67" s="6"/>
      <c r="E67" s="14"/>
      <c r="F67" s="2"/>
      <c r="G67" s="40" t="s">
        <v>69</v>
      </c>
    </row>
    <row r="68" spans="1:7" hidden="1" x14ac:dyDescent="0.35">
      <c r="A68" s="13" t="s">
        <v>42</v>
      </c>
      <c r="B68" s="7"/>
      <c r="C68" s="6"/>
      <c r="D68" s="6"/>
      <c r="E68" s="14"/>
      <c r="F68" s="2"/>
      <c r="G68" s="2" t="s">
        <v>69</v>
      </c>
    </row>
    <row r="69" spans="1:7" hidden="1" x14ac:dyDescent="0.35">
      <c r="A69" s="13" t="s">
        <v>43</v>
      </c>
      <c r="B69" s="7"/>
      <c r="C69" s="6"/>
      <c r="D69" s="6"/>
      <c r="E69" s="14"/>
      <c r="F69" s="2"/>
      <c r="G69" s="40" t="s">
        <v>69</v>
      </c>
    </row>
    <row r="70" spans="1:7" hidden="1" x14ac:dyDescent="0.35">
      <c r="A70" s="13" t="s">
        <v>9</v>
      </c>
      <c r="B70" s="7"/>
      <c r="C70" s="6"/>
      <c r="D70" s="6"/>
      <c r="E70" s="14"/>
      <c r="F70" s="2"/>
      <c r="G70" s="2" t="s">
        <v>69</v>
      </c>
    </row>
    <row r="71" spans="1:7" hidden="1" x14ac:dyDescent="0.35">
      <c r="A71" s="13" t="s">
        <v>27</v>
      </c>
      <c r="B71" s="7"/>
      <c r="C71" s="6"/>
      <c r="D71" s="6"/>
      <c r="E71" s="14"/>
      <c r="F71" s="2"/>
      <c r="G71" s="40" t="s">
        <v>69</v>
      </c>
    </row>
    <row r="72" spans="1:7" hidden="1" x14ac:dyDescent="0.35">
      <c r="A72" s="13" t="s">
        <v>5</v>
      </c>
      <c r="B72" s="7"/>
      <c r="C72" s="6"/>
      <c r="D72" s="6"/>
      <c r="E72" s="14"/>
      <c r="F72" s="2"/>
      <c r="G72" s="2" t="s">
        <v>69</v>
      </c>
    </row>
    <row r="73" spans="1:7" hidden="1" x14ac:dyDescent="0.35">
      <c r="A73" s="13" t="s">
        <v>6</v>
      </c>
      <c r="B73" s="7"/>
      <c r="C73" s="6"/>
      <c r="D73" s="6"/>
      <c r="E73" s="14"/>
      <c r="F73" s="2"/>
      <c r="G73" s="40" t="s">
        <v>69</v>
      </c>
    </row>
    <row r="74" spans="1:7" hidden="1" x14ac:dyDescent="0.35">
      <c r="A74" s="13" t="s">
        <v>7</v>
      </c>
      <c r="B74" s="7"/>
      <c r="C74" s="6"/>
      <c r="D74" s="6"/>
      <c r="E74" s="14"/>
      <c r="F74" s="2"/>
      <c r="G74" s="2" t="s">
        <v>69</v>
      </c>
    </row>
    <row r="75" spans="1:7" hidden="1" x14ac:dyDescent="0.35">
      <c r="A75" s="13" t="s">
        <v>8</v>
      </c>
      <c r="B75" s="7"/>
      <c r="C75" s="6"/>
      <c r="D75" s="6"/>
      <c r="E75" s="14"/>
      <c r="F75" s="2"/>
      <c r="G75" s="40" t="s">
        <v>69</v>
      </c>
    </row>
    <row r="76" spans="1:7" hidden="1" x14ac:dyDescent="0.35">
      <c r="A76" s="13" t="s">
        <v>45</v>
      </c>
      <c r="B76" s="7"/>
      <c r="C76" s="6"/>
      <c r="D76" s="6"/>
      <c r="E76" s="14"/>
      <c r="F76" s="2"/>
      <c r="G76" s="2" t="s">
        <v>69</v>
      </c>
    </row>
    <row r="77" spans="1:7" hidden="1" x14ac:dyDescent="0.35">
      <c r="A77" s="13" t="s">
        <v>40</v>
      </c>
      <c r="B77" s="7"/>
      <c r="C77" s="6"/>
      <c r="D77" s="6"/>
      <c r="E77" s="14"/>
      <c r="F77" s="2"/>
      <c r="G77" s="40" t="s">
        <v>69</v>
      </c>
    </row>
    <row r="78" spans="1:7" hidden="1" x14ac:dyDescent="0.35">
      <c r="A78" s="13" t="s">
        <v>41</v>
      </c>
      <c r="B78" s="7"/>
      <c r="C78" s="6"/>
      <c r="D78" s="6"/>
      <c r="E78" s="14"/>
      <c r="F78" s="2"/>
      <c r="G78" s="2" t="s">
        <v>69</v>
      </c>
    </row>
    <row r="79" spans="1:7" hidden="1" x14ac:dyDescent="0.35">
      <c r="A79" s="13" t="s">
        <v>10</v>
      </c>
      <c r="B79" s="7"/>
      <c r="C79" s="6"/>
      <c r="D79" s="6"/>
      <c r="E79" s="14"/>
      <c r="F79" s="2"/>
      <c r="G79" s="40" t="s">
        <v>69</v>
      </c>
    </row>
    <row r="80" spans="1:7" hidden="1" x14ac:dyDescent="0.35">
      <c r="A80" s="13" t="s">
        <v>11</v>
      </c>
      <c r="B80" s="7"/>
      <c r="C80" s="6"/>
      <c r="D80" s="6"/>
      <c r="E80" s="14"/>
      <c r="F80" s="2"/>
      <c r="G80" s="2" t="s">
        <v>69</v>
      </c>
    </row>
    <row r="81" spans="1:7" hidden="1" x14ac:dyDescent="0.35">
      <c r="A81" s="13" t="s">
        <v>44</v>
      </c>
      <c r="B81" s="7"/>
      <c r="C81" s="6"/>
      <c r="D81" s="6"/>
      <c r="E81" s="14"/>
      <c r="F81" s="2"/>
      <c r="G81" s="40" t="s">
        <v>69</v>
      </c>
    </row>
    <row r="82" spans="1:7" hidden="1" x14ac:dyDescent="0.35">
      <c r="A82" s="13" t="s">
        <v>12</v>
      </c>
      <c r="B82" s="7"/>
      <c r="C82" s="6"/>
      <c r="D82" s="6"/>
      <c r="E82" s="14"/>
      <c r="F82" s="2"/>
      <c r="G82" s="2" t="s">
        <v>69</v>
      </c>
    </row>
    <row r="83" spans="1:7" hidden="1" x14ac:dyDescent="0.35">
      <c r="A83" s="13" t="s">
        <v>16</v>
      </c>
      <c r="B83" s="7"/>
      <c r="C83" s="6"/>
      <c r="D83" s="6"/>
      <c r="E83" s="14"/>
      <c r="F83" s="2"/>
      <c r="G83" s="40" t="s">
        <v>69</v>
      </c>
    </row>
    <row r="84" spans="1:7" hidden="1" x14ac:dyDescent="0.35">
      <c r="A84" s="13" t="s">
        <v>49</v>
      </c>
      <c r="B84" s="7"/>
      <c r="C84" s="6"/>
      <c r="D84" s="6"/>
      <c r="E84" s="14"/>
      <c r="F84" s="2"/>
      <c r="G84" s="2" t="s">
        <v>69</v>
      </c>
    </row>
    <row r="85" spans="1:7" hidden="1" x14ac:dyDescent="0.35">
      <c r="A85" s="13" t="s">
        <v>59</v>
      </c>
      <c r="B85" s="7"/>
      <c r="C85" s="6"/>
      <c r="D85" s="6"/>
      <c r="E85" s="14"/>
      <c r="F85" s="2"/>
      <c r="G85" s="40" t="s">
        <v>69</v>
      </c>
    </row>
    <row r="86" spans="1:7" hidden="1" x14ac:dyDescent="0.35">
      <c r="A86" s="13" t="s">
        <v>60</v>
      </c>
      <c r="B86" s="7"/>
      <c r="C86" s="6"/>
      <c r="D86" s="6"/>
      <c r="E86" s="14"/>
      <c r="F86" s="2"/>
      <c r="G86" s="2" t="s">
        <v>69</v>
      </c>
    </row>
    <row r="87" spans="1:7" hidden="1" x14ac:dyDescent="0.35">
      <c r="A87" s="13" t="s">
        <v>48</v>
      </c>
      <c r="B87" s="7"/>
      <c r="C87" s="6"/>
      <c r="D87" s="6"/>
      <c r="E87" s="14"/>
      <c r="F87" s="2"/>
      <c r="G87" s="40" t="s">
        <v>69</v>
      </c>
    </row>
    <row r="88" spans="1:7" hidden="1" x14ac:dyDescent="0.35">
      <c r="A88" s="13" t="s">
        <v>20</v>
      </c>
      <c r="B88" s="7"/>
      <c r="C88" s="6"/>
      <c r="D88" s="6"/>
      <c r="E88" s="14"/>
      <c r="F88" s="2"/>
      <c r="G88" s="2" t="s">
        <v>69</v>
      </c>
    </row>
    <row r="89" spans="1:7" hidden="1" x14ac:dyDescent="0.35">
      <c r="A89" s="13" t="s">
        <v>15</v>
      </c>
      <c r="B89" s="7"/>
      <c r="C89" s="6"/>
      <c r="D89" s="6"/>
      <c r="E89" s="14"/>
      <c r="F89" s="2"/>
      <c r="G89" s="40" t="s">
        <v>69</v>
      </c>
    </row>
    <row r="90" spans="1:7" hidden="1" x14ac:dyDescent="0.35">
      <c r="A90" s="13" t="s">
        <v>17</v>
      </c>
      <c r="B90" s="7"/>
      <c r="C90" s="6"/>
      <c r="D90" s="6"/>
      <c r="E90" s="14"/>
      <c r="F90" s="2"/>
      <c r="G90" s="2" t="s">
        <v>69</v>
      </c>
    </row>
    <row r="91" spans="1:7" hidden="1" x14ac:dyDescent="0.35">
      <c r="A91" s="13" t="s">
        <v>36</v>
      </c>
      <c r="B91" s="7"/>
      <c r="C91" s="6"/>
      <c r="D91" s="6"/>
      <c r="E91" s="14"/>
      <c r="F91" s="2"/>
      <c r="G91" s="40" t="s">
        <v>69</v>
      </c>
    </row>
    <row r="92" spans="1:7" hidden="1" x14ac:dyDescent="0.35">
      <c r="A92" s="13" t="s">
        <v>37</v>
      </c>
      <c r="B92" s="7"/>
      <c r="C92" s="6"/>
      <c r="D92" s="6"/>
      <c r="E92" s="14"/>
      <c r="F92" s="2"/>
      <c r="G92" s="2" t="s">
        <v>69</v>
      </c>
    </row>
    <row r="93" spans="1:7" hidden="1" x14ac:dyDescent="0.35">
      <c r="A93" s="13" t="s">
        <v>38</v>
      </c>
      <c r="B93" s="7"/>
      <c r="C93" s="6"/>
      <c r="D93" s="6"/>
      <c r="E93" s="14"/>
      <c r="F93" s="2"/>
      <c r="G93" s="40" t="s">
        <v>69</v>
      </c>
    </row>
    <row r="94" spans="1:7" hidden="1" x14ac:dyDescent="0.35">
      <c r="A94" s="13" t="s">
        <v>39</v>
      </c>
      <c r="B94" s="7"/>
      <c r="C94" s="6"/>
      <c r="D94" s="6"/>
      <c r="E94" s="14"/>
      <c r="F94" s="2"/>
      <c r="G94" s="2" t="s">
        <v>69</v>
      </c>
    </row>
    <row r="95" spans="1:7" hidden="1" x14ac:dyDescent="0.35">
      <c r="A95" s="13" t="s">
        <v>46</v>
      </c>
      <c r="B95" s="7"/>
      <c r="C95" s="6"/>
      <c r="D95" s="6"/>
      <c r="E95" s="14"/>
      <c r="F95" s="2"/>
      <c r="G95" s="40" t="s">
        <v>69</v>
      </c>
    </row>
    <row r="96" spans="1:7" hidden="1" x14ac:dyDescent="0.35">
      <c r="A96" s="13" t="s">
        <v>61</v>
      </c>
      <c r="B96" s="7"/>
      <c r="C96" s="6"/>
      <c r="D96" s="6"/>
      <c r="E96" s="14"/>
      <c r="F96" s="2"/>
      <c r="G96" s="2" t="s">
        <v>69</v>
      </c>
    </row>
    <row r="97" spans="1:7" hidden="1" x14ac:dyDescent="0.35">
      <c r="A97" s="13" t="s">
        <v>55</v>
      </c>
      <c r="B97" s="7"/>
      <c r="C97" s="6"/>
      <c r="D97" s="6"/>
      <c r="E97" s="14"/>
      <c r="F97" s="2"/>
      <c r="G97" s="40" t="s">
        <v>69</v>
      </c>
    </row>
    <row r="98" spans="1:7" hidden="1" x14ac:dyDescent="0.35">
      <c r="A98" s="13" t="s">
        <v>56</v>
      </c>
      <c r="B98" s="7"/>
      <c r="C98" s="6"/>
      <c r="D98" s="6"/>
      <c r="E98" s="14"/>
      <c r="F98" s="2"/>
      <c r="G98" s="2" t="s">
        <v>69</v>
      </c>
    </row>
    <row r="99" spans="1:7" hidden="1" x14ac:dyDescent="0.35">
      <c r="A99" s="13" t="s">
        <v>57</v>
      </c>
      <c r="B99" s="7"/>
      <c r="C99" s="6"/>
      <c r="D99" s="6"/>
      <c r="E99" s="14"/>
      <c r="F99" s="2"/>
      <c r="G99" s="40" t="s">
        <v>69</v>
      </c>
    </row>
    <row r="100" spans="1:7" hidden="1" x14ac:dyDescent="0.35">
      <c r="A100" s="13" t="s">
        <v>58</v>
      </c>
      <c r="B100" s="7"/>
      <c r="C100" s="6"/>
      <c r="D100" s="6"/>
      <c r="E100" s="14"/>
      <c r="F100" s="2"/>
      <c r="G100" s="2" t="s">
        <v>69</v>
      </c>
    </row>
    <row r="101" spans="1:7" hidden="1" x14ac:dyDescent="0.35">
      <c r="A101" s="13" t="s">
        <v>47</v>
      </c>
      <c r="B101" s="7"/>
      <c r="C101" s="6"/>
      <c r="D101" s="6"/>
      <c r="E101" s="14"/>
      <c r="F101" s="2"/>
      <c r="G101" s="40" t="s">
        <v>69</v>
      </c>
    </row>
    <row r="102" spans="1:7" hidden="1" x14ac:dyDescent="0.35">
      <c r="A102" s="13" t="s">
        <v>52</v>
      </c>
      <c r="B102" s="7"/>
      <c r="C102" s="6"/>
      <c r="D102" s="6"/>
      <c r="E102" s="14"/>
      <c r="F102" s="2"/>
      <c r="G102" s="2" t="s">
        <v>69</v>
      </c>
    </row>
    <row r="103" spans="1:7" hidden="1" x14ac:dyDescent="0.35">
      <c r="A103" s="13" t="s">
        <v>52</v>
      </c>
      <c r="B103" s="7"/>
      <c r="C103" s="6"/>
      <c r="D103" s="6"/>
      <c r="E103" s="14"/>
      <c r="F103" s="2"/>
      <c r="G103" s="40" t="s">
        <v>69</v>
      </c>
    </row>
    <row r="104" spans="1:7" hidden="1" x14ac:dyDescent="0.35">
      <c r="A104" s="13" t="s">
        <v>52</v>
      </c>
      <c r="B104" s="7"/>
      <c r="C104" s="6"/>
      <c r="D104" s="6"/>
      <c r="E104" s="14"/>
      <c r="F104" s="2"/>
      <c r="G104" s="2" t="s">
        <v>69</v>
      </c>
    </row>
    <row r="105" spans="1:7" hidden="1" x14ac:dyDescent="0.35">
      <c r="A105" s="13" t="s">
        <v>51</v>
      </c>
      <c r="B105" s="7"/>
      <c r="C105" s="6"/>
      <c r="D105" s="6"/>
      <c r="E105" s="14"/>
      <c r="F105" s="2"/>
      <c r="G105" s="40" t="s">
        <v>69</v>
      </c>
    </row>
    <row r="106" spans="1:7" hidden="1" x14ac:dyDescent="0.35">
      <c r="A106" s="13" t="s">
        <v>51</v>
      </c>
      <c r="B106" s="7"/>
      <c r="C106" s="6"/>
      <c r="D106" s="6"/>
      <c r="E106" s="14"/>
      <c r="F106" s="2"/>
      <c r="G106" s="2" t="s">
        <v>69</v>
      </c>
    </row>
    <row r="107" spans="1:7" hidden="1" x14ac:dyDescent="0.35">
      <c r="A107" s="13" t="s">
        <v>51</v>
      </c>
      <c r="B107" s="7"/>
      <c r="C107" s="6"/>
      <c r="D107" s="6"/>
      <c r="E107" s="14"/>
      <c r="F107" s="2"/>
      <c r="G107" s="40" t="s">
        <v>69</v>
      </c>
    </row>
    <row r="108" spans="1:7" hidden="1" x14ac:dyDescent="0.35">
      <c r="A108" s="13" t="s">
        <v>53</v>
      </c>
      <c r="B108" s="7"/>
      <c r="C108" s="6"/>
      <c r="D108" s="6"/>
      <c r="E108" s="14"/>
      <c r="F108" s="2"/>
      <c r="G108" s="2" t="s">
        <v>69</v>
      </c>
    </row>
    <row r="109" spans="1:7" hidden="1" x14ac:dyDescent="0.35">
      <c r="A109" s="13" t="s">
        <v>53</v>
      </c>
      <c r="B109" s="7"/>
      <c r="C109" s="6"/>
      <c r="D109" s="6"/>
      <c r="E109" s="14"/>
      <c r="F109" s="2"/>
      <c r="G109" s="40" t="s">
        <v>69</v>
      </c>
    </row>
    <row r="110" spans="1:7" hidden="1" x14ac:dyDescent="0.35">
      <c r="A110" s="13" t="s">
        <v>53</v>
      </c>
      <c r="B110" s="7"/>
      <c r="C110" s="6"/>
      <c r="D110" s="6"/>
      <c r="E110" s="14"/>
      <c r="F110" s="2"/>
      <c r="G110" s="2" t="s">
        <v>69</v>
      </c>
    </row>
    <row r="111" spans="1:7" hidden="1" x14ac:dyDescent="0.35">
      <c r="A111" s="19" t="s">
        <v>54</v>
      </c>
      <c r="B111" s="20"/>
      <c r="C111" s="21"/>
      <c r="D111" s="21"/>
      <c r="E111" s="22"/>
      <c r="F111" s="2"/>
      <c r="G111" s="40" t="s">
        <v>69</v>
      </c>
    </row>
    <row r="112" spans="1:7" ht="15" hidden="1" thickBot="1" x14ac:dyDescent="0.4">
      <c r="A112" s="26" t="s">
        <v>23</v>
      </c>
      <c r="B112" s="27">
        <f>SUMIF(E53:E111,"=X",B53:B111)</f>
        <v>0</v>
      </c>
      <c r="C112" s="28"/>
      <c r="D112" s="28"/>
      <c r="E112" s="29"/>
      <c r="F112" s="2"/>
      <c r="G112" s="2" t="s">
        <v>69</v>
      </c>
    </row>
    <row r="113" spans="1:7" hidden="1" x14ac:dyDescent="0.35">
      <c r="A113" s="23" t="s">
        <v>63</v>
      </c>
      <c r="B113" s="24"/>
      <c r="C113" s="24"/>
      <c r="D113" s="24"/>
      <c r="E113" s="25"/>
      <c r="F113" s="2"/>
      <c r="G113" s="40" t="s">
        <v>69</v>
      </c>
    </row>
    <row r="114" spans="1:7" hidden="1" x14ac:dyDescent="0.35">
      <c r="A114" s="13" t="s">
        <v>464</v>
      </c>
      <c r="B114" s="7">
        <f>B112+B47</f>
        <v>0</v>
      </c>
      <c r="C114" s="3"/>
      <c r="D114" s="3"/>
      <c r="E114" s="15"/>
      <c r="F114" s="2"/>
      <c r="G114" s="2" t="s">
        <v>69</v>
      </c>
    </row>
    <row r="115" spans="1:7" hidden="1" x14ac:dyDescent="0.35">
      <c r="A115" s="13" t="s">
        <v>66</v>
      </c>
      <c r="B115" s="7">
        <f>B51</f>
        <v>0</v>
      </c>
      <c r="C115" s="3"/>
      <c r="D115" s="3"/>
      <c r="E115" s="15"/>
      <c r="F115" s="2"/>
      <c r="G115" s="40" t="s">
        <v>69</v>
      </c>
    </row>
    <row r="116" spans="1:7" hidden="1" x14ac:dyDescent="0.35">
      <c r="A116" s="13" t="s">
        <v>81</v>
      </c>
      <c r="B116" s="6"/>
      <c r="C116" s="3"/>
      <c r="D116" s="3"/>
      <c r="E116" s="15"/>
      <c r="F116" s="2"/>
      <c r="G116" s="2" t="s">
        <v>69</v>
      </c>
    </row>
    <row r="117" spans="1:7" hidden="1" x14ac:dyDescent="0.35">
      <c r="A117" s="13" t="s">
        <v>82</v>
      </c>
      <c r="B117" s="6"/>
      <c r="C117" s="3"/>
      <c r="D117" s="3"/>
      <c r="E117" s="15"/>
      <c r="F117" s="2"/>
      <c r="G117" s="40" t="s">
        <v>69</v>
      </c>
    </row>
    <row r="118" spans="1:7" hidden="1" x14ac:dyDescent="0.35">
      <c r="A118" s="19" t="s">
        <v>68</v>
      </c>
      <c r="B118" s="6">
        <v>60</v>
      </c>
      <c r="C118" s="3"/>
      <c r="D118" s="3"/>
      <c r="E118" s="15"/>
      <c r="F118" s="2"/>
      <c r="G118" s="2" t="s">
        <v>69</v>
      </c>
    </row>
    <row r="119" spans="1:7" ht="15" hidden="1" thickBot="1" x14ac:dyDescent="0.4">
      <c r="A119" s="31" t="s">
        <v>67</v>
      </c>
      <c r="B119" s="32" t="e">
        <f>((B114/B116)/B118)+((B115/B116)/(B117/B118))</f>
        <v>#DIV/0!</v>
      </c>
      <c r="C119" s="30"/>
      <c r="D119" s="17"/>
      <c r="E119" s="18"/>
      <c r="F119" s="2"/>
      <c r="G119" s="40" t="s">
        <v>69</v>
      </c>
    </row>
    <row r="120" spans="1:7" hidden="1" x14ac:dyDescent="0.35">
      <c r="F120" s="2"/>
      <c r="G120" s="2" t="s">
        <v>69</v>
      </c>
    </row>
    <row r="121" spans="1:7" hidden="1" x14ac:dyDescent="0.35">
      <c r="F121" s="2"/>
      <c r="G121" s="40" t="s">
        <v>69</v>
      </c>
    </row>
    <row r="122" spans="1:7" hidden="1" x14ac:dyDescent="0.35">
      <c r="A122" s="43" t="s">
        <v>79</v>
      </c>
      <c r="B122" s="5" t="s">
        <v>65</v>
      </c>
      <c r="C122" s="5" t="s">
        <v>64</v>
      </c>
      <c r="D122" s="5" t="s">
        <v>25</v>
      </c>
      <c r="E122" s="12" t="s">
        <v>50</v>
      </c>
      <c r="F122" s="2"/>
      <c r="G122" s="2" t="s">
        <v>70</v>
      </c>
    </row>
    <row r="123" spans="1:7" hidden="1" x14ac:dyDescent="0.35">
      <c r="A123" s="13" t="s">
        <v>1</v>
      </c>
      <c r="B123" s="7"/>
      <c r="C123" s="8"/>
      <c r="D123" s="6"/>
      <c r="E123" s="14"/>
      <c r="F123" s="2"/>
      <c r="G123" s="40" t="s">
        <v>70</v>
      </c>
    </row>
    <row r="124" spans="1:7" hidden="1" x14ac:dyDescent="0.35">
      <c r="A124" s="13" t="s">
        <v>24</v>
      </c>
      <c r="B124" s="7"/>
      <c r="C124" s="8"/>
      <c r="D124" s="6"/>
      <c r="E124" s="14"/>
      <c r="F124" s="2"/>
      <c r="G124" s="2" t="s">
        <v>70</v>
      </c>
    </row>
    <row r="125" spans="1:7" hidden="1" x14ac:dyDescent="0.35">
      <c r="A125" s="13" t="s">
        <v>2</v>
      </c>
      <c r="B125" s="7"/>
      <c r="C125" s="8"/>
      <c r="D125" s="6"/>
      <c r="E125" s="14"/>
      <c r="F125" s="2"/>
      <c r="G125" s="40" t="s">
        <v>70</v>
      </c>
    </row>
    <row r="126" spans="1:7" hidden="1" x14ac:dyDescent="0.35">
      <c r="A126" s="13" t="s">
        <v>3</v>
      </c>
      <c r="B126" s="7"/>
      <c r="C126" s="8"/>
      <c r="D126" s="6"/>
      <c r="E126" s="14"/>
      <c r="F126" s="2"/>
      <c r="G126" s="2" t="s">
        <v>70</v>
      </c>
    </row>
    <row r="127" spans="1:7" hidden="1" x14ac:dyDescent="0.35">
      <c r="A127" s="13" t="s">
        <v>14</v>
      </c>
      <c r="B127" s="7"/>
      <c r="C127" s="8"/>
      <c r="D127" s="6"/>
      <c r="E127" s="14"/>
      <c r="F127" s="2"/>
      <c r="G127" s="40" t="s">
        <v>70</v>
      </c>
    </row>
    <row r="128" spans="1:7" hidden="1" x14ac:dyDescent="0.35">
      <c r="A128" s="13" t="s">
        <v>26</v>
      </c>
      <c r="B128" s="7"/>
      <c r="C128" s="8"/>
      <c r="D128" s="6"/>
      <c r="E128" s="14"/>
      <c r="F128" s="2"/>
      <c r="G128" s="2" t="s">
        <v>70</v>
      </c>
    </row>
    <row r="129" spans="1:7" hidden="1" x14ac:dyDescent="0.35">
      <c r="A129" s="13" t="s">
        <v>28</v>
      </c>
      <c r="B129" s="7"/>
      <c r="C129" s="8"/>
      <c r="D129" s="6"/>
      <c r="E129" s="14"/>
      <c r="F129" s="2"/>
      <c r="G129" s="40" t="s">
        <v>70</v>
      </c>
    </row>
    <row r="130" spans="1:7" hidden="1" x14ac:dyDescent="0.35">
      <c r="A130" s="13" t="s">
        <v>34</v>
      </c>
      <c r="B130" s="7"/>
      <c r="C130" s="8"/>
      <c r="D130" s="6"/>
      <c r="E130" s="14"/>
      <c r="F130" s="2"/>
      <c r="G130" s="2" t="s">
        <v>70</v>
      </c>
    </row>
    <row r="131" spans="1:7" hidden="1" x14ac:dyDescent="0.35">
      <c r="A131" s="13" t="s">
        <v>4</v>
      </c>
      <c r="B131" s="7"/>
      <c r="C131" s="8"/>
      <c r="D131" s="6"/>
      <c r="E131" s="14"/>
      <c r="F131" s="2"/>
      <c r="G131" s="40" t="s">
        <v>70</v>
      </c>
    </row>
    <row r="132" spans="1:7" hidden="1" x14ac:dyDescent="0.35">
      <c r="A132" s="13" t="s">
        <v>33</v>
      </c>
      <c r="B132" s="7"/>
      <c r="C132" s="8"/>
      <c r="D132" s="6"/>
      <c r="E132" s="14"/>
      <c r="F132" s="2"/>
      <c r="G132" s="2" t="s">
        <v>70</v>
      </c>
    </row>
    <row r="133" spans="1:7" hidden="1" x14ac:dyDescent="0.35">
      <c r="A133" s="13" t="s">
        <v>35</v>
      </c>
      <c r="B133" s="7"/>
      <c r="C133" s="8"/>
      <c r="D133" s="6"/>
      <c r="E133" s="14"/>
      <c r="F133" s="2"/>
      <c r="G133" s="40" t="s">
        <v>70</v>
      </c>
    </row>
    <row r="134" spans="1:7" hidden="1" x14ac:dyDescent="0.35">
      <c r="A134" s="13" t="s">
        <v>29</v>
      </c>
      <c r="B134" s="7"/>
      <c r="C134" s="8"/>
      <c r="D134" s="6"/>
      <c r="E134" s="14"/>
      <c r="F134" s="2"/>
      <c r="G134" s="2" t="s">
        <v>70</v>
      </c>
    </row>
    <row r="135" spans="1:7" hidden="1" x14ac:dyDescent="0.35">
      <c r="A135" s="13" t="s">
        <v>30</v>
      </c>
      <c r="B135" s="7"/>
      <c r="C135" s="8"/>
      <c r="D135" s="6"/>
      <c r="E135" s="14"/>
      <c r="F135" s="2"/>
      <c r="G135" s="40" t="s">
        <v>70</v>
      </c>
    </row>
    <row r="136" spans="1:7" hidden="1" x14ac:dyDescent="0.35">
      <c r="A136" s="13" t="s">
        <v>31</v>
      </c>
      <c r="B136" s="7"/>
      <c r="C136" s="8"/>
      <c r="D136" s="6"/>
      <c r="E136" s="14"/>
      <c r="F136" s="2"/>
      <c r="G136" s="2" t="s">
        <v>70</v>
      </c>
    </row>
    <row r="137" spans="1:7" hidden="1" x14ac:dyDescent="0.35">
      <c r="A137" s="13" t="s">
        <v>32</v>
      </c>
      <c r="B137" s="7"/>
      <c r="C137" s="8"/>
      <c r="D137" s="6"/>
      <c r="E137" s="14"/>
      <c r="F137" s="2"/>
      <c r="G137" s="40" t="s">
        <v>70</v>
      </c>
    </row>
    <row r="138" spans="1:7" hidden="1" x14ac:dyDescent="0.35">
      <c r="A138" s="13" t="s">
        <v>42</v>
      </c>
      <c r="B138" s="7"/>
      <c r="C138" s="8"/>
      <c r="D138" s="6"/>
      <c r="E138" s="14"/>
      <c r="F138" s="2"/>
      <c r="G138" s="2" t="s">
        <v>70</v>
      </c>
    </row>
    <row r="139" spans="1:7" hidden="1" x14ac:dyDescent="0.35">
      <c r="A139" s="13" t="s">
        <v>43</v>
      </c>
      <c r="B139" s="7"/>
      <c r="C139" s="8"/>
      <c r="D139" s="6"/>
      <c r="E139" s="14"/>
      <c r="F139" s="2"/>
      <c r="G139" s="40" t="s">
        <v>70</v>
      </c>
    </row>
    <row r="140" spans="1:7" hidden="1" x14ac:dyDescent="0.35">
      <c r="A140" s="13" t="s">
        <v>9</v>
      </c>
      <c r="B140" s="7"/>
      <c r="C140" s="8"/>
      <c r="D140" s="6"/>
      <c r="E140" s="14"/>
      <c r="F140" s="2"/>
      <c r="G140" s="2" t="s">
        <v>70</v>
      </c>
    </row>
    <row r="141" spans="1:7" hidden="1" x14ac:dyDescent="0.35">
      <c r="A141" s="13" t="s">
        <v>27</v>
      </c>
      <c r="B141" s="7"/>
      <c r="C141" s="8"/>
      <c r="D141" s="6"/>
      <c r="E141" s="14"/>
      <c r="F141" s="2"/>
      <c r="G141" s="40" t="s">
        <v>70</v>
      </c>
    </row>
    <row r="142" spans="1:7" hidden="1" x14ac:dyDescent="0.35">
      <c r="A142" s="13" t="s">
        <v>5</v>
      </c>
      <c r="B142" s="7"/>
      <c r="C142" s="8"/>
      <c r="D142" s="6"/>
      <c r="E142" s="14"/>
      <c r="F142" s="2"/>
      <c r="G142" s="2" t="s">
        <v>70</v>
      </c>
    </row>
    <row r="143" spans="1:7" hidden="1" x14ac:dyDescent="0.35">
      <c r="A143" s="13" t="s">
        <v>6</v>
      </c>
      <c r="B143" s="7"/>
      <c r="C143" s="8"/>
      <c r="D143" s="6"/>
      <c r="E143" s="14"/>
      <c r="F143" s="2"/>
      <c r="G143" s="40" t="s">
        <v>70</v>
      </c>
    </row>
    <row r="144" spans="1:7" hidden="1" x14ac:dyDescent="0.35">
      <c r="A144" s="13" t="s">
        <v>7</v>
      </c>
      <c r="B144" s="7"/>
      <c r="C144" s="8"/>
      <c r="D144" s="6"/>
      <c r="E144" s="14"/>
      <c r="F144" s="2"/>
      <c r="G144" s="2" t="s">
        <v>70</v>
      </c>
    </row>
    <row r="145" spans="1:7" hidden="1" x14ac:dyDescent="0.35">
      <c r="A145" s="13" t="s">
        <v>8</v>
      </c>
      <c r="B145" s="7"/>
      <c r="C145" s="8"/>
      <c r="D145" s="6"/>
      <c r="E145" s="14"/>
      <c r="F145" s="2"/>
      <c r="G145" s="40" t="s">
        <v>70</v>
      </c>
    </row>
    <row r="146" spans="1:7" hidden="1" x14ac:dyDescent="0.35">
      <c r="A146" s="13" t="s">
        <v>45</v>
      </c>
      <c r="B146" s="7"/>
      <c r="C146" s="8"/>
      <c r="D146" s="6"/>
      <c r="E146" s="14"/>
      <c r="F146" s="2"/>
      <c r="G146" s="2" t="s">
        <v>70</v>
      </c>
    </row>
    <row r="147" spans="1:7" hidden="1" x14ac:dyDescent="0.35">
      <c r="A147" s="13" t="s">
        <v>40</v>
      </c>
      <c r="B147" s="7"/>
      <c r="C147" s="8"/>
      <c r="D147" s="6"/>
      <c r="E147" s="14"/>
      <c r="F147" s="2"/>
      <c r="G147" s="40" t="s">
        <v>70</v>
      </c>
    </row>
    <row r="148" spans="1:7" hidden="1" x14ac:dyDescent="0.35">
      <c r="A148" s="13" t="s">
        <v>41</v>
      </c>
      <c r="B148" s="7"/>
      <c r="C148" s="8"/>
      <c r="D148" s="6"/>
      <c r="E148" s="14"/>
      <c r="F148" s="2"/>
      <c r="G148" s="2" t="s">
        <v>70</v>
      </c>
    </row>
    <row r="149" spans="1:7" hidden="1" x14ac:dyDescent="0.35">
      <c r="A149" s="13" t="s">
        <v>10</v>
      </c>
      <c r="B149" s="7"/>
      <c r="C149" s="8"/>
      <c r="D149" s="6"/>
      <c r="E149" s="14"/>
      <c r="F149" s="2"/>
      <c r="G149" s="40" t="s">
        <v>70</v>
      </c>
    </row>
    <row r="150" spans="1:7" hidden="1" x14ac:dyDescent="0.35">
      <c r="A150" s="13" t="s">
        <v>11</v>
      </c>
      <c r="B150" s="7"/>
      <c r="C150" s="8"/>
      <c r="D150" s="6"/>
      <c r="E150" s="14"/>
      <c r="F150" s="2"/>
      <c r="G150" s="2" t="s">
        <v>70</v>
      </c>
    </row>
    <row r="151" spans="1:7" hidden="1" x14ac:dyDescent="0.35">
      <c r="A151" s="13" t="s">
        <v>44</v>
      </c>
      <c r="B151" s="7"/>
      <c r="C151" s="8"/>
      <c r="D151" s="6"/>
      <c r="E151" s="14"/>
      <c r="F151" s="2"/>
      <c r="G151" s="40" t="s">
        <v>70</v>
      </c>
    </row>
    <row r="152" spans="1:7" hidden="1" x14ac:dyDescent="0.35">
      <c r="A152" s="13" t="s">
        <v>12</v>
      </c>
      <c r="B152" s="7"/>
      <c r="C152" s="8"/>
      <c r="D152" s="6"/>
      <c r="E152" s="14"/>
      <c r="F152" s="2"/>
      <c r="G152" s="2" t="s">
        <v>70</v>
      </c>
    </row>
    <row r="153" spans="1:7" hidden="1" x14ac:dyDescent="0.35">
      <c r="A153" s="13" t="s">
        <v>16</v>
      </c>
      <c r="B153" s="7"/>
      <c r="C153" s="8"/>
      <c r="D153" s="6"/>
      <c r="E153" s="14"/>
      <c r="F153" s="2"/>
      <c r="G153" s="40" t="s">
        <v>70</v>
      </c>
    </row>
    <row r="154" spans="1:7" hidden="1" x14ac:dyDescent="0.35">
      <c r="A154" s="13" t="s">
        <v>49</v>
      </c>
      <c r="B154" s="7"/>
      <c r="C154" s="8"/>
      <c r="D154" s="6"/>
      <c r="E154" s="14"/>
      <c r="F154" s="2"/>
      <c r="G154" s="2" t="s">
        <v>70</v>
      </c>
    </row>
    <row r="155" spans="1:7" hidden="1" x14ac:dyDescent="0.35">
      <c r="A155" s="13" t="s">
        <v>48</v>
      </c>
      <c r="B155" s="7"/>
      <c r="C155" s="8"/>
      <c r="D155" s="6"/>
      <c r="E155" s="14"/>
      <c r="F155" s="2"/>
      <c r="G155" s="40" t="s">
        <v>70</v>
      </c>
    </row>
    <row r="156" spans="1:7" hidden="1" x14ac:dyDescent="0.35">
      <c r="A156" s="13" t="s">
        <v>20</v>
      </c>
      <c r="B156" s="7"/>
      <c r="C156" s="8"/>
      <c r="D156" s="6"/>
      <c r="E156" s="14"/>
      <c r="F156" s="2"/>
      <c r="G156" s="2" t="s">
        <v>70</v>
      </c>
    </row>
    <row r="157" spans="1:7" hidden="1" x14ac:dyDescent="0.35">
      <c r="A157" s="13" t="s">
        <v>15</v>
      </c>
      <c r="B157" s="7"/>
      <c r="C157" s="8"/>
      <c r="D157" s="6"/>
      <c r="E157" s="14"/>
      <c r="F157" s="2"/>
      <c r="G157" s="40" t="s">
        <v>70</v>
      </c>
    </row>
    <row r="158" spans="1:7" hidden="1" x14ac:dyDescent="0.35">
      <c r="A158" s="13" t="s">
        <v>17</v>
      </c>
      <c r="B158" s="7"/>
      <c r="C158" s="8"/>
      <c r="D158" s="6"/>
      <c r="E158" s="14"/>
      <c r="F158" s="2"/>
      <c r="G158" s="2" t="s">
        <v>70</v>
      </c>
    </row>
    <row r="159" spans="1:7" hidden="1" x14ac:dyDescent="0.35">
      <c r="A159" s="13" t="s">
        <v>36</v>
      </c>
      <c r="B159" s="7"/>
      <c r="C159" s="8"/>
      <c r="D159" s="6"/>
      <c r="E159" s="14"/>
      <c r="F159" s="2"/>
      <c r="G159" s="40" t="s">
        <v>70</v>
      </c>
    </row>
    <row r="160" spans="1:7" hidden="1" x14ac:dyDescent="0.35">
      <c r="A160" s="13" t="s">
        <v>37</v>
      </c>
      <c r="B160" s="7"/>
      <c r="C160" s="8"/>
      <c r="D160" s="6"/>
      <c r="E160" s="14"/>
      <c r="F160" s="2"/>
      <c r="G160" s="2" t="s">
        <v>70</v>
      </c>
    </row>
    <row r="161" spans="1:7" hidden="1" x14ac:dyDescent="0.35">
      <c r="A161" s="13" t="s">
        <v>38</v>
      </c>
      <c r="B161" s="7"/>
      <c r="C161" s="8"/>
      <c r="D161" s="6"/>
      <c r="E161" s="14"/>
      <c r="F161" s="2"/>
      <c r="G161" s="40" t="s">
        <v>70</v>
      </c>
    </row>
    <row r="162" spans="1:7" hidden="1" x14ac:dyDescent="0.35">
      <c r="A162" s="13" t="s">
        <v>39</v>
      </c>
      <c r="B162" s="7"/>
      <c r="C162" s="8"/>
      <c r="D162" s="6"/>
      <c r="E162" s="14"/>
      <c r="F162" s="2"/>
      <c r="G162" s="2" t="s">
        <v>70</v>
      </c>
    </row>
    <row r="163" spans="1:7" hidden="1" x14ac:dyDescent="0.35">
      <c r="A163" s="13" t="s">
        <v>46</v>
      </c>
      <c r="B163" s="7"/>
      <c r="C163" s="8"/>
      <c r="D163" s="6"/>
      <c r="E163" s="14"/>
      <c r="F163" s="2"/>
      <c r="G163" s="40" t="s">
        <v>70</v>
      </c>
    </row>
    <row r="164" spans="1:7" hidden="1" x14ac:dyDescent="0.35">
      <c r="A164" s="13" t="s">
        <v>47</v>
      </c>
      <c r="B164" s="7"/>
      <c r="C164" s="8"/>
      <c r="D164" s="6"/>
      <c r="E164" s="14"/>
      <c r="F164" s="2"/>
      <c r="G164" s="2" t="s">
        <v>70</v>
      </c>
    </row>
    <row r="165" spans="1:7" hidden="1" x14ac:dyDescent="0.35">
      <c r="A165" s="13" t="s">
        <v>21</v>
      </c>
      <c r="B165" s="7"/>
      <c r="C165" s="8"/>
      <c r="D165" s="6"/>
      <c r="E165" s="14"/>
      <c r="F165" s="2"/>
      <c r="G165" s="40" t="s">
        <v>70</v>
      </c>
    </row>
    <row r="166" spans="1:7" hidden="1" x14ac:dyDescent="0.35">
      <c r="A166" s="19" t="s">
        <v>22</v>
      </c>
      <c r="B166" s="20"/>
      <c r="C166" s="8"/>
      <c r="D166" s="6"/>
      <c r="E166" s="14"/>
      <c r="F166" s="2"/>
      <c r="G166" s="2" t="s">
        <v>70</v>
      </c>
    </row>
    <row r="167" spans="1:7" ht="15" hidden="1" thickBot="1" x14ac:dyDescent="0.4">
      <c r="A167" s="26" t="s">
        <v>23</v>
      </c>
      <c r="B167" s="37">
        <f>SUMIF(E123:E166,"=X",B123:B166)</f>
        <v>0</v>
      </c>
      <c r="C167" s="36"/>
      <c r="D167" s="3"/>
      <c r="E167" s="15"/>
      <c r="F167" s="2"/>
      <c r="G167" s="40" t="s">
        <v>70</v>
      </c>
    </row>
    <row r="168" spans="1:7" hidden="1" x14ac:dyDescent="0.35">
      <c r="A168" s="23" t="s">
        <v>62</v>
      </c>
      <c r="B168" s="35"/>
      <c r="C168" s="4"/>
      <c r="D168" s="4"/>
      <c r="E168" s="11"/>
      <c r="F168" s="2"/>
      <c r="G168" s="2" t="s">
        <v>70</v>
      </c>
    </row>
    <row r="169" spans="1:7" hidden="1" x14ac:dyDescent="0.35">
      <c r="A169" s="16" t="s">
        <v>18</v>
      </c>
      <c r="B169" s="7"/>
      <c r="C169" s="6"/>
      <c r="D169" s="6"/>
      <c r="E169" s="14"/>
      <c r="F169" s="2"/>
      <c r="G169" s="40" t="s">
        <v>70</v>
      </c>
    </row>
    <row r="170" spans="1:7" hidden="1" x14ac:dyDescent="0.35">
      <c r="A170" s="34" t="s">
        <v>19</v>
      </c>
      <c r="B170" s="20"/>
      <c r="C170" s="6"/>
      <c r="D170" s="6"/>
      <c r="E170" s="14"/>
      <c r="F170" s="2"/>
      <c r="G170" s="2" t="s">
        <v>70</v>
      </c>
    </row>
    <row r="171" spans="1:7" ht="15" hidden="1" thickBot="1" x14ac:dyDescent="0.4">
      <c r="A171" s="26" t="s">
        <v>23</v>
      </c>
      <c r="B171" s="37">
        <f>SUMIF(E169:E170,"=X",B169:B170)</f>
        <v>0</v>
      </c>
      <c r="C171" s="33"/>
      <c r="D171" s="3"/>
      <c r="E171" s="15"/>
      <c r="F171" s="2"/>
      <c r="G171" s="40" t="s">
        <v>70</v>
      </c>
    </row>
    <row r="172" spans="1:7" hidden="1" x14ac:dyDescent="0.35">
      <c r="A172" s="23" t="s">
        <v>13</v>
      </c>
      <c r="B172" s="35"/>
      <c r="C172" s="4"/>
      <c r="D172" s="4"/>
      <c r="E172" s="11"/>
      <c r="F172" s="2"/>
      <c r="G172" s="2" t="s">
        <v>70</v>
      </c>
    </row>
    <row r="173" spans="1:7" hidden="1" x14ac:dyDescent="0.35">
      <c r="A173" s="13" t="s">
        <v>1</v>
      </c>
      <c r="B173" s="7"/>
      <c r="C173" s="6"/>
      <c r="D173" s="6"/>
      <c r="E173" s="14"/>
      <c r="F173" s="2"/>
      <c r="G173" s="40" t="s">
        <v>70</v>
      </c>
    </row>
    <row r="174" spans="1:7" hidden="1" x14ac:dyDescent="0.35">
      <c r="A174" s="13" t="s">
        <v>24</v>
      </c>
      <c r="B174" s="7"/>
      <c r="C174" s="6"/>
      <c r="D174" s="6"/>
      <c r="E174" s="14"/>
      <c r="F174" s="2"/>
      <c r="G174" s="2" t="s">
        <v>70</v>
      </c>
    </row>
    <row r="175" spans="1:7" hidden="1" x14ac:dyDescent="0.35">
      <c r="A175" s="13" t="s">
        <v>2</v>
      </c>
      <c r="B175" s="7"/>
      <c r="C175" s="6"/>
      <c r="D175" s="6"/>
      <c r="E175" s="14"/>
      <c r="F175" s="2"/>
      <c r="G175" s="40" t="s">
        <v>70</v>
      </c>
    </row>
    <row r="176" spans="1:7" hidden="1" x14ac:dyDescent="0.35">
      <c r="A176" s="13" t="s">
        <v>3</v>
      </c>
      <c r="B176" s="7"/>
      <c r="C176" s="6"/>
      <c r="D176" s="6"/>
      <c r="E176" s="14"/>
      <c r="F176" s="2"/>
      <c r="G176" s="2" t="s">
        <v>70</v>
      </c>
    </row>
    <row r="177" spans="1:7" hidden="1" x14ac:dyDescent="0.35">
      <c r="A177" s="13" t="s">
        <v>14</v>
      </c>
      <c r="B177" s="7"/>
      <c r="C177" s="6"/>
      <c r="D177" s="6"/>
      <c r="E177" s="14"/>
      <c r="F177" s="2"/>
      <c r="G177" s="40" t="s">
        <v>70</v>
      </c>
    </row>
    <row r="178" spans="1:7" hidden="1" x14ac:dyDescent="0.35">
      <c r="A178" s="13" t="s">
        <v>26</v>
      </c>
      <c r="B178" s="7"/>
      <c r="C178" s="6"/>
      <c r="D178" s="6"/>
      <c r="E178" s="14"/>
      <c r="F178" s="2"/>
      <c r="G178" s="2" t="s">
        <v>70</v>
      </c>
    </row>
    <row r="179" spans="1:7" hidden="1" x14ac:dyDescent="0.35">
      <c r="A179" s="13" t="s">
        <v>28</v>
      </c>
      <c r="B179" s="7"/>
      <c r="C179" s="6"/>
      <c r="D179" s="6"/>
      <c r="E179" s="14"/>
      <c r="F179" s="2"/>
      <c r="G179" s="40" t="s">
        <v>70</v>
      </c>
    </row>
    <row r="180" spans="1:7" hidden="1" x14ac:dyDescent="0.35">
      <c r="A180" s="13" t="s">
        <v>34</v>
      </c>
      <c r="B180" s="7"/>
      <c r="C180" s="6"/>
      <c r="D180" s="6"/>
      <c r="E180" s="14"/>
      <c r="F180" s="2"/>
      <c r="G180" s="2" t="s">
        <v>70</v>
      </c>
    </row>
    <row r="181" spans="1:7" hidden="1" x14ac:dyDescent="0.35">
      <c r="A181" s="13" t="s">
        <v>4</v>
      </c>
      <c r="B181" s="7"/>
      <c r="C181" s="6"/>
      <c r="D181" s="6"/>
      <c r="E181" s="14"/>
      <c r="F181" s="2"/>
      <c r="G181" s="40" t="s">
        <v>70</v>
      </c>
    </row>
    <row r="182" spans="1:7" hidden="1" x14ac:dyDescent="0.35">
      <c r="A182" s="13" t="s">
        <v>33</v>
      </c>
      <c r="B182" s="7"/>
      <c r="C182" s="6"/>
      <c r="D182" s="6"/>
      <c r="E182" s="14"/>
      <c r="F182" s="2"/>
      <c r="G182" s="2" t="s">
        <v>70</v>
      </c>
    </row>
    <row r="183" spans="1:7" hidden="1" x14ac:dyDescent="0.35">
      <c r="A183" s="13" t="s">
        <v>35</v>
      </c>
      <c r="B183" s="7"/>
      <c r="C183" s="6"/>
      <c r="D183" s="6"/>
      <c r="E183" s="14"/>
      <c r="F183" s="2"/>
      <c r="G183" s="40" t="s">
        <v>70</v>
      </c>
    </row>
    <row r="184" spans="1:7" hidden="1" x14ac:dyDescent="0.35">
      <c r="A184" s="13" t="s">
        <v>29</v>
      </c>
      <c r="B184" s="7"/>
      <c r="C184" s="6"/>
      <c r="D184" s="6"/>
      <c r="E184" s="14"/>
      <c r="F184" s="2"/>
      <c r="G184" s="2" t="s">
        <v>70</v>
      </c>
    </row>
    <row r="185" spans="1:7" hidden="1" x14ac:dyDescent="0.35">
      <c r="A185" s="13" t="s">
        <v>30</v>
      </c>
      <c r="B185" s="7"/>
      <c r="C185" s="6"/>
      <c r="D185" s="6"/>
      <c r="E185" s="14"/>
      <c r="F185" s="2"/>
      <c r="G185" s="40" t="s">
        <v>70</v>
      </c>
    </row>
    <row r="186" spans="1:7" hidden="1" x14ac:dyDescent="0.35">
      <c r="A186" s="13" t="s">
        <v>31</v>
      </c>
      <c r="B186" s="7"/>
      <c r="C186" s="6"/>
      <c r="D186" s="6"/>
      <c r="E186" s="14"/>
      <c r="F186" s="2"/>
      <c r="G186" s="2" t="s">
        <v>70</v>
      </c>
    </row>
    <row r="187" spans="1:7" hidden="1" x14ac:dyDescent="0.35">
      <c r="A187" s="13" t="s">
        <v>32</v>
      </c>
      <c r="B187" s="7"/>
      <c r="C187" s="6"/>
      <c r="D187" s="6"/>
      <c r="E187" s="14"/>
      <c r="F187" s="2"/>
      <c r="G187" s="40" t="s">
        <v>70</v>
      </c>
    </row>
    <row r="188" spans="1:7" hidden="1" x14ac:dyDescent="0.35">
      <c r="A188" s="13" t="s">
        <v>42</v>
      </c>
      <c r="B188" s="7"/>
      <c r="C188" s="6"/>
      <c r="D188" s="6"/>
      <c r="E188" s="14"/>
      <c r="F188" s="2"/>
      <c r="G188" s="2" t="s">
        <v>70</v>
      </c>
    </row>
    <row r="189" spans="1:7" hidden="1" x14ac:dyDescent="0.35">
      <c r="A189" s="13" t="s">
        <v>43</v>
      </c>
      <c r="B189" s="7"/>
      <c r="C189" s="6"/>
      <c r="D189" s="6"/>
      <c r="E189" s="14"/>
      <c r="F189" s="2"/>
      <c r="G189" s="40" t="s">
        <v>70</v>
      </c>
    </row>
    <row r="190" spans="1:7" hidden="1" x14ac:dyDescent="0.35">
      <c r="A190" s="13" t="s">
        <v>9</v>
      </c>
      <c r="B190" s="7"/>
      <c r="C190" s="6"/>
      <c r="D190" s="6"/>
      <c r="E190" s="14"/>
      <c r="F190" s="2"/>
      <c r="G190" s="2" t="s">
        <v>70</v>
      </c>
    </row>
    <row r="191" spans="1:7" hidden="1" x14ac:dyDescent="0.35">
      <c r="A191" s="13" t="s">
        <v>27</v>
      </c>
      <c r="B191" s="7"/>
      <c r="C191" s="6"/>
      <c r="D191" s="6"/>
      <c r="E191" s="14"/>
      <c r="F191" s="2"/>
      <c r="G191" s="40" t="s">
        <v>70</v>
      </c>
    </row>
    <row r="192" spans="1:7" hidden="1" x14ac:dyDescent="0.35">
      <c r="A192" s="13" t="s">
        <v>5</v>
      </c>
      <c r="B192" s="7"/>
      <c r="C192" s="6"/>
      <c r="D192" s="6"/>
      <c r="E192" s="14"/>
      <c r="F192" s="2"/>
      <c r="G192" s="2" t="s">
        <v>70</v>
      </c>
    </row>
    <row r="193" spans="1:7" hidden="1" x14ac:dyDescent="0.35">
      <c r="A193" s="13" t="s">
        <v>6</v>
      </c>
      <c r="B193" s="7"/>
      <c r="C193" s="6"/>
      <c r="D193" s="6"/>
      <c r="E193" s="14"/>
      <c r="F193" s="2"/>
      <c r="G193" s="40" t="s">
        <v>70</v>
      </c>
    </row>
    <row r="194" spans="1:7" hidden="1" x14ac:dyDescent="0.35">
      <c r="A194" s="13" t="s">
        <v>7</v>
      </c>
      <c r="B194" s="7"/>
      <c r="C194" s="6"/>
      <c r="D194" s="6"/>
      <c r="E194" s="14"/>
      <c r="F194" s="2"/>
      <c r="G194" s="2" t="s">
        <v>70</v>
      </c>
    </row>
    <row r="195" spans="1:7" hidden="1" x14ac:dyDescent="0.35">
      <c r="A195" s="13" t="s">
        <v>8</v>
      </c>
      <c r="B195" s="7"/>
      <c r="C195" s="6"/>
      <c r="D195" s="6"/>
      <c r="E195" s="14"/>
      <c r="F195" s="2"/>
      <c r="G195" s="40" t="s">
        <v>70</v>
      </c>
    </row>
    <row r="196" spans="1:7" hidden="1" x14ac:dyDescent="0.35">
      <c r="A196" s="13" t="s">
        <v>45</v>
      </c>
      <c r="B196" s="7"/>
      <c r="C196" s="6"/>
      <c r="D196" s="6"/>
      <c r="E196" s="14"/>
      <c r="F196" s="2"/>
      <c r="G196" s="2" t="s">
        <v>70</v>
      </c>
    </row>
    <row r="197" spans="1:7" hidden="1" x14ac:dyDescent="0.35">
      <c r="A197" s="13" t="s">
        <v>40</v>
      </c>
      <c r="B197" s="7"/>
      <c r="C197" s="6"/>
      <c r="D197" s="6"/>
      <c r="E197" s="14"/>
      <c r="F197" s="2"/>
      <c r="G197" s="40" t="s">
        <v>70</v>
      </c>
    </row>
    <row r="198" spans="1:7" hidden="1" x14ac:dyDescent="0.35">
      <c r="A198" s="13" t="s">
        <v>41</v>
      </c>
      <c r="B198" s="7"/>
      <c r="C198" s="6"/>
      <c r="D198" s="6"/>
      <c r="E198" s="14"/>
      <c r="F198" s="2"/>
      <c r="G198" s="2" t="s">
        <v>70</v>
      </c>
    </row>
    <row r="199" spans="1:7" hidden="1" x14ac:dyDescent="0.35">
      <c r="A199" s="13" t="s">
        <v>10</v>
      </c>
      <c r="B199" s="7"/>
      <c r="C199" s="6"/>
      <c r="D199" s="6"/>
      <c r="E199" s="14"/>
      <c r="F199" s="2"/>
      <c r="G199" s="40" t="s">
        <v>70</v>
      </c>
    </row>
    <row r="200" spans="1:7" hidden="1" x14ac:dyDescent="0.35">
      <c r="A200" s="13" t="s">
        <v>11</v>
      </c>
      <c r="B200" s="7"/>
      <c r="C200" s="6"/>
      <c r="D200" s="6"/>
      <c r="E200" s="14"/>
      <c r="F200" s="2"/>
      <c r="G200" s="2" t="s">
        <v>70</v>
      </c>
    </row>
    <row r="201" spans="1:7" hidden="1" x14ac:dyDescent="0.35">
      <c r="A201" s="13" t="s">
        <v>44</v>
      </c>
      <c r="B201" s="7"/>
      <c r="C201" s="6"/>
      <c r="D201" s="6"/>
      <c r="E201" s="14"/>
      <c r="F201" s="2"/>
      <c r="G201" s="40" t="s">
        <v>70</v>
      </c>
    </row>
    <row r="202" spans="1:7" hidden="1" x14ac:dyDescent="0.35">
      <c r="A202" s="13" t="s">
        <v>12</v>
      </c>
      <c r="B202" s="7"/>
      <c r="C202" s="6"/>
      <c r="D202" s="6"/>
      <c r="E202" s="14"/>
      <c r="F202" s="2"/>
      <c r="G202" s="2" t="s">
        <v>70</v>
      </c>
    </row>
    <row r="203" spans="1:7" hidden="1" x14ac:dyDescent="0.35">
      <c r="A203" s="13" t="s">
        <v>16</v>
      </c>
      <c r="B203" s="7"/>
      <c r="C203" s="6"/>
      <c r="D203" s="6"/>
      <c r="E203" s="14"/>
      <c r="F203" s="2"/>
      <c r="G203" s="40" t="s">
        <v>70</v>
      </c>
    </row>
    <row r="204" spans="1:7" hidden="1" x14ac:dyDescent="0.35">
      <c r="A204" s="13" t="s">
        <v>49</v>
      </c>
      <c r="B204" s="7"/>
      <c r="C204" s="6"/>
      <c r="D204" s="6"/>
      <c r="E204" s="14"/>
      <c r="F204" s="2"/>
      <c r="G204" s="2" t="s">
        <v>70</v>
      </c>
    </row>
    <row r="205" spans="1:7" hidden="1" x14ac:dyDescent="0.35">
      <c r="A205" s="13" t="s">
        <v>59</v>
      </c>
      <c r="B205" s="7"/>
      <c r="C205" s="6"/>
      <c r="D205" s="6"/>
      <c r="E205" s="14"/>
      <c r="F205" s="2"/>
      <c r="G205" s="40" t="s">
        <v>70</v>
      </c>
    </row>
    <row r="206" spans="1:7" hidden="1" x14ac:dyDescent="0.35">
      <c r="A206" s="13" t="s">
        <v>60</v>
      </c>
      <c r="B206" s="7"/>
      <c r="C206" s="6"/>
      <c r="D206" s="6"/>
      <c r="E206" s="14"/>
      <c r="F206" s="2"/>
      <c r="G206" s="2" t="s">
        <v>70</v>
      </c>
    </row>
    <row r="207" spans="1:7" hidden="1" x14ac:dyDescent="0.35">
      <c r="A207" s="13" t="s">
        <v>48</v>
      </c>
      <c r="B207" s="7"/>
      <c r="C207" s="6"/>
      <c r="D207" s="6"/>
      <c r="E207" s="14"/>
      <c r="F207" s="2"/>
      <c r="G207" s="40" t="s">
        <v>70</v>
      </c>
    </row>
    <row r="208" spans="1:7" hidden="1" x14ac:dyDescent="0.35">
      <c r="A208" s="13" t="s">
        <v>20</v>
      </c>
      <c r="B208" s="7"/>
      <c r="C208" s="6"/>
      <c r="D208" s="6"/>
      <c r="E208" s="14"/>
      <c r="F208" s="2"/>
      <c r="G208" s="2" t="s">
        <v>70</v>
      </c>
    </row>
    <row r="209" spans="1:7" hidden="1" x14ac:dyDescent="0.35">
      <c r="A209" s="13" t="s">
        <v>15</v>
      </c>
      <c r="B209" s="7"/>
      <c r="C209" s="6"/>
      <c r="D209" s="6"/>
      <c r="E209" s="14"/>
      <c r="F209" s="2"/>
      <c r="G209" s="40" t="s">
        <v>70</v>
      </c>
    </row>
    <row r="210" spans="1:7" hidden="1" x14ac:dyDescent="0.35">
      <c r="A210" s="13" t="s">
        <v>17</v>
      </c>
      <c r="B210" s="7"/>
      <c r="C210" s="6"/>
      <c r="D210" s="6"/>
      <c r="E210" s="14"/>
      <c r="F210" s="2"/>
      <c r="G210" s="2" t="s">
        <v>70</v>
      </c>
    </row>
    <row r="211" spans="1:7" hidden="1" x14ac:dyDescent="0.35">
      <c r="A211" s="13" t="s">
        <v>36</v>
      </c>
      <c r="B211" s="7"/>
      <c r="C211" s="6"/>
      <c r="D211" s="6"/>
      <c r="E211" s="14"/>
      <c r="F211" s="2"/>
      <c r="G211" s="40" t="s">
        <v>70</v>
      </c>
    </row>
    <row r="212" spans="1:7" hidden="1" x14ac:dyDescent="0.35">
      <c r="A212" s="13" t="s">
        <v>37</v>
      </c>
      <c r="B212" s="7"/>
      <c r="C212" s="6"/>
      <c r="D212" s="6"/>
      <c r="E212" s="14"/>
      <c r="F212" s="2"/>
      <c r="G212" s="2" t="s">
        <v>70</v>
      </c>
    </row>
    <row r="213" spans="1:7" hidden="1" x14ac:dyDescent="0.35">
      <c r="A213" s="13" t="s">
        <v>38</v>
      </c>
      <c r="B213" s="7"/>
      <c r="C213" s="6"/>
      <c r="D213" s="6"/>
      <c r="E213" s="14"/>
      <c r="F213" s="2"/>
      <c r="G213" s="40" t="s">
        <v>70</v>
      </c>
    </row>
    <row r="214" spans="1:7" hidden="1" x14ac:dyDescent="0.35">
      <c r="A214" s="13" t="s">
        <v>39</v>
      </c>
      <c r="B214" s="7"/>
      <c r="C214" s="6"/>
      <c r="D214" s="6"/>
      <c r="E214" s="14"/>
      <c r="F214" s="2"/>
      <c r="G214" s="2" t="s">
        <v>70</v>
      </c>
    </row>
    <row r="215" spans="1:7" hidden="1" x14ac:dyDescent="0.35">
      <c r="A215" s="13" t="s">
        <v>46</v>
      </c>
      <c r="B215" s="7"/>
      <c r="C215" s="6"/>
      <c r="D215" s="6"/>
      <c r="E215" s="14"/>
      <c r="F215" s="2"/>
      <c r="G215" s="40" t="s">
        <v>70</v>
      </c>
    </row>
    <row r="216" spans="1:7" hidden="1" x14ac:dyDescent="0.35">
      <c r="A216" s="13" t="s">
        <v>61</v>
      </c>
      <c r="B216" s="7"/>
      <c r="C216" s="6"/>
      <c r="D216" s="6"/>
      <c r="E216" s="14"/>
      <c r="F216" s="2"/>
      <c r="G216" s="2" t="s">
        <v>70</v>
      </c>
    </row>
    <row r="217" spans="1:7" hidden="1" x14ac:dyDescent="0.35">
      <c r="A217" s="13" t="s">
        <v>55</v>
      </c>
      <c r="B217" s="7"/>
      <c r="C217" s="6"/>
      <c r="D217" s="6"/>
      <c r="E217" s="14"/>
      <c r="F217" s="2"/>
      <c r="G217" s="40" t="s">
        <v>70</v>
      </c>
    </row>
    <row r="218" spans="1:7" hidden="1" x14ac:dyDescent="0.35">
      <c r="A218" s="13" t="s">
        <v>56</v>
      </c>
      <c r="B218" s="7"/>
      <c r="C218" s="6"/>
      <c r="D218" s="6"/>
      <c r="E218" s="14"/>
      <c r="F218" s="2"/>
      <c r="G218" s="2" t="s">
        <v>70</v>
      </c>
    </row>
    <row r="219" spans="1:7" hidden="1" x14ac:dyDescent="0.35">
      <c r="A219" s="13" t="s">
        <v>57</v>
      </c>
      <c r="B219" s="7"/>
      <c r="C219" s="6"/>
      <c r="D219" s="6"/>
      <c r="E219" s="14"/>
      <c r="F219" s="2"/>
      <c r="G219" s="40" t="s">
        <v>70</v>
      </c>
    </row>
    <row r="220" spans="1:7" hidden="1" x14ac:dyDescent="0.35">
      <c r="A220" s="13" t="s">
        <v>58</v>
      </c>
      <c r="B220" s="7"/>
      <c r="C220" s="6"/>
      <c r="D220" s="6"/>
      <c r="E220" s="14"/>
      <c r="F220" s="2"/>
      <c r="G220" s="2" t="s">
        <v>70</v>
      </c>
    </row>
    <row r="221" spans="1:7" hidden="1" x14ac:dyDescent="0.35">
      <c r="A221" s="13" t="s">
        <v>47</v>
      </c>
      <c r="B221" s="7"/>
      <c r="C221" s="6"/>
      <c r="D221" s="6"/>
      <c r="E221" s="14"/>
      <c r="F221" s="2"/>
      <c r="G221" s="40" t="s">
        <v>70</v>
      </c>
    </row>
    <row r="222" spans="1:7" hidden="1" x14ac:dyDescent="0.35">
      <c r="A222" s="13" t="s">
        <v>52</v>
      </c>
      <c r="B222" s="7"/>
      <c r="C222" s="6"/>
      <c r="D222" s="6"/>
      <c r="E222" s="14"/>
      <c r="F222" s="2"/>
      <c r="G222" s="2" t="s">
        <v>70</v>
      </c>
    </row>
    <row r="223" spans="1:7" hidden="1" x14ac:dyDescent="0.35">
      <c r="A223" s="13" t="s">
        <v>52</v>
      </c>
      <c r="B223" s="7"/>
      <c r="C223" s="6"/>
      <c r="D223" s="6"/>
      <c r="E223" s="14"/>
      <c r="F223" s="2"/>
      <c r="G223" s="40" t="s">
        <v>70</v>
      </c>
    </row>
    <row r="224" spans="1:7" hidden="1" x14ac:dyDescent="0.35">
      <c r="A224" s="13" t="s">
        <v>52</v>
      </c>
      <c r="B224" s="7"/>
      <c r="C224" s="6"/>
      <c r="D224" s="6"/>
      <c r="E224" s="14"/>
      <c r="F224" s="2"/>
      <c r="G224" s="2" t="s">
        <v>70</v>
      </c>
    </row>
    <row r="225" spans="1:7" hidden="1" x14ac:dyDescent="0.35">
      <c r="A225" s="13" t="s">
        <v>51</v>
      </c>
      <c r="B225" s="7"/>
      <c r="C225" s="6"/>
      <c r="D225" s="6"/>
      <c r="E225" s="14"/>
      <c r="F225" s="2"/>
      <c r="G225" s="40" t="s">
        <v>70</v>
      </c>
    </row>
    <row r="226" spans="1:7" hidden="1" x14ac:dyDescent="0.35">
      <c r="A226" s="13" t="s">
        <v>51</v>
      </c>
      <c r="B226" s="7"/>
      <c r="C226" s="6"/>
      <c r="D226" s="6"/>
      <c r="E226" s="14"/>
      <c r="F226" s="2"/>
      <c r="G226" s="2" t="s">
        <v>70</v>
      </c>
    </row>
    <row r="227" spans="1:7" hidden="1" x14ac:dyDescent="0.35">
      <c r="A227" s="13" t="s">
        <v>51</v>
      </c>
      <c r="B227" s="7"/>
      <c r="C227" s="6"/>
      <c r="D227" s="6"/>
      <c r="E227" s="14"/>
      <c r="F227" s="2"/>
      <c r="G227" s="40" t="s">
        <v>70</v>
      </c>
    </row>
    <row r="228" spans="1:7" hidden="1" x14ac:dyDescent="0.35">
      <c r="A228" s="13" t="s">
        <v>53</v>
      </c>
      <c r="B228" s="7"/>
      <c r="C228" s="6"/>
      <c r="D228" s="6"/>
      <c r="E228" s="14"/>
      <c r="F228" s="2"/>
      <c r="G228" s="2" t="s">
        <v>70</v>
      </c>
    </row>
    <row r="229" spans="1:7" hidden="1" x14ac:dyDescent="0.35">
      <c r="A229" s="13" t="s">
        <v>53</v>
      </c>
      <c r="B229" s="7"/>
      <c r="C229" s="6"/>
      <c r="D229" s="6"/>
      <c r="E229" s="14"/>
      <c r="F229" s="2"/>
      <c r="G229" s="40" t="s">
        <v>70</v>
      </c>
    </row>
    <row r="230" spans="1:7" hidden="1" x14ac:dyDescent="0.35">
      <c r="A230" s="13" t="s">
        <v>53</v>
      </c>
      <c r="B230" s="7"/>
      <c r="C230" s="6"/>
      <c r="D230" s="6"/>
      <c r="E230" s="14"/>
      <c r="F230" s="2"/>
      <c r="G230" s="2" t="s">
        <v>70</v>
      </c>
    </row>
    <row r="231" spans="1:7" hidden="1" x14ac:dyDescent="0.35">
      <c r="A231" s="19" t="s">
        <v>54</v>
      </c>
      <c r="B231" s="20"/>
      <c r="C231" s="21"/>
      <c r="D231" s="21"/>
      <c r="E231" s="22"/>
      <c r="F231" s="2"/>
      <c r="G231" s="40" t="s">
        <v>70</v>
      </c>
    </row>
    <row r="232" spans="1:7" ht="15" hidden="1" thickBot="1" x14ac:dyDescent="0.4">
      <c r="A232" s="26" t="s">
        <v>23</v>
      </c>
      <c r="B232" s="27">
        <f>SUMIF(E173:E231,"=X",B173:B231)</f>
        <v>0</v>
      </c>
      <c r="C232" s="28"/>
      <c r="D232" s="28"/>
      <c r="E232" s="29"/>
      <c r="F232" s="2"/>
      <c r="G232" s="2" t="s">
        <v>70</v>
      </c>
    </row>
    <row r="233" spans="1:7" hidden="1" x14ac:dyDescent="0.35">
      <c r="A233" s="23" t="s">
        <v>63</v>
      </c>
      <c r="B233" s="24"/>
      <c r="C233" s="24"/>
      <c r="D233" s="24"/>
      <c r="E233" s="25"/>
      <c r="F233" s="2"/>
      <c r="G233" s="40" t="s">
        <v>70</v>
      </c>
    </row>
    <row r="234" spans="1:7" hidden="1" x14ac:dyDescent="0.35">
      <c r="A234" s="13" t="s">
        <v>464</v>
      </c>
      <c r="B234" s="7">
        <f>B232+B167</f>
        <v>0</v>
      </c>
      <c r="C234" s="3"/>
      <c r="D234" s="3"/>
      <c r="E234" s="15"/>
      <c r="F234" s="2"/>
      <c r="G234" s="2" t="s">
        <v>70</v>
      </c>
    </row>
    <row r="235" spans="1:7" hidden="1" x14ac:dyDescent="0.35">
      <c r="A235" s="13" t="s">
        <v>66</v>
      </c>
      <c r="B235" s="7">
        <f>B171</f>
        <v>0</v>
      </c>
      <c r="C235" s="3"/>
      <c r="D235" s="3"/>
      <c r="E235" s="15"/>
      <c r="F235" s="2"/>
      <c r="G235" s="40" t="s">
        <v>70</v>
      </c>
    </row>
    <row r="236" spans="1:7" hidden="1" x14ac:dyDescent="0.35">
      <c r="A236" s="13" t="s">
        <v>81</v>
      </c>
      <c r="B236" s="6"/>
      <c r="C236" s="3"/>
      <c r="D236" s="3"/>
      <c r="E236" s="15"/>
      <c r="F236" s="2"/>
      <c r="G236" s="2" t="s">
        <v>70</v>
      </c>
    </row>
    <row r="237" spans="1:7" hidden="1" x14ac:dyDescent="0.35">
      <c r="A237" s="13" t="s">
        <v>82</v>
      </c>
      <c r="B237" s="6"/>
      <c r="C237" s="3"/>
      <c r="D237" s="3"/>
      <c r="E237" s="15"/>
      <c r="F237" s="2"/>
      <c r="G237" s="40" t="s">
        <v>70</v>
      </c>
    </row>
    <row r="238" spans="1:7" hidden="1" x14ac:dyDescent="0.35">
      <c r="A238" s="19" t="s">
        <v>68</v>
      </c>
      <c r="B238" s="6">
        <v>60</v>
      </c>
      <c r="C238" s="3"/>
      <c r="D238" s="3"/>
      <c r="E238" s="15"/>
      <c r="F238" s="2"/>
      <c r="G238" s="2" t="s">
        <v>70</v>
      </c>
    </row>
    <row r="239" spans="1:7" ht="15" hidden="1" thickBot="1" x14ac:dyDescent="0.4">
      <c r="A239" s="31" t="s">
        <v>67</v>
      </c>
      <c r="B239" s="32" t="e">
        <f>((B234/B236)/B238)+((B235/B236)/(B237/B238))</f>
        <v>#DIV/0!</v>
      </c>
      <c r="C239" s="30"/>
      <c r="D239" s="17"/>
      <c r="E239" s="18"/>
      <c r="F239" s="2"/>
      <c r="G239" s="40" t="s">
        <v>70</v>
      </c>
    </row>
    <row r="240" spans="1:7" hidden="1" x14ac:dyDescent="0.35">
      <c r="F240" s="2"/>
      <c r="G240" s="2" t="s">
        <v>70</v>
      </c>
    </row>
    <row r="241" spans="1:7" hidden="1" x14ac:dyDescent="0.35">
      <c r="F241" s="2"/>
      <c r="G241" s="40" t="s">
        <v>70</v>
      </c>
    </row>
    <row r="242" spans="1:7" hidden="1" x14ac:dyDescent="0.35">
      <c r="A242" s="43" t="s">
        <v>79</v>
      </c>
      <c r="B242" s="5" t="s">
        <v>65</v>
      </c>
      <c r="C242" s="5" t="s">
        <v>64</v>
      </c>
      <c r="D242" s="5" t="s">
        <v>25</v>
      </c>
      <c r="E242" s="12" t="s">
        <v>50</v>
      </c>
      <c r="F242" s="2"/>
      <c r="G242" s="2" t="s">
        <v>71</v>
      </c>
    </row>
    <row r="243" spans="1:7" hidden="1" x14ac:dyDescent="0.35">
      <c r="A243" s="13" t="s">
        <v>1</v>
      </c>
      <c r="B243" s="7"/>
      <c r="C243" s="8"/>
      <c r="D243" s="6"/>
      <c r="E243" s="14"/>
      <c r="F243" s="2"/>
      <c r="G243" s="40" t="s">
        <v>71</v>
      </c>
    </row>
    <row r="244" spans="1:7" hidden="1" x14ac:dyDescent="0.35">
      <c r="A244" s="13" t="s">
        <v>24</v>
      </c>
      <c r="B244" s="7"/>
      <c r="C244" s="8"/>
      <c r="D244" s="6"/>
      <c r="E244" s="14"/>
      <c r="F244" s="2"/>
      <c r="G244" s="2" t="s">
        <v>71</v>
      </c>
    </row>
    <row r="245" spans="1:7" hidden="1" x14ac:dyDescent="0.35">
      <c r="A245" s="13" t="s">
        <v>2</v>
      </c>
      <c r="B245" s="7"/>
      <c r="C245" s="8"/>
      <c r="D245" s="6"/>
      <c r="E245" s="14"/>
      <c r="F245" s="2"/>
      <c r="G245" s="40" t="s">
        <v>71</v>
      </c>
    </row>
    <row r="246" spans="1:7" hidden="1" x14ac:dyDescent="0.35">
      <c r="A246" s="13" t="s">
        <v>3</v>
      </c>
      <c r="B246" s="7"/>
      <c r="C246" s="8"/>
      <c r="D246" s="6"/>
      <c r="E246" s="14"/>
      <c r="F246" s="2"/>
      <c r="G246" s="2" t="s">
        <v>71</v>
      </c>
    </row>
    <row r="247" spans="1:7" hidden="1" x14ac:dyDescent="0.35">
      <c r="A247" s="13" t="s">
        <v>14</v>
      </c>
      <c r="B247" s="7"/>
      <c r="C247" s="8"/>
      <c r="D247" s="6"/>
      <c r="E247" s="14"/>
      <c r="F247" s="2"/>
      <c r="G247" s="40" t="s">
        <v>71</v>
      </c>
    </row>
    <row r="248" spans="1:7" hidden="1" x14ac:dyDescent="0.35">
      <c r="A248" s="13" t="s">
        <v>26</v>
      </c>
      <c r="B248" s="7"/>
      <c r="C248" s="8"/>
      <c r="D248" s="6"/>
      <c r="E248" s="14"/>
      <c r="F248" s="2"/>
      <c r="G248" s="2" t="s">
        <v>71</v>
      </c>
    </row>
    <row r="249" spans="1:7" hidden="1" x14ac:dyDescent="0.35">
      <c r="A249" s="13" t="s">
        <v>28</v>
      </c>
      <c r="B249" s="7"/>
      <c r="C249" s="8"/>
      <c r="D249" s="6"/>
      <c r="E249" s="14"/>
      <c r="F249" s="2"/>
      <c r="G249" s="40" t="s">
        <v>71</v>
      </c>
    </row>
    <row r="250" spans="1:7" hidden="1" x14ac:dyDescent="0.35">
      <c r="A250" s="13" t="s">
        <v>34</v>
      </c>
      <c r="B250" s="7"/>
      <c r="C250" s="8"/>
      <c r="D250" s="6"/>
      <c r="E250" s="14"/>
      <c r="F250" s="2"/>
      <c r="G250" s="2" t="s">
        <v>71</v>
      </c>
    </row>
    <row r="251" spans="1:7" hidden="1" x14ac:dyDescent="0.35">
      <c r="A251" s="13" t="s">
        <v>4</v>
      </c>
      <c r="B251" s="7"/>
      <c r="C251" s="8"/>
      <c r="D251" s="6"/>
      <c r="E251" s="14"/>
      <c r="F251" s="2"/>
      <c r="G251" s="40" t="s">
        <v>71</v>
      </c>
    </row>
    <row r="252" spans="1:7" hidden="1" x14ac:dyDescent="0.35">
      <c r="A252" s="13" t="s">
        <v>33</v>
      </c>
      <c r="B252" s="7"/>
      <c r="C252" s="8"/>
      <c r="D252" s="6"/>
      <c r="E252" s="14"/>
      <c r="F252" s="2"/>
      <c r="G252" s="2" t="s">
        <v>71</v>
      </c>
    </row>
    <row r="253" spans="1:7" hidden="1" x14ac:dyDescent="0.35">
      <c r="A253" s="13" t="s">
        <v>35</v>
      </c>
      <c r="B253" s="7"/>
      <c r="C253" s="8"/>
      <c r="D253" s="6"/>
      <c r="E253" s="14"/>
      <c r="F253" s="2"/>
      <c r="G253" s="40" t="s">
        <v>71</v>
      </c>
    </row>
    <row r="254" spans="1:7" hidden="1" x14ac:dyDescent="0.35">
      <c r="A254" s="13" t="s">
        <v>29</v>
      </c>
      <c r="B254" s="7"/>
      <c r="C254" s="8"/>
      <c r="D254" s="6"/>
      <c r="E254" s="14"/>
      <c r="F254" s="2"/>
      <c r="G254" s="2" t="s">
        <v>71</v>
      </c>
    </row>
    <row r="255" spans="1:7" hidden="1" x14ac:dyDescent="0.35">
      <c r="A255" s="13" t="s">
        <v>30</v>
      </c>
      <c r="B255" s="7"/>
      <c r="C255" s="8"/>
      <c r="D255" s="6"/>
      <c r="E255" s="14"/>
      <c r="F255" s="2"/>
      <c r="G255" s="40" t="s">
        <v>71</v>
      </c>
    </row>
    <row r="256" spans="1:7" hidden="1" x14ac:dyDescent="0.35">
      <c r="A256" s="13" t="s">
        <v>31</v>
      </c>
      <c r="B256" s="7"/>
      <c r="C256" s="8"/>
      <c r="D256" s="6"/>
      <c r="E256" s="14"/>
      <c r="F256" s="2"/>
      <c r="G256" s="2" t="s">
        <v>71</v>
      </c>
    </row>
    <row r="257" spans="1:7" hidden="1" x14ac:dyDescent="0.35">
      <c r="A257" s="13" t="s">
        <v>32</v>
      </c>
      <c r="B257" s="7"/>
      <c r="C257" s="8"/>
      <c r="D257" s="6"/>
      <c r="E257" s="14"/>
      <c r="F257" s="2"/>
      <c r="G257" s="40" t="s">
        <v>71</v>
      </c>
    </row>
    <row r="258" spans="1:7" hidden="1" x14ac:dyDescent="0.35">
      <c r="A258" s="13" t="s">
        <v>42</v>
      </c>
      <c r="B258" s="7"/>
      <c r="C258" s="8"/>
      <c r="D258" s="6"/>
      <c r="E258" s="14"/>
      <c r="F258" s="2"/>
      <c r="G258" s="2" t="s">
        <v>71</v>
      </c>
    </row>
    <row r="259" spans="1:7" hidden="1" x14ac:dyDescent="0.35">
      <c r="A259" s="13" t="s">
        <v>43</v>
      </c>
      <c r="B259" s="7"/>
      <c r="C259" s="8"/>
      <c r="D259" s="6"/>
      <c r="E259" s="14"/>
      <c r="F259" s="2"/>
      <c r="G259" s="40" t="s">
        <v>71</v>
      </c>
    </row>
    <row r="260" spans="1:7" hidden="1" x14ac:dyDescent="0.35">
      <c r="A260" s="13" t="s">
        <v>9</v>
      </c>
      <c r="B260" s="7"/>
      <c r="C260" s="8"/>
      <c r="D260" s="6"/>
      <c r="E260" s="14"/>
      <c r="F260" s="2"/>
      <c r="G260" s="2" t="s">
        <v>71</v>
      </c>
    </row>
    <row r="261" spans="1:7" hidden="1" x14ac:dyDescent="0.35">
      <c r="A261" s="13" t="s">
        <v>27</v>
      </c>
      <c r="B261" s="7"/>
      <c r="C261" s="8"/>
      <c r="D261" s="6"/>
      <c r="E261" s="14"/>
      <c r="F261" s="2"/>
      <c r="G261" s="40" t="s">
        <v>71</v>
      </c>
    </row>
    <row r="262" spans="1:7" hidden="1" x14ac:dyDescent="0.35">
      <c r="A262" s="13" t="s">
        <v>5</v>
      </c>
      <c r="B262" s="7"/>
      <c r="C262" s="8"/>
      <c r="D262" s="6"/>
      <c r="E262" s="14"/>
      <c r="F262" s="2"/>
      <c r="G262" s="2" t="s">
        <v>71</v>
      </c>
    </row>
    <row r="263" spans="1:7" hidden="1" x14ac:dyDescent="0.35">
      <c r="A263" s="13" t="s">
        <v>6</v>
      </c>
      <c r="B263" s="7"/>
      <c r="C263" s="8"/>
      <c r="D263" s="6"/>
      <c r="E263" s="14"/>
      <c r="F263" s="2"/>
      <c r="G263" s="40" t="s">
        <v>71</v>
      </c>
    </row>
    <row r="264" spans="1:7" hidden="1" x14ac:dyDescent="0.35">
      <c r="A264" s="13" t="s">
        <v>7</v>
      </c>
      <c r="B264" s="7"/>
      <c r="C264" s="8"/>
      <c r="D264" s="6"/>
      <c r="E264" s="14"/>
      <c r="F264" s="2"/>
      <c r="G264" s="2" t="s">
        <v>71</v>
      </c>
    </row>
    <row r="265" spans="1:7" hidden="1" x14ac:dyDescent="0.35">
      <c r="A265" s="13" t="s">
        <v>8</v>
      </c>
      <c r="B265" s="7"/>
      <c r="C265" s="8"/>
      <c r="D265" s="6"/>
      <c r="E265" s="14"/>
      <c r="F265" s="2"/>
      <c r="G265" s="40" t="s">
        <v>71</v>
      </c>
    </row>
    <row r="266" spans="1:7" hidden="1" x14ac:dyDescent="0.35">
      <c r="A266" s="13" t="s">
        <v>45</v>
      </c>
      <c r="B266" s="7"/>
      <c r="C266" s="8"/>
      <c r="D266" s="6"/>
      <c r="E266" s="14"/>
      <c r="F266" s="2"/>
      <c r="G266" s="2" t="s">
        <v>71</v>
      </c>
    </row>
    <row r="267" spans="1:7" hidden="1" x14ac:dyDescent="0.35">
      <c r="A267" s="13" t="s">
        <v>40</v>
      </c>
      <c r="B267" s="7"/>
      <c r="C267" s="8"/>
      <c r="D267" s="6"/>
      <c r="E267" s="14"/>
      <c r="F267" s="2"/>
      <c r="G267" s="40" t="s">
        <v>71</v>
      </c>
    </row>
    <row r="268" spans="1:7" hidden="1" x14ac:dyDescent="0.35">
      <c r="A268" s="13" t="s">
        <v>41</v>
      </c>
      <c r="B268" s="7"/>
      <c r="C268" s="8"/>
      <c r="D268" s="6"/>
      <c r="E268" s="14"/>
      <c r="F268" s="2"/>
      <c r="G268" s="2" t="s">
        <v>71</v>
      </c>
    </row>
    <row r="269" spans="1:7" hidden="1" x14ac:dyDescent="0.35">
      <c r="A269" s="13" t="s">
        <v>10</v>
      </c>
      <c r="B269" s="7"/>
      <c r="C269" s="8"/>
      <c r="D269" s="6"/>
      <c r="E269" s="14"/>
      <c r="F269" s="2"/>
      <c r="G269" s="40" t="s">
        <v>71</v>
      </c>
    </row>
    <row r="270" spans="1:7" hidden="1" x14ac:dyDescent="0.35">
      <c r="A270" s="13" t="s">
        <v>11</v>
      </c>
      <c r="B270" s="7"/>
      <c r="C270" s="8"/>
      <c r="D270" s="6"/>
      <c r="E270" s="14"/>
      <c r="F270" s="2"/>
      <c r="G270" s="2" t="s">
        <v>71</v>
      </c>
    </row>
    <row r="271" spans="1:7" hidden="1" x14ac:dyDescent="0.35">
      <c r="A271" s="13" t="s">
        <v>44</v>
      </c>
      <c r="B271" s="7"/>
      <c r="C271" s="8"/>
      <c r="D271" s="6"/>
      <c r="E271" s="14"/>
      <c r="F271" s="2"/>
      <c r="G271" s="40" t="s">
        <v>71</v>
      </c>
    </row>
    <row r="272" spans="1:7" hidden="1" x14ac:dyDescent="0.35">
      <c r="A272" s="13" t="s">
        <v>12</v>
      </c>
      <c r="B272" s="7"/>
      <c r="C272" s="8"/>
      <c r="D272" s="6"/>
      <c r="E272" s="14"/>
      <c r="F272" s="2"/>
      <c r="G272" s="2" t="s">
        <v>71</v>
      </c>
    </row>
    <row r="273" spans="1:7" hidden="1" x14ac:dyDescent="0.35">
      <c r="A273" s="13" t="s">
        <v>16</v>
      </c>
      <c r="B273" s="7"/>
      <c r="C273" s="8"/>
      <c r="D273" s="6"/>
      <c r="E273" s="14"/>
      <c r="F273" s="2"/>
      <c r="G273" s="40" t="s">
        <v>71</v>
      </c>
    </row>
    <row r="274" spans="1:7" hidden="1" x14ac:dyDescent="0.35">
      <c r="A274" s="13" t="s">
        <v>49</v>
      </c>
      <c r="B274" s="7"/>
      <c r="C274" s="8"/>
      <c r="D274" s="6"/>
      <c r="E274" s="14"/>
      <c r="F274" s="2"/>
      <c r="G274" s="2" t="s">
        <v>71</v>
      </c>
    </row>
    <row r="275" spans="1:7" hidden="1" x14ac:dyDescent="0.35">
      <c r="A275" s="13" t="s">
        <v>48</v>
      </c>
      <c r="B275" s="7"/>
      <c r="C275" s="8"/>
      <c r="D275" s="6"/>
      <c r="E275" s="14"/>
      <c r="F275" s="2"/>
      <c r="G275" s="40" t="s">
        <v>71</v>
      </c>
    </row>
    <row r="276" spans="1:7" hidden="1" x14ac:dyDescent="0.35">
      <c r="A276" s="13" t="s">
        <v>20</v>
      </c>
      <c r="B276" s="7"/>
      <c r="C276" s="8"/>
      <c r="D276" s="6"/>
      <c r="E276" s="14"/>
      <c r="F276" s="2"/>
      <c r="G276" s="2" t="s">
        <v>71</v>
      </c>
    </row>
    <row r="277" spans="1:7" hidden="1" x14ac:dyDescent="0.35">
      <c r="A277" s="13" t="s">
        <v>15</v>
      </c>
      <c r="B277" s="7"/>
      <c r="C277" s="8"/>
      <c r="D277" s="6"/>
      <c r="E277" s="14"/>
      <c r="F277" s="2"/>
      <c r="G277" s="40" t="s">
        <v>71</v>
      </c>
    </row>
    <row r="278" spans="1:7" hidden="1" x14ac:dyDescent="0.35">
      <c r="A278" s="13" t="s">
        <v>17</v>
      </c>
      <c r="B278" s="7"/>
      <c r="C278" s="8"/>
      <c r="D278" s="6"/>
      <c r="E278" s="14"/>
      <c r="F278" s="2"/>
      <c r="G278" s="2" t="s">
        <v>71</v>
      </c>
    </row>
    <row r="279" spans="1:7" hidden="1" x14ac:dyDescent="0.35">
      <c r="A279" s="13" t="s">
        <v>36</v>
      </c>
      <c r="B279" s="7"/>
      <c r="C279" s="8"/>
      <c r="D279" s="6"/>
      <c r="E279" s="14"/>
      <c r="F279" s="2"/>
      <c r="G279" s="40" t="s">
        <v>71</v>
      </c>
    </row>
    <row r="280" spans="1:7" hidden="1" x14ac:dyDescent="0.35">
      <c r="A280" s="13" t="s">
        <v>37</v>
      </c>
      <c r="B280" s="7"/>
      <c r="C280" s="8"/>
      <c r="D280" s="6"/>
      <c r="E280" s="14"/>
      <c r="F280" s="2"/>
      <c r="G280" s="2" t="s">
        <v>71</v>
      </c>
    </row>
    <row r="281" spans="1:7" hidden="1" x14ac:dyDescent="0.35">
      <c r="A281" s="13" t="s">
        <v>38</v>
      </c>
      <c r="B281" s="7"/>
      <c r="C281" s="8"/>
      <c r="D281" s="6"/>
      <c r="E281" s="14"/>
      <c r="F281" s="2"/>
      <c r="G281" s="40" t="s">
        <v>71</v>
      </c>
    </row>
    <row r="282" spans="1:7" hidden="1" x14ac:dyDescent="0.35">
      <c r="A282" s="13" t="s">
        <v>39</v>
      </c>
      <c r="B282" s="7"/>
      <c r="C282" s="8"/>
      <c r="D282" s="6"/>
      <c r="E282" s="14"/>
      <c r="F282" s="2"/>
      <c r="G282" s="2" t="s">
        <v>71</v>
      </c>
    </row>
    <row r="283" spans="1:7" hidden="1" x14ac:dyDescent="0.35">
      <c r="A283" s="13" t="s">
        <v>46</v>
      </c>
      <c r="B283" s="7"/>
      <c r="C283" s="8"/>
      <c r="D283" s="6"/>
      <c r="E283" s="14"/>
      <c r="F283" s="2"/>
      <c r="G283" s="40" t="s">
        <v>71</v>
      </c>
    </row>
    <row r="284" spans="1:7" hidden="1" x14ac:dyDescent="0.35">
      <c r="A284" s="13" t="s">
        <v>47</v>
      </c>
      <c r="B284" s="7"/>
      <c r="C284" s="8"/>
      <c r="D284" s="6"/>
      <c r="E284" s="14"/>
      <c r="F284" s="2"/>
      <c r="G284" s="2" t="s">
        <v>71</v>
      </c>
    </row>
    <row r="285" spans="1:7" hidden="1" x14ac:dyDescent="0.35">
      <c r="A285" s="13" t="s">
        <v>21</v>
      </c>
      <c r="B285" s="7"/>
      <c r="C285" s="8"/>
      <c r="D285" s="6"/>
      <c r="E285" s="14"/>
      <c r="F285" s="2"/>
      <c r="G285" s="40" t="s">
        <v>71</v>
      </c>
    </row>
    <row r="286" spans="1:7" hidden="1" x14ac:dyDescent="0.35">
      <c r="A286" s="19" t="s">
        <v>22</v>
      </c>
      <c r="B286" s="20"/>
      <c r="C286" s="8"/>
      <c r="D286" s="6"/>
      <c r="E286" s="14"/>
      <c r="F286" s="2"/>
      <c r="G286" s="2" t="s">
        <v>71</v>
      </c>
    </row>
    <row r="287" spans="1:7" ht="15" hidden="1" thickBot="1" x14ac:dyDescent="0.4">
      <c r="A287" s="26" t="s">
        <v>23</v>
      </c>
      <c r="B287" s="37">
        <f>SUMIF(E243:E286,"=X",B243:B286)</f>
        <v>0</v>
      </c>
      <c r="C287" s="36"/>
      <c r="D287" s="3"/>
      <c r="E287" s="15"/>
      <c r="F287" s="2"/>
      <c r="G287" s="40" t="s">
        <v>71</v>
      </c>
    </row>
    <row r="288" spans="1:7" hidden="1" x14ac:dyDescent="0.35">
      <c r="A288" s="23" t="s">
        <v>62</v>
      </c>
      <c r="B288" s="35"/>
      <c r="C288" s="4"/>
      <c r="D288" s="4"/>
      <c r="E288" s="11"/>
      <c r="F288" s="2"/>
      <c r="G288" s="2" t="s">
        <v>71</v>
      </c>
    </row>
    <row r="289" spans="1:7" hidden="1" x14ac:dyDescent="0.35">
      <c r="A289" s="16" t="s">
        <v>18</v>
      </c>
      <c r="B289" s="7"/>
      <c r="C289" s="6"/>
      <c r="D289" s="6"/>
      <c r="E289" s="14"/>
      <c r="F289" s="2"/>
      <c r="G289" s="40" t="s">
        <v>71</v>
      </c>
    </row>
    <row r="290" spans="1:7" hidden="1" x14ac:dyDescent="0.35">
      <c r="A290" s="34" t="s">
        <v>19</v>
      </c>
      <c r="B290" s="20"/>
      <c r="C290" s="6"/>
      <c r="D290" s="6"/>
      <c r="E290" s="14"/>
      <c r="F290" s="2"/>
      <c r="G290" s="2" t="s">
        <v>71</v>
      </c>
    </row>
    <row r="291" spans="1:7" ht="15" hidden="1" thickBot="1" x14ac:dyDescent="0.4">
      <c r="A291" s="26" t="s">
        <v>23</v>
      </c>
      <c r="B291" s="37">
        <f>SUMIF(E289:E290,"=X",B289:B290)</f>
        <v>0</v>
      </c>
      <c r="C291" s="33"/>
      <c r="D291" s="3"/>
      <c r="E291" s="15"/>
      <c r="F291" s="2"/>
      <c r="G291" s="40" t="s">
        <v>71</v>
      </c>
    </row>
    <row r="292" spans="1:7" hidden="1" x14ac:dyDescent="0.35">
      <c r="A292" s="23" t="s">
        <v>13</v>
      </c>
      <c r="B292" s="35"/>
      <c r="C292" s="4"/>
      <c r="D292" s="4"/>
      <c r="E292" s="11"/>
      <c r="F292" s="2"/>
      <c r="G292" s="2" t="s">
        <v>71</v>
      </c>
    </row>
    <row r="293" spans="1:7" hidden="1" x14ac:dyDescent="0.35">
      <c r="A293" s="13" t="s">
        <v>1</v>
      </c>
      <c r="B293" s="7"/>
      <c r="C293" s="6"/>
      <c r="D293" s="6"/>
      <c r="E293" s="14"/>
      <c r="F293" s="2"/>
      <c r="G293" s="40" t="s">
        <v>71</v>
      </c>
    </row>
    <row r="294" spans="1:7" hidden="1" x14ac:dyDescent="0.35">
      <c r="A294" s="13" t="s">
        <v>24</v>
      </c>
      <c r="B294" s="7"/>
      <c r="C294" s="6"/>
      <c r="D294" s="6"/>
      <c r="E294" s="14"/>
      <c r="F294" s="2"/>
      <c r="G294" s="2" t="s">
        <v>71</v>
      </c>
    </row>
    <row r="295" spans="1:7" hidden="1" x14ac:dyDescent="0.35">
      <c r="A295" s="13" t="s">
        <v>2</v>
      </c>
      <c r="B295" s="7"/>
      <c r="C295" s="6"/>
      <c r="D295" s="6"/>
      <c r="E295" s="14"/>
      <c r="F295" s="2"/>
      <c r="G295" s="40" t="s">
        <v>71</v>
      </c>
    </row>
    <row r="296" spans="1:7" hidden="1" x14ac:dyDescent="0.35">
      <c r="A296" s="13" t="s">
        <v>3</v>
      </c>
      <c r="B296" s="7"/>
      <c r="C296" s="6"/>
      <c r="D296" s="6"/>
      <c r="E296" s="14"/>
      <c r="F296" s="2"/>
      <c r="G296" s="2" t="s">
        <v>71</v>
      </c>
    </row>
    <row r="297" spans="1:7" hidden="1" x14ac:dyDescent="0.35">
      <c r="A297" s="13" t="s">
        <v>14</v>
      </c>
      <c r="B297" s="7"/>
      <c r="C297" s="6"/>
      <c r="D297" s="6"/>
      <c r="E297" s="14"/>
      <c r="F297" s="2"/>
      <c r="G297" s="40" t="s">
        <v>71</v>
      </c>
    </row>
    <row r="298" spans="1:7" hidden="1" x14ac:dyDescent="0.35">
      <c r="A298" s="13" t="s">
        <v>26</v>
      </c>
      <c r="B298" s="7"/>
      <c r="C298" s="6"/>
      <c r="D298" s="6"/>
      <c r="E298" s="14"/>
      <c r="F298" s="2"/>
      <c r="G298" s="2" t="s">
        <v>71</v>
      </c>
    </row>
    <row r="299" spans="1:7" hidden="1" x14ac:dyDescent="0.35">
      <c r="A299" s="13" t="s">
        <v>28</v>
      </c>
      <c r="B299" s="7"/>
      <c r="C299" s="6"/>
      <c r="D299" s="6"/>
      <c r="E299" s="14"/>
      <c r="F299" s="2"/>
      <c r="G299" s="40" t="s">
        <v>71</v>
      </c>
    </row>
    <row r="300" spans="1:7" hidden="1" x14ac:dyDescent="0.35">
      <c r="A300" s="13" t="s">
        <v>34</v>
      </c>
      <c r="B300" s="7"/>
      <c r="C300" s="6"/>
      <c r="D300" s="6"/>
      <c r="E300" s="14"/>
      <c r="F300" s="2"/>
      <c r="G300" s="2" t="s">
        <v>71</v>
      </c>
    </row>
    <row r="301" spans="1:7" hidden="1" x14ac:dyDescent="0.35">
      <c r="A301" s="13" t="s">
        <v>4</v>
      </c>
      <c r="B301" s="7"/>
      <c r="C301" s="6"/>
      <c r="D301" s="6"/>
      <c r="E301" s="14"/>
      <c r="F301" s="2"/>
      <c r="G301" s="40" t="s">
        <v>71</v>
      </c>
    </row>
    <row r="302" spans="1:7" hidden="1" x14ac:dyDescent="0.35">
      <c r="A302" s="13" t="s">
        <v>33</v>
      </c>
      <c r="B302" s="7"/>
      <c r="C302" s="6"/>
      <c r="D302" s="6"/>
      <c r="E302" s="14"/>
      <c r="F302" s="2"/>
      <c r="G302" s="2" t="s">
        <v>71</v>
      </c>
    </row>
    <row r="303" spans="1:7" hidden="1" x14ac:dyDescent="0.35">
      <c r="A303" s="13" t="s">
        <v>35</v>
      </c>
      <c r="B303" s="7"/>
      <c r="C303" s="6"/>
      <c r="D303" s="6"/>
      <c r="E303" s="14"/>
      <c r="F303" s="2"/>
      <c r="G303" s="40" t="s">
        <v>71</v>
      </c>
    </row>
    <row r="304" spans="1:7" hidden="1" x14ac:dyDescent="0.35">
      <c r="A304" s="13" t="s">
        <v>29</v>
      </c>
      <c r="B304" s="7"/>
      <c r="C304" s="6"/>
      <c r="D304" s="6"/>
      <c r="E304" s="14"/>
      <c r="F304" s="2"/>
      <c r="G304" s="2" t="s">
        <v>71</v>
      </c>
    </row>
    <row r="305" spans="1:7" hidden="1" x14ac:dyDescent="0.35">
      <c r="A305" s="13" t="s">
        <v>30</v>
      </c>
      <c r="B305" s="7"/>
      <c r="C305" s="6"/>
      <c r="D305" s="6"/>
      <c r="E305" s="14"/>
      <c r="F305" s="2"/>
      <c r="G305" s="40" t="s">
        <v>71</v>
      </c>
    </row>
    <row r="306" spans="1:7" hidden="1" x14ac:dyDescent="0.35">
      <c r="A306" s="13" t="s">
        <v>31</v>
      </c>
      <c r="B306" s="7"/>
      <c r="C306" s="6"/>
      <c r="D306" s="6"/>
      <c r="E306" s="14"/>
      <c r="F306" s="2"/>
      <c r="G306" s="2" t="s">
        <v>71</v>
      </c>
    </row>
    <row r="307" spans="1:7" hidden="1" x14ac:dyDescent="0.35">
      <c r="A307" s="13" t="s">
        <v>32</v>
      </c>
      <c r="B307" s="7"/>
      <c r="C307" s="6"/>
      <c r="D307" s="6"/>
      <c r="E307" s="14"/>
      <c r="F307" s="2"/>
      <c r="G307" s="40" t="s">
        <v>71</v>
      </c>
    </row>
    <row r="308" spans="1:7" hidden="1" x14ac:dyDescent="0.35">
      <c r="A308" s="13" t="s">
        <v>42</v>
      </c>
      <c r="B308" s="7"/>
      <c r="C308" s="6"/>
      <c r="D308" s="6"/>
      <c r="E308" s="14"/>
      <c r="F308" s="2"/>
      <c r="G308" s="2" t="s">
        <v>71</v>
      </c>
    </row>
    <row r="309" spans="1:7" hidden="1" x14ac:dyDescent="0.35">
      <c r="A309" s="13" t="s">
        <v>43</v>
      </c>
      <c r="B309" s="7"/>
      <c r="C309" s="6"/>
      <c r="D309" s="6"/>
      <c r="E309" s="14"/>
      <c r="F309" s="2"/>
      <c r="G309" s="40" t="s">
        <v>71</v>
      </c>
    </row>
    <row r="310" spans="1:7" hidden="1" x14ac:dyDescent="0.35">
      <c r="A310" s="13" t="s">
        <v>9</v>
      </c>
      <c r="B310" s="7"/>
      <c r="C310" s="6"/>
      <c r="D310" s="6"/>
      <c r="E310" s="14"/>
      <c r="F310" s="2"/>
      <c r="G310" s="2" t="s">
        <v>71</v>
      </c>
    </row>
    <row r="311" spans="1:7" hidden="1" x14ac:dyDescent="0.35">
      <c r="A311" s="13" t="s">
        <v>27</v>
      </c>
      <c r="B311" s="7"/>
      <c r="C311" s="6"/>
      <c r="D311" s="6"/>
      <c r="E311" s="14"/>
      <c r="F311" s="2"/>
      <c r="G311" s="40" t="s">
        <v>71</v>
      </c>
    </row>
    <row r="312" spans="1:7" hidden="1" x14ac:dyDescent="0.35">
      <c r="A312" s="13" t="s">
        <v>5</v>
      </c>
      <c r="B312" s="7"/>
      <c r="C312" s="6"/>
      <c r="D312" s="6"/>
      <c r="E312" s="14"/>
      <c r="F312" s="2"/>
      <c r="G312" s="2" t="s">
        <v>71</v>
      </c>
    </row>
    <row r="313" spans="1:7" hidden="1" x14ac:dyDescent="0.35">
      <c r="A313" s="13" t="s">
        <v>6</v>
      </c>
      <c r="B313" s="7"/>
      <c r="C313" s="6"/>
      <c r="D313" s="6"/>
      <c r="E313" s="14"/>
      <c r="F313" s="2"/>
      <c r="G313" s="40" t="s">
        <v>71</v>
      </c>
    </row>
    <row r="314" spans="1:7" hidden="1" x14ac:dyDescent="0.35">
      <c r="A314" s="13" t="s">
        <v>7</v>
      </c>
      <c r="B314" s="7"/>
      <c r="C314" s="6"/>
      <c r="D314" s="6"/>
      <c r="E314" s="14"/>
      <c r="F314" s="2"/>
      <c r="G314" s="2" t="s">
        <v>71</v>
      </c>
    </row>
    <row r="315" spans="1:7" hidden="1" x14ac:dyDescent="0.35">
      <c r="A315" s="13" t="s">
        <v>8</v>
      </c>
      <c r="B315" s="7"/>
      <c r="C315" s="6"/>
      <c r="D315" s="6"/>
      <c r="E315" s="14"/>
      <c r="F315" s="2"/>
      <c r="G315" s="40" t="s">
        <v>71</v>
      </c>
    </row>
    <row r="316" spans="1:7" hidden="1" x14ac:dyDescent="0.35">
      <c r="A316" s="13" t="s">
        <v>45</v>
      </c>
      <c r="B316" s="7"/>
      <c r="C316" s="6"/>
      <c r="D316" s="6"/>
      <c r="E316" s="14"/>
      <c r="F316" s="2"/>
      <c r="G316" s="2" t="s">
        <v>71</v>
      </c>
    </row>
    <row r="317" spans="1:7" hidden="1" x14ac:dyDescent="0.35">
      <c r="A317" s="13" t="s">
        <v>40</v>
      </c>
      <c r="B317" s="7"/>
      <c r="C317" s="6"/>
      <c r="D317" s="6"/>
      <c r="E317" s="14"/>
      <c r="F317" s="2"/>
      <c r="G317" s="40" t="s">
        <v>71</v>
      </c>
    </row>
    <row r="318" spans="1:7" hidden="1" x14ac:dyDescent="0.35">
      <c r="A318" s="13" t="s">
        <v>41</v>
      </c>
      <c r="B318" s="7"/>
      <c r="C318" s="6"/>
      <c r="D318" s="6"/>
      <c r="E318" s="14"/>
      <c r="F318" s="2"/>
      <c r="G318" s="2" t="s">
        <v>71</v>
      </c>
    </row>
    <row r="319" spans="1:7" hidden="1" x14ac:dyDescent="0.35">
      <c r="A319" s="13" t="s">
        <v>10</v>
      </c>
      <c r="B319" s="7"/>
      <c r="C319" s="6"/>
      <c r="D319" s="6"/>
      <c r="E319" s="14"/>
      <c r="F319" s="2"/>
      <c r="G319" s="40" t="s">
        <v>71</v>
      </c>
    </row>
    <row r="320" spans="1:7" hidden="1" x14ac:dyDescent="0.35">
      <c r="A320" s="13" t="s">
        <v>11</v>
      </c>
      <c r="B320" s="7"/>
      <c r="C320" s="6"/>
      <c r="D320" s="6"/>
      <c r="E320" s="14"/>
      <c r="F320" s="2"/>
      <c r="G320" s="2" t="s">
        <v>71</v>
      </c>
    </row>
    <row r="321" spans="1:7" hidden="1" x14ac:dyDescent="0.35">
      <c r="A321" s="13" t="s">
        <v>44</v>
      </c>
      <c r="B321" s="7"/>
      <c r="C321" s="6"/>
      <c r="D321" s="6"/>
      <c r="E321" s="14"/>
      <c r="F321" s="2"/>
      <c r="G321" s="40" t="s">
        <v>71</v>
      </c>
    </row>
    <row r="322" spans="1:7" hidden="1" x14ac:dyDescent="0.35">
      <c r="A322" s="13" t="s">
        <v>12</v>
      </c>
      <c r="B322" s="7"/>
      <c r="C322" s="6"/>
      <c r="D322" s="6"/>
      <c r="E322" s="14"/>
      <c r="F322" s="2"/>
      <c r="G322" s="2" t="s">
        <v>71</v>
      </c>
    </row>
    <row r="323" spans="1:7" hidden="1" x14ac:dyDescent="0.35">
      <c r="A323" s="13" t="s">
        <v>16</v>
      </c>
      <c r="B323" s="7"/>
      <c r="C323" s="6"/>
      <c r="D323" s="6"/>
      <c r="E323" s="14"/>
      <c r="F323" s="2"/>
      <c r="G323" s="40" t="s">
        <v>71</v>
      </c>
    </row>
    <row r="324" spans="1:7" hidden="1" x14ac:dyDescent="0.35">
      <c r="A324" s="13" t="s">
        <v>49</v>
      </c>
      <c r="B324" s="7"/>
      <c r="C324" s="6"/>
      <c r="D324" s="6"/>
      <c r="E324" s="14"/>
      <c r="F324" s="2"/>
      <c r="G324" s="2" t="s">
        <v>71</v>
      </c>
    </row>
    <row r="325" spans="1:7" hidden="1" x14ac:dyDescent="0.35">
      <c r="A325" s="13" t="s">
        <v>59</v>
      </c>
      <c r="B325" s="7"/>
      <c r="C325" s="6"/>
      <c r="D325" s="6"/>
      <c r="E325" s="14"/>
      <c r="F325" s="2"/>
      <c r="G325" s="40" t="s">
        <v>71</v>
      </c>
    </row>
    <row r="326" spans="1:7" hidden="1" x14ac:dyDescent="0.35">
      <c r="A326" s="13" t="s">
        <v>60</v>
      </c>
      <c r="B326" s="7"/>
      <c r="C326" s="6"/>
      <c r="D326" s="6"/>
      <c r="E326" s="14"/>
      <c r="F326" s="2"/>
      <c r="G326" s="2" t="s">
        <v>71</v>
      </c>
    </row>
    <row r="327" spans="1:7" hidden="1" x14ac:dyDescent="0.35">
      <c r="A327" s="13" t="s">
        <v>48</v>
      </c>
      <c r="B327" s="7"/>
      <c r="C327" s="6"/>
      <c r="D327" s="6"/>
      <c r="E327" s="14"/>
      <c r="F327" s="2"/>
      <c r="G327" s="40" t="s">
        <v>71</v>
      </c>
    </row>
    <row r="328" spans="1:7" hidden="1" x14ac:dyDescent="0.35">
      <c r="A328" s="13" t="s">
        <v>20</v>
      </c>
      <c r="B328" s="7"/>
      <c r="C328" s="6"/>
      <c r="D328" s="6"/>
      <c r="E328" s="14"/>
      <c r="F328" s="2"/>
      <c r="G328" s="2" t="s">
        <v>71</v>
      </c>
    </row>
    <row r="329" spans="1:7" hidden="1" x14ac:dyDescent="0.35">
      <c r="A329" s="13" t="s">
        <v>15</v>
      </c>
      <c r="B329" s="7"/>
      <c r="C329" s="6"/>
      <c r="D329" s="6"/>
      <c r="E329" s="14"/>
      <c r="F329" s="2"/>
      <c r="G329" s="40" t="s">
        <v>71</v>
      </c>
    </row>
    <row r="330" spans="1:7" hidden="1" x14ac:dyDescent="0.35">
      <c r="A330" s="13" t="s">
        <v>17</v>
      </c>
      <c r="B330" s="7"/>
      <c r="C330" s="6"/>
      <c r="D330" s="6"/>
      <c r="E330" s="14"/>
      <c r="F330" s="2"/>
      <c r="G330" s="2" t="s">
        <v>71</v>
      </c>
    </row>
    <row r="331" spans="1:7" hidden="1" x14ac:dyDescent="0.35">
      <c r="A331" s="13" t="s">
        <v>36</v>
      </c>
      <c r="B331" s="7"/>
      <c r="C331" s="6"/>
      <c r="D331" s="6"/>
      <c r="E331" s="14"/>
      <c r="F331" s="2"/>
      <c r="G331" s="40" t="s">
        <v>71</v>
      </c>
    </row>
    <row r="332" spans="1:7" hidden="1" x14ac:dyDescent="0.35">
      <c r="A332" s="13" t="s">
        <v>37</v>
      </c>
      <c r="B332" s="7"/>
      <c r="C332" s="6"/>
      <c r="D332" s="6"/>
      <c r="E332" s="14"/>
      <c r="F332" s="2"/>
      <c r="G332" s="2" t="s">
        <v>71</v>
      </c>
    </row>
    <row r="333" spans="1:7" hidden="1" x14ac:dyDescent="0.35">
      <c r="A333" s="13" t="s">
        <v>38</v>
      </c>
      <c r="B333" s="7"/>
      <c r="C333" s="6"/>
      <c r="D333" s="6"/>
      <c r="E333" s="14"/>
      <c r="F333" s="2"/>
      <c r="G333" s="40" t="s">
        <v>71</v>
      </c>
    </row>
    <row r="334" spans="1:7" hidden="1" x14ac:dyDescent="0.35">
      <c r="A334" s="13" t="s">
        <v>39</v>
      </c>
      <c r="B334" s="7"/>
      <c r="C334" s="6"/>
      <c r="D334" s="6"/>
      <c r="E334" s="14"/>
      <c r="F334" s="2"/>
      <c r="G334" s="2" t="s">
        <v>71</v>
      </c>
    </row>
    <row r="335" spans="1:7" hidden="1" x14ac:dyDescent="0.35">
      <c r="A335" s="13" t="s">
        <v>46</v>
      </c>
      <c r="B335" s="7"/>
      <c r="C335" s="6"/>
      <c r="D335" s="6"/>
      <c r="E335" s="14"/>
      <c r="F335" s="2"/>
      <c r="G335" s="40" t="s">
        <v>71</v>
      </c>
    </row>
    <row r="336" spans="1:7" hidden="1" x14ac:dyDescent="0.35">
      <c r="A336" s="13" t="s">
        <v>61</v>
      </c>
      <c r="B336" s="7"/>
      <c r="C336" s="6"/>
      <c r="D336" s="6"/>
      <c r="E336" s="14"/>
      <c r="F336" s="2"/>
      <c r="G336" s="2" t="s">
        <v>71</v>
      </c>
    </row>
    <row r="337" spans="1:7" hidden="1" x14ac:dyDescent="0.35">
      <c r="A337" s="13" t="s">
        <v>55</v>
      </c>
      <c r="B337" s="7"/>
      <c r="C337" s="6"/>
      <c r="D337" s="6"/>
      <c r="E337" s="14"/>
      <c r="F337" s="2"/>
      <c r="G337" s="40" t="s">
        <v>71</v>
      </c>
    </row>
    <row r="338" spans="1:7" hidden="1" x14ac:dyDescent="0.35">
      <c r="A338" s="13" t="s">
        <v>56</v>
      </c>
      <c r="B338" s="7"/>
      <c r="C338" s="6"/>
      <c r="D338" s="6"/>
      <c r="E338" s="14"/>
      <c r="F338" s="2"/>
      <c r="G338" s="2" t="s">
        <v>71</v>
      </c>
    </row>
    <row r="339" spans="1:7" hidden="1" x14ac:dyDescent="0.35">
      <c r="A339" s="13" t="s">
        <v>57</v>
      </c>
      <c r="B339" s="7"/>
      <c r="C339" s="6"/>
      <c r="D339" s="6"/>
      <c r="E339" s="14"/>
      <c r="F339" s="2"/>
      <c r="G339" s="40" t="s">
        <v>71</v>
      </c>
    </row>
    <row r="340" spans="1:7" hidden="1" x14ac:dyDescent="0.35">
      <c r="A340" s="13" t="s">
        <v>58</v>
      </c>
      <c r="B340" s="7"/>
      <c r="C340" s="6"/>
      <c r="D340" s="6"/>
      <c r="E340" s="14"/>
      <c r="F340" s="2"/>
      <c r="G340" s="2" t="s">
        <v>71</v>
      </c>
    </row>
    <row r="341" spans="1:7" hidden="1" x14ac:dyDescent="0.35">
      <c r="A341" s="13" t="s">
        <v>47</v>
      </c>
      <c r="B341" s="7"/>
      <c r="C341" s="6"/>
      <c r="D341" s="6"/>
      <c r="E341" s="14"/>
      <c r="F341" s="2"/>
      <c r="G341" s="40" t="s">
        <v>71</v>
      </c>
    </row>
    <row r="342" spans="1:7" hidden="1" x14ac:dyDescent="0.35">
      <c r="A342" s="13" t="s">
        <v>52</v>
      </c>
      <c r="B342" s="7"/>
      <c r="C342" s="6"/>
      <c r="D342" s="6"/>
      <c r="E342" s="14"/>
      <c r="F342" s="2"/>
      <c r="G342" s="2" t="s">
        <v>71</v>
      </c>
    </row>
    <row r="343" spans="1:7" hidden="1" x14ac:dyDescent="0.35">
      <c r="A343" s="13" t="s">
        <v>52</v>
      </c>
      <c r="B343" s="7"/>
      <c r="C343" s="6"/>
      <c r="D343" s="6"/>
      <c r="E343" s="14"/>
      <c r="F343" s="2"/>
      <c r="G343" s="40" t="s">
        <v>71</v>
      </c>
    </row>
    <row r="344" spans="1:7" hidden="1" x14ac:dyDescent="0.35">
      <c r="A344" s="13" t="s">
        <v>52</v>
      </c>
      <c r="B344" s="7"/>
      <c r="C344" s="6"/>
      <c r="D344" s="6"/>
      <c r="E344" s="14"/>
      <c r="F344" s="2"/>
      <c r="G344" s="2" t="s">
        <v>71</v>
      </c>
    </row>
    <row r="345" spans="1:7" hidden="1" x14ac:dyDescent="0.35">
      <c r="A345" s="13" t="s">
        <v>51</v>
      </c>
      <c r="B345" s="7"/>
      <c r="C345" s="6"/>
      <c r="D345" s="6"/>
      <c r="E345" s="14"/>
      <c r="F345" s="2"/>
      <c r="G345" s="40" t="s">
        <v>71</v>
      </c>
    </row>
    <row r="346" spans="1:7" hidden="1" x14ac:dyDescent="0.35">
      <c r="A346" s="13" t="s">
        <v>51</v>
      </c>
      <c r="B346" s="7"/>
      <c r="C346" s="6"/>
      <c r="D346" s="6"/>
      <c r="E346" s="14"/>
      <c r="F346" s="2"/>
      <c r="G346" s="2" t="s">
        <v>71</v>
      </c>
    </row>
    <row r="347" spans="1:7" hidden="1" x14ac:dyDescent="0.35">
      <c r="A347" s="13" t="s">
        <v>51</v>
      </c>
      <c r="B347" s="7"/>
      <c r="C347" s="6"/>
      <c r="D347" s="6"/>
      <c r="E347" s="14"/>
      <c r="F347" s="2"/>
      <c r="G347" s="40" t="s">
        <v>71</v>
      </c>
    </row>
    <row r="348" spans="1:7" hidden="1" x14ac:dyDescent="0.35">
      <c r="A348" s="13" t="s">
        <v>53</v>
      </c>
      <c r="B348" s="7"/>
      <c r="C348" s="6"/>
      <c r="D348" s="6"/>
      <c r="E348" s="14"/>
      <c r="F348" s="2"/>
      <c r="G348" s="2" t="s">
        <v>71</v>
      </c>
    </row>
    <row r="349" spans="1:7" hidden="1" x14ac:dyDescent="0.35">
      <c r="A349" s="13" t="s">
        <v>53</v>
      </c>
      <c r="B349" s="7"/>
      <c r="C349" s="6"/>
      <c r="D349" s="6"/>
      <c r="E349" s="14"/>
      <c r="F349" s="2"/>
      <c r="G349" s="40" t="s">
        <v>71</v>
      </c>
    </row>
    <row r="350" spans="1:7" hidden="1" x14ac:dyDescent="0.35">
      <c r="A350" s="13" t="s">
        <v>53</v>
      </c>
      <c r="B350" s="7"/>
      <c r="C350" s="6"/>
      <c r="D350" s="6"/>
      <c r="E350" s="14"/>
      <c r="F350" s="2"/>
      <c r="G350" s="2" t="s">
        <v>71</v>
      </c>
    </row>
    <row r="351" spans="1:7" hidden="1" x14ac:dyDescent="0.35">
      <c r="A351" s="19" t="s">
        <v>54</v>
      </c>
      <c r="B351" s="20"/>
      <c r="C351" s="21"/>
      <c r="D351" s="21"/>
      <c r="E351" s="22"/>
      <c r="F351" s="2"/>
      <c r="G351" s="40" t="s">
        <v>71</v>
      </c>
    </row>
    <row r="352" spans="1:7" ht="15" hidden="1" thickBot="1" x14ac:dyDescent="0.4">
      <c r="A352" s="26" t="s">
        <v>23</v>
      </c>
      <c r="B352" s="27">
        <f>SUMIF(E293:E351,"=X",B293:B351)</f>
        <v>0</v>
      </c>
      <c r="C352" s="28"/>
      <c r="D352" s="28"/>
      <c r="E352" s="29"/>
      <c r="F352" s="2"/>
      <c r="G352" s="2" t="s">
        <v>71</v>
      </c>
    </row>
    <row r="353" spans="1:7" hidden="1" x14ac:dyDescent="0.35">
      <c r="A353" s="23" t="s">
        <v>63</v>
      </c>
      <c r="B353" s="24"/>
      <c r="C353" s="24"/>
      <c r="D353" s="24"/>
      <c r="E353" s="25"/>
      <c r="F353" s="2"/>
      <c r="G353" s="40" t="s">
        <v>71</v>
      </c>
    </row>
    <row r="354" spans="1:7" hidden="1" x14ac:dyDescent="0.35">
      <c r="A354" s="13" t="s">
        <v>464</v>
      </c>
      <c r="B354" s="7">
        <f>B352+B287</f>
        <v>0</v>
      </c>
      <c r="C354" s="3"/>
      <c r="D354" s="3"/>
      <c r="E354" s="15"/>
      <c r="F354" s="2"/>
      <c r="G354" s="2" t="s">
        <v>71</v>
      </c>
    </row>
    <row r="355" spans="1:7" hidden="1" x14ac:dyDescent="0.35">
      <c r="A355" s="13" t="s">
        <v>66</v>
      </c>
      <c r="B355" s="7">
        <f>B291</f>
        <v>0</v>
      </c>
      <c r="C355" s="3"/>
      <c r="D355" s="3"/>
      <c r="E355" s="15"/>
      <c r="F355" s="2"/>
      <c r="G355" s="40" t="s">
        <v>71</v>
      </c>
    </row>
    <row r="356" spans="1:7" hidden="1" x14ac:dyDescent="0.35">
      <c r="A356" s="13" t="s">
        <v>81</v>
      </c>
      <c r="B356" s="6"/>
      <c r="C356" s="3"/>
      <c r="D356" s="3"/>
      <c r="E356" s="15"/>
      <c r="F356" s="2"/>
      <c r="G356" s="2" t="s">
        <v>71</v>
      </c>
    </row>
    <row r="357" spans="1:7" hidden="1" x14ac:dyDescent="0.35">
      <c r="A357" s="13" t="s">
        <v>82</v>
      </c>
      <c r="B357" s="6"/>
      <c r="C357" s="3"/>
      <c r="D357" s="3"/>
      <c r="E357" s="15"/>
      <c r="F357" s="2"/>
      <c r="G357" s="40" t="s">
        <v>71</v>
      </c>
    </row>
    <row r="358" spans="1:7" hidden="1" x14ac:dyDescent="0.35">
      <c r="A358" s="19" t="s">
        <v>68</v>
      </c>
      <c r="B358" s="6">
        <v>60</v>
      </c>
      <c r="C358" s="3"/>
      <c r="D358" s="3"/>
      <c r="E358" s="15"/>
      <c r="F358" s="2"/>
      <c r="G358" s="2" t="s">
        <v>71</v>
      </c>
    </row>
    <row r="359" spans="1:7" ht="15" hidden="1" thickBot="1" x14ac:dyDescent="0.4">
      <c r="A359" s="31" t="s">
        <v>67</v>
      </c>
      <c r="B359" s="32" t="e">
        <f>((B354/B356)/B358)+((B355/B356)/(B357/B358))</f>
        <v>#DIV/0!</v>
      </c>
      <c r="C359" s="30"/>
      <c r="D359" s="17"/>
      <c r="E359" s="18"/>
      <c r="F359" s="2"/>
      <c r="G359" s="40" t="s">
        <v>71</v>
      </c>
    </row>
    <row r="360" spans="1:7" hidden="1" x14ac:dyDescent="0.35">
      <c r="F360" s="2"/>
      <c r="G360" s="2" t="s">
        <v>71</v>
      </c>
    </row>
    <row r="361" spans="1:7" hidden="1" x14ac:dyDescent="0.35">
      <c r="F361" s="2"/>
      <c r="G361" s="40" t="s">
        <v>71</v>
      </c>
    </row>
    <row r="362" spans="1:7" hidden="1" x14ac:dyDescent="0.35">
      <c r="A362" s="43" t="s">
        <v>79</v>
      </c>
      <c r="B362" s="5" t="s">
        <v>65</v>
      </c>
      <c r="C362" s="5" t="s">
        <v>64</v>
      </c>
      <c r="D362" s="5" t="s">
        <v>25</v>
      </c>
      <c r="E362" s="12" t="s">
        <v>50</v>
      </c>
      <c r="F362" s="2"/>
      <c r="G362" s="2" t="s">
        <v>72</v>
      </c>
    </row>
    <row r="363" spans="1:7" hidden="1" x14ac:dyDescent="0.35">
      <c r="A363" s="13" t="s">
        <v>1</v>
      </c>
      <c r="B363" s="7"/>
      <c r="C363" s="8"/>
      <c r="D363" s="6"/>
      <c r="E363" s="14"/>
      <c r="F363" s="2"/>
      <c r="G363" s="40" t="s">
        <v>72</v>
      </c>
    </row>
    <row r="364" spans="1:7" hidden="1" x14ac:dyDescent="0.35">
      <c r="A364" s="13" t="s">
        <v>24</v>
      </c>
      <c r="B364" s="7"/>
      <c r="C364" s="8"/>
      <c r="D364" s="6"/>
      <c r="E364" s="14"/>
      <c r="F364" s="2"/>
      <c r="G364" s="2" t="s">
        <v>72</v>
      </c>
    </row>
    <row r="365" spans="1:7" hidden="1" x14ac:dyDescent="0.35">
      <c r="A365" s="13" t="s">
        <v>2</v>
      </c>
      <c r="B365" s="7"/>
      <c r="C365" s="8"/>
      <c r="D365" s="6"/>
      <c r="E365" s="14"/>
      <c r="F365" s="2"/>
      <c r="G365" s="40" t="s">
        <v>72</v>
      </c>
    </row>
    <row r="366" spans="1:7" hidden="1" x14ac:dyDescent="0.35">
      <c r="A366" s="13" t="s">
        <v>3</v>
      </c>
      <c r="B366" s="7"/>
      <c r="C366" s="8"/>
      <c r="D366" s="6"/>
      <c r="E366" s="14"/>
      <c r="F366" s="2"/>
      <c r="G366" s="2" t="s">
        <v>72</v>
      </c>
    </row>
    <row r="367" spans="1:7" hidden="1" x14ac:dyDescent="0.35">
      <c r="A367" s="13" t="s">
        <v>14</v>
      </c>
      <c r="B367" s="7"/>
      <c r="C367" s="8"/>
      <c r="D367" s="6"/>
      <c r="E367" s="14"/>
      <c r="F367" s="2"/>
      <c r="G367" s="40" t="s">
        <v>72</v>
      </c>
    </row>
    <row r="368" spans="1:7" hidden="1" x14ac:dyDescent="0.35">
      <c r="A368" s="13" t="s">
        <v>26</v>
      </c>
      <c r="B368" s="7"/>
      <c r="C368" s="8"/>
      <c r="D368" s="6"/>
      <c r="E368" s="14"/>
      <c r="F368" s="2"/>
      <c r="G368" s="2" t="s">
        <v>72</v>
      </c>
    </row>
    <row r="369" spans="1:7" hidden="1" x14ac:dyDescent="0.35">
      <c r="A369" s="13" t="s">
        <v>28</v>
      </c>
      <c r="B369" s="7"/>
      <c r="C369" s="8"/>
      <c r="D369" s="6"/>
      <c r="E369" s="14"/>
      <c r="F369" s="2"/>
      <c r="G369" s="40" t="s">
        <v>72</v>
      </c>
    </row>
    <row r="370" spans="1:7" hidden="1" x14ac:dyDescent="0.35">
      <c r="A370" s="13" t="s">
        <v>34</v>
      </c>
      <c r="B370" s="7"/>
      <c r="C370" s="8"/>
      <c r="D370" s="6"/>
      <c r="E370" s="14"/>
      <c r="F370" s="2"/>
      <c r="G370" s="2" t="s">
        <v>72</v>
      </c>
    </row>
    <row r="371" spans="1:7" hidden="1" x14ac:dyDescent="0.35">
      <c r="A371" s="13" t="s">
        <v>4</v>
      </c>
      <c r="B371" s="7"/>
      <c r="C371" s="8"/>
      <c r="D371" s="6"/>
      <c r="E371" s="14"/>
      <c r="F371" s="2"/>
      <c r="G371" s="40" t="s">
        <v>72</v>
      </c>
    </row>
    <row r="372" spans="1:7" hidden="1" x14ac:dyDescent="0.35">
      <c r="A372" s="13" t="s">
        <v>33</v>
      </c>
      <c r="B372" s="7"/>
      <c r="C372" s="8"/>
      <c r="D372" s="6"/>
      <c r="E372" s="14"/>
      <c r="F372" s="2"/>
      <c r="G372" s="2" t="s">
        <v>72</v>
      </c>
    </row>
    <row r="373" spans="1:7" hidden="1" x14ac:dyDescent="0.35">
      <c r="A373" s="13" t="s">
        <v>35</v>
      </c>
      <c r="B373" s="7"/>
      <c r="C373" s="8"/>
      <c r="D373" s="6"/>
      <c r="E373" s="14"/>
      <c r="F373" s="2"/>
      <c r="G373" s="40" t="s">
        <v>72</v>
      </c>
    </row>
    <row r="374" spans="1:7" hidden="1" x14ac:dyDescent="0.35">
      <c r="A374" s="13" t="s">
        <v>29</v>
      </c>
      <c r="B374" s="7"/>
      <c r="C374" s="8"/>
      <c r="D374" s="6"/>
      <c r="E374" s="14"/>
      <c r="F374" s="2"/>
      <c r="G374" s="2" t="s">
        <v>72</v>
      </c>
    </row>
    <row r="375" spans="1:7" hidden="1" x14ac:dyDescent="0.35">
      <c r="A375" s="13" t="s">
        <v>30</v>
      </c>
      <c r="B375" s="7"/>
      <c r="C375" s="8"/>
      <c r="D375" s="6"/>
      <c r="E375" s="14"/>
      <c r="F375" s="2"/>
      <c r="G375" s="40" t="s">
        <v>72</v>
      </c>
    </row>
    <row r="376" spans="1:7" hidden="1" x14ac:dyDescent="0.35">
      <c r="A376" s="13" t="s">
        <v>31</v>
      </c>
      <c r="B376" s="7"/>
      <c r="C376" s="8"/>
      <c r="D376" s="6"/>
      <c r="E376" s="14"/>
      <c r="F376" s="2"/>
      <c r="G376" s="2" t="s">
        <v>72</v>
      </c>
    </row>
    <row r="377" spans="1:7" hidden="1" x14ac:dyDescent="0.35">
      <c r="A377" s="13" t="s">
        <v>32</v>
      </c>
      <c r="B377" s="7"/>
      <c r="C377" s="8"/>
      <c r="D377" s="6"/>
      <c r="E377" s="14"/>
      <c r="F377" s="2"/>
      <c r="G377" s="40" t="s">
        <v>72</v>
      </c>
    </row>
    <row r="378" spans="1:7" hidden="1" x14ac:dyDescent="0.35">
      <c r="A378" s="13" t="s">
        <v>42</v>
      </c>
      <c r="B378" s="7"/>
      <c r="C378" s="8"/>
      <c r="D378" s="6"/>
      <c r="E378" s="14"/>
      <c r="F378" s="2"/>
      <c r="G378" s="2" t="s">
        <v>72</v>
      </c>
    </row>
    <row r="379" spans="1:7" hidden="1" x14ac:dyDescent="0.35">
      <c r="A379" s="13" t="s">
        <v>43</v>
      </c>
      <c r="B379" s="7"/>
      <c r="C379" s="8"/>
      <c r="D379" s="6"/>
      <c r="E379" s="14"/>
      <c r="F379" s="2"/>
      <c r="G379" s="40" t="s">
        <v>72</v>
      </c>
    </row>
    <row r="380" spans="1:7" hidden="1" x14ac:dyDescent="0.35">
      <c r="A380" s="13" t="s">
        <v>9</v>
      </c>
      <c r="B380" s="7"/>
      <c r="C380" s="8"/>
      <c r="D380" s="6"/>
      <c r="E380" s="14"/>
      <c r="F380" s="2"/>
      <c r="G380" s="2" t="s">
        <v>72</v>
      </c>
    </row>
    <row r="381" spans="1:7" hidden="1" x14ac:dyDescent="0.35">
      <c r="A381" s="13" t="s">
        <v>27</v>
      </c>
      <c r="B381" s="7"/>
      <c r="C381" s="8"/>
      <c r="D381" s="6"/>
      <c r="E381" s="14"/>
      <c r="F381" s="2"/>
      <c r="G381" s="40" t="s">
        <v>72</v>
      </c>
    </row>
    <row r="382" spans="1:7" hidden="1" x14ac:dyDescent="0.35">
      <c r="A382" s="13" t="s">
        <v>5</v>
      </c>
      <c r="B382" s="7"/>
      <c r="C382" s="8"/>
      <c r="D382" s="6"/>
      <c r="E382" s="14"/>
      <c r="F382" s="2"/>
      <c r="G382" s="2" t="s">
        <v>72</v>
      </c>
    </row>
    <row r="383" spans="1:7" hidden="1" x14ac:dyDescent="0.35">
      <c r="A383" s="13" t="s">
        <v>6</v>
      </c>
      <c r="B383" s="7"/>
      <c r="C383" s="8"/>
      <c r="D383" s="6"/>
      <c r="E383" s="14"/>
      <c r="F383" s="2"/>
      <c r="G383" s="40" t="s">
        <v>72</v>
      </c>
    </row>
    <row r="384" spans="1:7" hidden="1" x14ac:dyDescent="0.35">
      <c r="A384" s="13" t="s">
        <v>7</v>
      </c>
      <c r="B384" s="7"/>
      <c r="C384" s="8"/>
      <c r="D384" s="6"/>
      <c r="E384" s="14"/>
      <c r="F384" s="2"/>
      <c r="G384" s="2" t="s">
        <v>72</v>
      </c>
    </row>
    <row r="385" spans="1:7" hidden="1" x14ac:dyDescent="0.35">
      <c r="A385" s="13" t="s">
        <v>8</v>
      </c>
      <c r="B385" s="7"/>
      <c r="C385" s="8"/>
      <c r="D385" s="6"/>
      <c r="E385" s="14"/>
      <c r="F385" s="2"/>
      <c r="G385" s="40" t="s">
        <v>72</v>
      </c>
    </row>
    <row r="386" spans="1:7" hidden="1" x14ac:dyDescent="0.35">
      <c r="A386" s="13" t="s">
        <v>45</v>
      </c>
      <c r="B386" s="7"/>
      <c r="C386" s="8"/>
      <c r="D386" s="6"/>
      <c r="E386" s="14"/>
      <c r="F386" s="2"/>
      <c r="G386" s="2" t="s">
        <v>72</v>
      </c>
    </row>
    <row r="387" spans="1:7" hidden="1" x14ac:dyDescent="0.35">
      <c r="A387" s="13" t="s">
        <v>40</v>
      </c>
      <c r="B387" s="7"/>
      <c r="C387" s="8"/>
      <c r="D387" s="6"/>
      <c r="E387" s="14"/>
      <c r="F387" s="2"/>
      <c r="G387" s="40" t="s">
        <v>72</v>
      </c>
    </row>
    <row r="388" spans="1:7" hidden="1" x14ac:dyDescent="0.35">
      <c r="A388" s="13" t="s">
        <v>41</v>
      </c>
      <c r="B388" s="7"/>
      <c r="C388" s="8"/>
      <c r="D388" s="6"/>
      <c r="E388" s="14"/>
      <c r="F388" s="2"/>
      <c r="G388" s="2" t="s">
        <v>72</v>
      </c>
    </row>
    <row r="389" spans="1:7" hidden="1" x14ac:dyDescent="0.35">
      <c r="A389" s="13" t="s">
        <v>10</v>
      </c>
      <c r="B389" s="7"/>
      <c r="C389" s="8"/>
      <c r="D389" s="6"/>
      <c r="E389" s="14"/>
      <c r="F389" s="2"/>
      <c r="G389" s="40" t="s">
        <v>72</v>
      </c>
    </row>
    <row r="390" spans="1:7" hidden="1" x14ac:dyDescent="0.35">
      <c r="A390" s="13" t="s">
        <v>11</v>
      </c>
      <c r="B390" s="7"/>
      <c r="C390" s="8"/>
      <c r="D390" s="6"/>
      <c r="E390" s="14"/>
      <c r="F390" s="2"/>
      <c r="G390" s="2" t="s">
        <v>72</v>
      </c>
    </row>
    <row r="391" spans="1:7" hidden="1" x14ac:dyDescent="0.35">
      <c r="A391" s="13" t="s">
        <v>44</v>
      </c>
      <c r="B391" s="7"/>
      <c r="C391" s="8"/>
      <c r="D391" s="6"/>
      <c r="E391" s="14"/>
      <c r="F391" s="2"/>
      <c r="G391" s="40" t="s">
        <v>72</v>
      </c>
    </row>
    <row r="392" spans="1:7" hidden="1" x14ac:dyDescent="0.35">
      <c r="A392" s="13" t="s">
        <v>12</v>
      </c>
      <c r="B392" s="7"/>
      <c r="C392" s="8"/>
      <c r="D392" s="6"/>
      <c r="E392" s="14"/>
      <c r="F392" s="2"/>
      <c r="G392" s="2" t="s">
        <v>72</v>
      </c>
    </row>
    <row r="393" spans="1:7" hidden="1" x14ac:dyDescent="0.35">
      <c r="A393" s="13" t="s">
        <v>16</v>
      </c>
      <c r="B393" s="7"/>
      <c r="C393" s="8"/>
      <c r="D393" s="6"/>
      <c r="E393" s="14"/>
      <c r="F393" s="2"/>
      <c r="G393" s="40" t="s">
        <v>72</v>
      </c>
    </row>
    <row r="394" spans="1:7" hidden="1" x14ac:dyDescent="0.35">
      <c r="A394" s="13" t="s">
        <v>49</v>
      </c>
      <c r="B394" s="7"/>
      <c r="C394" s="8"/>
      <c r="D394" s="6"/>
      <c r="E394" s="14"/>
      <c r="F394" s="2"/>
      <c r="G394" s="2" t="s">
        <v>72</v>
      </c>
    </row>
    <row r="395" spans="1:7" hidden="1" x14ac:dyDescent="0.35">
      <c r="A395" s="13" t="s">
        <v>48</v>
      </c>
      <c r="B395" s="7"/>
      <c r="C395" s="8"/>
      <c r="D395" s="6"/>
      <c r="E395" s="14"/>
      <c r="F395" s="2"/>
      <c r="G395" s="40" t="s">
        <v>72</v>
      </c>
    </row>
    <row r="396" spans="1:7" hidden="1" x14ac:dyDescent="0.35">
      <c r="A396" s="13" t="s">
        <v>20</v>
      </c>
      <c r="B396" s="7"/>
      <c r="C396" s="8"/>
      <c r="D396" s="6"/>
      <c r="E396" s="14"/>
      <c r="F396" s="2"/>
      <c r="G396" s="2" t="s">
        <v>72</v>
      </c>
    </row>
    <row r="397" spans="1:7" hidden="1" x14ac:dyDescent="0.35">
      <c r="A397" s="13" t="s">
        <v>15</v>
      </c>
      <c r="B397" s="7"/>
      <c r="C397" s="8"/>
      <c r="D397" s="6"/>
      <c r="E397" s="14"/>
      <c r="F397" s="2"/>
      <c r="G397" s="40" t="s">
        <v>72</v>
      </c>
    </row>
    <row r="398" spans="1:7" hidden="1" x14ac:dyDescent="0.35">
      <c r="A398" s="13" t="s">
        <v>17</v>
      </c>
      <c r="B398" s="7"/>
      <c r="C398" s="8"/>
      <c r="D398" s="6"/>
      <c r="E398" s="14"/>
      <c r="F398" s="2"/>
      <c r="G398" s="2" t="s">
        <v>72</v>
      </c>
    </row>
    <row r="399" spans="1:7" hidden="1" x14ac:dyDescent="0.35">
      <c r="A399" s="13" t="s">
        <v>36</v>
      </c>
      <c r="B399" s="7"/>
      <c r="C399" s="8"/>
      <c r="D399" s="6"/>
      <c r="E399" s="14"/>
      <c r="F399" s="2"/>
      <c r="G399" s="40" t="s">
        <v>72</v>
      </c>
    </row>
    <row r="400" spans="1:7" hidden="1" x14ac:dyDescent="0.35">
      <c r="A400" s="13" t="s">
        <v>37</v>
      </c>
      <c r="B400" s="7"/>
      <c r="C400" s="8"/>
      <c r="D400" s="6"/>
      <c r="E400" s="14"/>
      <c r="F400" s="2"/>
      <c r="G400" s="2" t="s">
        <v>72</v>
      </c>
    </row>
    <row r="401" spans="1:7" hidden="1" x14ac:dyDescent="0.35">
      <c r="A401" s="13" t="s">
        <v>38</v>
      </c>
      <c r="B401" s="7"/>
      <c r="C401" s="8"/>
      <c r="D401" s="6"/>
      <c r="E401" s="14"/>
      <c r="F401" s="2"/>
      <c r="G401" s="40" t="s">
        <v>72</v>
      </c>
    </row>
    <row r="402" spans="1:7" hidden="1" x14ac:dyDescent="0.35">
      <c r="A402" s="13" t="s">
        <v>39</v>
      </c>
      <c r="B402" s="7"/>
      <c r="C402" s="8"/>
      <c r="D402" s="6"/>
      <c r="E402" s="14"/>
      <c r="F402" s="2"/>
      <c r="G402" s="2" t="s">
        <v>72</v>
      </c>
    </row>
    <row r="403" spans="1:7" hidden="1" x14ac:dyDescent="0.35">
      <c r="A403" s="13" t="s">
        <v>46</v>
      </c>
      <c r="B403" s="7"/>
      <c r="C403" s="8"/>
      <c r="D403" s="6"/>
      <c r="E403" s="14"/>
      <c r="F403" s="2"/>
      <c r="G403" s="40" t="s">
        <v>72</v>
      </c>
    </row>
    <row r="404" spans="1:7" hidden="1" x14ac:dyDescent="0.35">
      <c r="A404" s="13" t="s">
        <v>47</v>
      </c>
      <c r="B404" s="7"/>
      <c r="C404" s="8"/>
      <c r="D404" s="6"/>
      <c r="E404" s="14"/>
      <c r="F404" s="2"/>
      <c r="G404" s="2" t="s">
        <v>72</v>
      </c>
    </row>
    <row r="405" spans="1:7" hidden="1" x14ac:dyDescent="0.35">
      <c r="A405" s="13" t="s">
        <v>21</v>
      </c>
      <c r="B405" s="7"/>
      <c r="C405" s="8"/>
      <c r="D405" s="6"/>
      <c r="E405" s="14"/>
      <c r="F405" s="2"/>
      <c r="G405" s="40" t="s">
        <v>72</v>
      </c>
    </row>
    <row r="406" spans="1:7" hidden="1" x14ac:dyDescent="0.35">
      <c r="A406" s="19" t="s">
        <v>22</v>
      </c>
      <c r="B406" s="20"/>
      <c r="C406" s="8"/>
      <c r="D406" s="6"/>
      <c r="E406" s="14"/>
      <c r="F406" s="2"/>
      <c r="G406" s="2" t="s">
        <v>72</v>
      </c>
    </row>
    <row r="407" spans="1:7" ht="15" hidden="1" thickBot="1" x14ac:dyDescent="0.4">
      <c r="A407" s="26" t="s">
        <v>23</v>
      </c>
      <c r="B407" s="37">
        <f>SUMIF(E363:E406,"=X",B363:B406)</f>
        <v>0</v>
      </c>
      <c r="C407" s="36"/>
      <c r="D407" s="3"/>
      <c r="E407" s="15"/>
      <c r="F407" s="2"/>
      <c r="G407" s="40" t="s">
        <v>72</v>
      </c>
    </row>
    <row r="408" spans="1:7" hidden="1" x14ac:dyDescent="0.35">
      <c r="A408" s="23" t="s">
        <v>62</v>
      </c>
      <c r="B408" s="35"/>
      <c r="C408" s="4"/>
      <c r="D408" s="4"/>
      <c r="E408" s="11"/>
      <c r="F408" s="2"/>
      <c r="G408" s="2" t="s">
        <v>72</v>
      </c>
    </row>
    <row r="409" spans="1:7" hidden="1" x14ac:dyDescent="0.35">
      <c r="A409" s="16" t="s">
        <v>18</v>
      </c>
      <c r="B409" s="7"/>
      <c r="C409" s="6"/>
      <c r="D409" s="6"/>
      <c r="E409" s="14"/>
      <c r="F409" s="2"/>
      <c r="G409" s="40" t="s">
        <v>72</v>
      </c>
    </row>
    <row r="410" spans="1:7" hidden="1" x14ac:dyDescent="0.35">
      <c r="A410" s="34" t="s">
        <v>19</v>
      </c>
      <c r="B410" s="20"/>
      <c r="C410" s="6"/>
      <c r="D410" s="6"/>
      <c r="E410" s="14"/>
      <c r="F410" s="2"/>
      <c r="G410" s="2" t="s">
        <v>72</v>
      </c>
    </row>
    <row r="411" spans="1:7" ht="15" hidden="1" thickBot="1" x14ac:dyDescent="0.4">
      <c r="A411" s="26" t="s">
        <v>23</v>
      </c>
      <c r="B411" s="37">
        <f>SUMIF(E409:E410,"=X",B409:B410)</f>
        <v>0</v>
      </c>
      <c r="C411" s="33"/>
      <c r="D411" s="3"/>
      <c r="E411" s="15"/>
      <c r="F411" s="2"/>
      <c r="G411" s="40" t="s">
        <v>72</v>
      </c>
    </row>
    <row r="412" spans="1:7" hidden="1" x14ac:dyDescent="0.35">
      <c r="A412" s="23" t="s">
        <v>13</v>
      </c>
      <c r="B412" s="35"/>
      <c r="C412" s="4"/>
      <c r="D412" s="4"/>
      <c r="E412" s="11"/>
      <c r="F412" s="2"/>
      <c r="G412" s="2" t="s">
        <v>72</v>
      </c>
    </row>
    <row r="413" spans="1:7" hidden="1" x14ac:dyDescent="0.35">
      <c r="A413" s="13" t="s">
        <v>1</v>
      </c>
      <c r="B413" s="7"/>
      <c r="C413" s="6"/>
      <c r="D413" s="6"/>
      <c r="E413" s="14"/>
      <c r="F413" s="2"/>
      <c r="G413" s="40" t="s">
        <v>72</v>
      </c>
    </row>
    <row r="414" spans="1:7" hidden="1" x14ac:dyDescent="0.35">
      <c r="A414" s="13" t="s">
        <v>24</v>
      </c>
      <c r="B414" s="7"/>
      <c r="C414" s="6"/>
      <c r="D414" s="6"/>
      <c r="E414" s="14"/>
      <c r="F414" s="2"/>
      <c r="G414" s="2" t="s">
        <v>72</v>
      </c>
    </row>
    <row r="415" spans="1:7" hidden="1" x14ac:dyDescent="0.35">
      <c r="A415" s="13" t="s">
        <v>2</v>
      </c>
      <c r="B415" s="7"/>
      <c r="C415" s="6"/>
      <c r="D415" s="6"/>
      <c r="E415" s="14"/>
      <c r="F415" s="2"/>
      <c r="G415" s="40" t="s">
        <v>72</v>
      </c>
    </row>
    <row r="416" spans="1:7" hidden="1" x14ac:dyDescent="0.35">
      <c r="A416" s="13" t="s">
        <v>3</v>
      </c>
      <c r="B416" s="7"/>
      <c r="C416" s="6"/>
      <c r="D416" s="6"/>
      <c r="E416" s="14"/>
      <c r="F416" s="2"/>
      <c r="G416" s="2" t="s">
        <v>72</v>
      </c>
    </row>
    <row r="417" spans="1:7" hidden="1" x14ac:dyDescent="0.35">
      <c r="A417" s="13" t="s">
        <v>14</v>
      </c>
      <c r="B417" s="7"/>
      <c r="C417" s="6"/>
      <c r="D417" s="6"/>
      <c r="E417" s="14"/>
      <c r="F417" s="2"/>
      <c r="G417" s="40" t="s">
        <v>72</v>
      </c>
    </row>
    <row r="418" spans="1:7" hidden="1" x14ac:dyDescent="0.35">
      <c r="A418" s="13" t="s">
        <v>26</v>
      </c>
      <c r="B418" s="7"/>
      <c r="C418" s="6"/>
      <c r="D418" s="6"/>
      <c r="E418" s="14"/>
      <c r="F418" s="2"/>
      <c r="G418" s="2" t="s">
        <v>72</v>
      </c>
    </row>
    <row r="419" spans="1:7" hidden="1" x14ac:dyDescent="0.35">
      <c r="A419" s="13" t="s">
        <v>28</v>
      </c>
      <c r="B419" s="7"/>
      <c r="C419" s="6"/>
      <c r="D419" s="6"/>
      <c r="E419" s="14"/>
      <c r="F419" s="2"/>
      <c r="G419" s="40" t="s">
        <v>72</v>
      </c>
    </row>
    <row r="420" spans="1:7" hidden="1" x14ac:dyDescent="0.35">
      <c r="A420" s="13" t="s">
        <v>34</v>
      </c>
      <c r="B420" s="7"/>
      <c r="C420" s="6"/>
      <c r="D420" s="6"/>
      <c r="E420" s="14"/>
      <c r="F420" s="2"/>
      <c r="G420" s="2" t="s">
        <v>72</v>
      </c>
    </row>
    <row r="421" spans="1:7" hidden="1" x14ac:dyDescent="0.35">
      <c r="A421" s="13" t="s">
        <v>4</v>
      </c>
      <c r="B421" s="7"/>
      <c r="C421" s="6"/>
      <c r="D421" s="6"/>
      <c r="E421" s="14"/>
      <c r="F421" s="2"/>
      <c r="G421" s="40" t="s">
        <v>72</v>
      </c>
    </row>
    <row r="422" spans="1:7" hidden="1" x14ac:dyDescent="0.35">
      <c r="A422" s="13" t="s">
        <v>33</v>
      </c>
      <c r="B422" s="7"/>
      <c r="C422" s="6"/>
      <c r="D422" s="6"/>
      <c r="E422" s="14"/>
      <c r="F422" s="2"/>
      <c r="G422" s="2" t="s">
        <v>72</v>
      </c>
    </row>
    <row r="423" spans="1:7" hidden="1" x14ac:dyDescent="0.35">
      <c r="A423" s="13" t="s">
        <v>35</v>
      </c>
      <c r="B423" s="7"/>
      <c r="C423" s="6"/>
      <c r="D423" s="6"/>
      <c r="E423" s="14"/>
      <c r="F423" s="2"/>
      <c r="G423" s="40" t="s">
        <v>72</v>
      </c>
    </row>
    <row r="424" spans="1:7" hidden="1" x14ac:dyDescent="0.35">
      <c r="A424" s="13" t="s">
        <v>29</v>
      </c>
      <c r="B424" s="7"/>
      <c r="C424" s="6"/>
      <c r="D424" s="6"/>
      <c r="E424" s="14"/>
      <c r="F424" s="2"/>
      <c r="G424" s="2" t="s">
        <v>72</v>
      </c>
    </row>
    <row r="425" spans="1:7" hidden="1" x14ac:dyDescent="0.35">
      <c r="A425" s="13" t="s">
        <v>30</v>
      </c>
      <c r="B425" s="7"/>
      <c r="C425" s="6"/>
      <c r="D425" s="6"/>
      <c r="E425" s="14"/>
      <c r="F425" s="2"/>
      <c r="G425" s="40" t="s">
        <v>72</v>
      </c>
    </row>
    <row r="426" spans="1:7" hidden="1" x14ac:dyDescent="0.35">
      <c r="A426" s="13" t="s">
        <v>31</v>
      </c>
      <c r="B426" s="7"/>
      <c r="C426" s="6"/>
      <c r="D426" s="6"/>
      <c r="E426" s="14"/>
      <c r="F426" s="2"/>
      <c r="G426" s="2" t="s">
        <v>72</v>
      </c>
    </row>
    <row r="427" spans="1:7" hidden="1" x14ac:dyDescent="0.35">
      <c r="A427" s="13" t="s">
        <v>32</v>
      </c>
      <c r="B427" s="7"/>
      <c r="C427" s="6"/>
      <c r="D427" s="6"/>
      <c r="E427" s="14"/>
      <c r="F427" s="2"/>
      <c r="G427" s="40" t="s">
        <v>72</v>
      </c>
    </row>
    <row r="428" spans="1:7" hidden="1" x14ac:dyDescent="0.35">
      <c r="A428" s="13" t="s">
        <v>42</v>
      </c>
      <c r="B428" s="7"/>
      <c r="C428" s="6"/>
      <c r="D428" s="6"/>
      <c r="E428" s="14"/>
      <c r="F428" s="2"/>
      <c r="G428" s="2" t="s">
        <v>72</v>
      </c>
    </row>
    <row r="429" spans="1:7" hidden="1" x14ac:dyDescent="0.35">
      <c r="A429" s="13" t="s">
        <v>43</v>
      </c>
      <c r="B429" s="7"/>
      <c r="C429" s="6"/>
      <c r="D429" s="6"/>
      <c r="E429" s="14"/>
      <c r="F429" s="2"/>
      <c r="G429" s="40" t="s">
        <v>72</v>
      </c>
    </row>
    <row r="430" spans="1:7" hidden="1" x14ac:dyDescent="0.35">
      <c r="A430" s="13" t="s">
        <v>9</v>
      </c>
      <c r="B430" s="7"/>
      <c r="C430" s="6"/>
      <c r="D430" s="6"/>
      <c r="E430" s="14"/>
      <c r="F430" s="2"/>
      <c r="G430" s="2" t="s">
        <v>72</v>
      </c>
    </row>
    <row r="431" spans="1:7" hidden="1" x14ac:dyDescent="0.35">
      <c r="A431" s="13" t="s">
        <v>27</v>
      </c>
      <c r="B431" s="7"/>
      <c r="C431" s="6"/>
      <c r="D431" s="6"/>
      <c r="E431" s="14"/>
      <c r="F431" s="2"/>
      <c r="G431" s="40" t="s">
        <v>72</v>
      </c>
    </row>
    <row r="432" spans="1:7" hidden="1" x14ac:dyDescent="0.35">
      <c r="A432" s="13" t="s">
        <v>5</v>
      </c>
      <c r="B432" s="7"/>
      <c r="C432" s="6"/>
      <c r="D432" s="6"/>
      <c r="E432" s="14"/>
      <c r="F432" s="2"/>
      <c r="G432" s="2" t="s">
        <v>72</v>
      </c>
    </row>
    <row r="433" spans="1:7" hidden="1" x14ac:dyDescent="0.35">
      <c r="A433" s="13" t="s">
        <v>6</v>
      </c>
      <c r="B433" s="7"/>
      <c r="C433" s="6"/>
      <c r="D433" s="6"/>
      <c r="E433" s="14"/>
      <c r="F433" s="2"/>
      <c r="G433" s="40" t="s">
        <v>72</v>
      </c>
    </row>
    <row r="434" spans="1:7" hidden="1" x14ac:dyDescent="0.35">
      <c r="A434" s="13" t="s">
        <v>7</v>
      </c>
      <c r="B434" s="7"/>
      <c r="C434" s="6"/>
      <c r="D434" s="6"/>
      <c r="E434" s="14"/>
      <c r="F434" s="2"/>
      <c r="G434" s="2" t="s">
        <v>72</v>
      </c>
    </row>
    <row r="435" spans="1:7" hidden="1" x14ac:dyDescent="0.35">
      <c r="A435" s="13" t="s">
        <v>8</v>
      </c>
      <c r="B435" s="7"/>
      <c r="C435" s="6"/>
      <c r="D435" s="6"/>
      <c r="E435" s="14"/>
      <c r="F435" s="2"/>
      <c r="G435" s="40" t="s">
        <v>72</v>
      </c>
    </row>
    <row r="436" spans="1:7" hidden="1" x14ac:dyDescent="0.35">
      <c r="A436" s="13" t="s">
        <v>45</v>
      </c>
      <c r="B436" s="7"/>
      <c r="C436" s="6"/>
      <c r="D436" s="6"/>
      <c r="E436" s="14"/>
      <c r="F436" s="2"/>
      <c r="G436" s="2" t="s">
        <v>72</v>
      </c>
    </row>
    <row r="437" spans="1:7" hidden="1" x14ac:dyDescent="0.35">
      <c r="A437" s="13" t="s">
        <v>40</v>
      </c>
      <c r="B437" s="7"/>
      <c r="C437" s="6"/>
      <c r="D437" s="6"/>
      <c r="E437" s="14"/>
      <c r="F437" s="2"/>
      <c r="G437" s="40" t="s">
        <v>72</v>
      </c>
    </row>
    <row r="438" spans="1:7" hidden="1" x14ac:dyDescent="0.35">
      <c r="A438" s="13" t="s">
        <v>41</v>
      </c>
      <c r="B438" s="7"/>
      <c r="C438" s="6"/>
      <c r="D438" s="6"/>
      <c r="E438" s="14"/>
      <c r="F438" s="2"/>
      <c r="G438" s="2" t="s">
        <v>72</v>
      </c>
    </row>
    <row r="439" spans="1:7" hidden="1" x14ac:dyDescent="0.35">
      <c r="A439" s="13" t="s">
        <v>10</v>
      </c>
      <c r="B439" s="7"/>
      <c r="C439" s="6"/>
      <c r="D439" s="6"/>
      <c r="E439" s="14"/>
      <c r="F439" s="2"/>
      <c r="G439" s="40" t="s">
        <v>72</v>
      </c>
    </row>
    <row r="440" spans="1:7" hidden="1" x14ac:dyDescent="0.35">
      <c r="A440" s="13" t="s">
        <v>11</v>
      </c>
      <c r="B440" s="7"/>
      <c r="C440" s="6"/>
      <c r="D440" s="6"/>
      <c r="E440" s="14"/>
      <c r="F440" s="2"/>
      <c r="G440" s="2" t="s">
        <v>72</v>
      </c>
    </row>
    <row r="441" spans="1:7" hidden="1" x14ac:dyDescent="0.35">
      <c r="A441" s="13" t="s">
        <v>44</v>
      </c>
      <c r="B441" s="7"/>
      <c r="C441" s="6"/>
      <c r="D441" s="6"/>
      <c r="E441" s="14"/>
      <c r="F441" s="2"/>
      <c r="G441" s="40" t="s">
        <v>72</v>
      </c>
    </row>
    <row r="442" spans="1:7" hidden="1" x14ac:dyDescent="0.35">
      <c r="A442" s="13" t="s">
        <v>12</v>
      </c>
      <c r="B442" s="7"/>
      <c r="C442" s="6"/>
      <c r="D442" s="6"/>
      <c r="E442" s="14"/>
      <c r="F442" s="2"/>
      <c r="G442" s="2" t="s">
        <v>72</v>
      </c>
    </row>
    <row r="443" spans="1:7" hidden="1" x14ac:dyDescent="0.35">
      <c r="A443" s="13" t="s">
        <v>16</v>
      </c>
      <c r="B443" s="7"/>
      <c r="C443" s="6"/>
      <c r="D443" s="6"/>
      <c r="E443" s="14"/>
      <c r="F443" s="2"/>
      <c r="G443" s="40" t="s">
        <v>72</v>
      </c>
    </row>
    <row r="444" spans="1:7" hidden="1" x14ac:dyDescent="0.35">
      <c r="A444" s="13" t="s">
        <v>49</v>
      </c>
      <c r="B444" s="7"/>
      <c r="C444" s="6"/>
      <c r="D444" s="6"/>
      <c r="E444" s="14"/>
      <c r="F444" s="2"/>
      <c r="G444" s="2" t="s">
        <v>72</v>
      </c>
    </row>
    <row r="445" spans="1:7" hidden="1" x14ac:dyDescent="0.35">
      <c r="A445" s="13" t="s">
        <v>59</v>
      </c>
      <c r="B445" s="7"/>
      <c r="C445" s="6"/>
      <c r="D445" s="6"/>
      <c r="E445" s="14"/>
      <c r="F445" s="2"/>
      <c r="G445" s="40" t="s">
        <v>72</v>
      </c>
    </row>
    <row r="446" spans="1:7" hidden="1" x14ac:dyDescent="0.35">
      <c r="A446" s="13" t="s">
        <v>60</v>
      </c>
      <c r="B446" s="7"/>
      <c r="C446" s="6"/>
      <c r="D446" s="6"/>
      <c r="E446" s="14"/>
      <c r="F446" s="2"/>
      <c r="G446" s="2" t="s">
        <v>72</v>
      </c>
    </row>
    <row r="447" spans="1:7" hidden="1" x14ac:dyDescent="0.35">
      <c r="A447" s="13" t="s">
        <v>48</v>
      </c>
      <c r="B447" s="7"/>
      <c r="C447" s="6"/>
      <c r="D447" s="6"/>
      <c r="E447" s="14"/>
      <c r="F447" s="2"/>
      <c r="G447" s="40" t="s">
        <v>72</v>
      </c>
    </row>
    <row r="448" spans="1:7" hidden="1" x14ac:dyDescent="0.35">
      <c r="A448" s="13" t="s">
        <v>20</v>
      </c>
      <c r="B448" s="7"/>
      <c r="C448" s="6"/>
      <c r="D448" s="6"/>
      <c r="E448" s="14"/>
      <c r="F448" s="2"/>
      <c r="G448" s="2" t="s">
        <v>72</v>
      </c>
    </row>
    <row r="449" spans="1:7" hidden="1" x14ac:dyDescent="0.35">
      <c r="A449" s="13" t="s">
        <v>15</v>
      </c>
      <c r="B449" s="7"/>
      <c r="C449" s="6"/>
      <c r="D449" s="6"/>
      <c r="E449" s="14"/>
      <c r="F449" s="2"/>
      <c r="G449" s="40" t="s">
        <v>72</v>
      </c>
    </row>
    <row r="450" spans="1:7" hidden="1" x14ac:dyDescent="0.35">
      <c r="A450" s="13" t="s">
        <v>17</v>
      </c>
      <c r="B450" s="7"/>
      <c r="C450" s="6"/>
      <c r="D450" s="6"/>
      <c r="E450" s="14"/>
      <c r="F450" s="2"/>
      <c r="G450" s="2" t="s">
        <v>72</v>
      </c>
    </row>
    <row r="451" spans="1:7" hidden="1" x14ac:dyDescent="0.35">
      <c r="A451" s="13" t="s">
        <v>36</v>
      </c>
      <c r="B451" s="7"/>
      <c r="C451" s="6"/>
      <c r="D451" s="6"/>
      <c r="E451" s="14"/>
      <c r="F451" s="2"/>
      <c r="G451" s="40" t="s">
        <v>72</v>
      </c>
    </row>
    <row r="452" spans="1:7" hidden="1" x14ac:dyDescent="0.35">
      <c r="A452" s="13" t="s">
        <v>37</v>
      </c>
      <c r="B452" s="7"/>
      <c r="C452" s="6"/>
      <c r="D452" s="6"/>
      <c r="E452" s="14"/>
      <c r="F452" s="2"/>
      <c r="G452" s="2" t="s">
        <v>72</v>
      </c>
    </row>
    <row r="453" spans="1:7" hidden="1" x14ac:dyDescent="0.35">
      <c r="A453" s="13" t="s">
        <v>38</v>
      </c>
      <c r="B453" s="7"/>
      <c r="C453" s="6"/>
      <c r="D453" s="6"/>
      <c r="E453" s="14"/>
      <c r="F453" s="2"/>
      <c r="G453" s="40" t="s">
        <v>72</v>
      </c>
    </row>
    <row r="454" spans="1:7" hidden="1" x14ac:dyDescent="0.35">
      <c r="A454" s="13" t="s">
        <v>39</v>
      </c>
      <c r="B454" s="7"/>
      <c r="C454" s="6"/>
      <c r="D454" s="6"/>
      <c r="E454" s="14"/>
      <c r="F454" s="2"/>
      <c r="G454" s="2" t="s">
        <v>72</v>
      </c>
    </row>
    <row r="455" spans="1:7" hidden="1" x14ac:dyDescent="0.35">
      <c r="A455" s="13" t="s">
        <v>46</v>
      </c>
      <c r="B455" s="7"/>
      <c r="C455" s="6"/>
      <c r="D455" s="6"/>
      <c r="E455" s="14"/>
      <c r="F455" s="2"/>
      <c r="G455" s="40" t="s">
        <v>72</v>
      </c>
    </row>
    <row r="456" spans="1:7" hidden="1" x14ac:dyDescent="0.35">
      <c r="A456" s="13" t="s">
        <v>61</v>
      </c>
      <c r="B456" s="7"/>
      <c r="C456" s="6"/>
      <c r="D456" s="6"/>
      <c r="E456" s="14"/>
      <c r="F456" s="2"/>
      <c r="G456" s="2" t="s">
        <v>72</v>
      </c>
    </row>
    <row r="457" spans="1:7" hidden="1" x14ac:dyDescent="0.35">
      <c r="A457" s="13" t="s">
        <v>55</v>
      </c>
      <c r="B457" s="7"/>
      <c r="C457" s="6"/>
      <c r="D457" s="6"/>
      <c r="E457" s="14"/>
      <c r="F457" s="2"/>
      <c r="G457" s="40" t="s">
        <v>72</v>
      </c>
    </row>
    <row r="458" spans="1:7" hidden="1" x14ac:dyDescent="0.35">
      <c r="A458" s="13" t="s">
        <v>56</v>
      </c>
      <c r="B458" s="7"/>
      <c r="C458" s="6"/>
      <c r="D458" s="6"/>
      <c r="E458" s="14"/>
      <c r="F458" s="2"/>
      <c r="G458" s="2" t="s">
        <v>72</v>
      </c>
    </row>
    <row r="459" spans="1:7" hidden="1" x14ac:dyDescent="0.35">
      <c r="A459" s="13" t="s">
        <v>57</v>
      </c>
      <c r="B459" s="7"/>
      <c r="C459" s="6"/>
      <c r="D459" s="6"/>
      <c r="E459" s="14"/>
      <c r="F459" s="2"/>
      <c r="G459" s="40" t="s">
        <v>72</v>
      </c>
    </row>
    <row r="460" spans="1:7" hidden="1" x14ac:dyDescent="0.35">
      <c r="A460" s="13" t="s">
        <v>58</v>
      </c>
      <c r="B460" s="7"/>
      <c r="C460" s="6"/>
      <c r="D460" s="6"/>
      <c r="E460" s="14"/>
      <c r="F460" s="2"/>
      <c r="G460" s="2" t="s">
        <v>72</v>
      </c>
    </row>
    <row r="461" spans="1:7" hidden="1" x14ac:dyDescent="0.35">
      <c r="A461" s="13" t="s">
        <v>47</v>
      </c>
      <c r="B461" s="7"/>
      <c r="C461" s="6"/>
      <c r="D461" s="6"/>
      <c r="E461" s="14"/>
      <c r="F461" s="2"/>
      <c r="G461" s="40" t="s">
        <v>72</v>
      </c>
    </row>
    <row r="462" spans="1:7" hidden="1" x14ac:dyDescent="0.35">
      <c r="A462" s="13" t="s">
        <v>52</v>
      </c>
      <c r="B462" s="7"/>
      <c r="C462" s="6"/>
      <c r="D462" s="6"/>
      <c r="E462" s="14"/>
      <c r="F462" s="2"/>
      <c r="G462" s="2" t="s">
        <v>72</v>
      </c>
    </row>
    <row r="463" spans="1:7" hidden="1" x14ac:dyDescent="0.35">
      <c r="A463" s="13" t="s">
        <v>52</v>
      </c>
      <c r="B463" s="7"/>
      <c r="C463" s="6"/>
      <c r="D463" s="6"/>
      <c r="E463" s="14"/>
      <c r="F463" s="2"/>
      <c r="G463" s="40" t="s">
        <v>72</v>
      </c>
    </row>
    <row r="464" spans="1:7" hidden="1" x14ac:dyDescent="0.35">
      <c r="A464" s="13" t="s">
        <v>52</v>
      </c>
      <c r="B464" s="7"/>
      <c r="C464" s="6"/>
      <c r="D464" s="6"/>
      <c r="E464" s="14"/>
      <c r="F464" s="2"/>
      <c r="G464" s="2" t="s">
        <v>72</v>
      </c>
    </row>
    <row r="465" spans="1:7" hidden="1" x14ac:dyDescent="0.35">
      <c r="A465" s="13" t="s">
        <v>51</v>
      </c>
      <c r="B465" s="7"/>
      <c r="C465" s="6"/>
      <c r="D465" s="6"/>
      <c r="E465" s="14"/>
      <c r="F465" s="2"/>
      <c r="G465" s="40" t="s">
        <v>72</v>
      </c>
    </row>
    <row r="466" spans="1:7" hidden="1" x14ac:dyDescent="0.35">
      <c r="A466" s="13" t="s">
        <v>51</v>
      </c>
      <c r="B466" s="7"/>
      <c r="C466" s="6"/>
      <c r="D466" s="6"/>
      <c r="E466" s="14"/>
      <c r="F466" s="2"/>
      <c r="G466" s="2" t="s">
        <v>72</v>
      </c>
    </row>
    <row r="467" spans="1:7" hidden="1" x14ac:dyDescent="0.35">
      <c r="A467" s="13" t="s">
        <v>51</v>
      </c>
      <c r="B467" s="7"/>
      <c r="C467" s="6"/>
      <c r="D467" s="6"/>
      <c r="E467" s="14"/>
      <c r="F467" s="2"/>
      <c r="G467" s="40" t="s">
        <v>72</v>
      </c>
    </row>
    <row r="468" spans="1:7" hidden="1" x14ac:dyDescent="0.35">
      <c r="A468" s="13" t="s">
        <v>53</v>
      </c>
      <c r="B468" s="7"/>
      <c r="C468" s="6"/>
      <c r="D468" s="6"/>
      <c r="E468" s="14"/>
      <c r="F468" s="2"/>
      <c r="G468" s="2" t="s">
        <v>72</v>
      </c>
    </row>
    <row r="469" spans="1:7" hidden="1" x14ac:dyDescent="0.35">
      <c r="A469" s="13" t="s">
        <v>53</v>
      </c>
      <c r="B469" s="7"/>
      <c r="C469" s="6"/>
      <c r="D469" s="6"/>
      <c r="E469" s="14"/>
      <c r="F469" s="2"/>
      <c r="G469" s="40" t="s">
        <v>72</v>
      </c>
    </row>
    <row r="470" spans="1:7" hidden="1" x14ac:dyDescent="0.35">
      <c r="A470" s="13" t="s">
        <v>53</v>
      </c>
      <c r="B470" s="7"/>
      <c r="C470" s="6"/>
      <c r="D470" s="6"/>
      <c r="E470" s="14"/>
      <c r="F470" s="2"/>
      <c r="G470" s="2" t="s">
        <v>72</v>
      </c>
    </row>
    <row r="471" spans="1:7" hidden="1" x14ac:dyDescent="0.35">
      <c r="A471" s="19" t="s">
        <v>54</v>
      </c>
      <c r="B471" s="20"/>
      <c r="C471" s="21"/>
      <c r="D471" s="21"/>
      <c r="E471" s="22"/>
      <c r="F471" s="2"/>
      <c r="G471" s="40" t="s">
        <v>72</v>
      </c>
    </row>
    <row r="472" spans="1:7" ht="15" hidden="1" thickBot="1" x14ac:dyDescent="0.4">
      <c r="A472" s="26" t="s">
        <v>23</v>
      </c>
      <c r="B472" s="27">
        <f>SUMIF(E413:E471,"=X",B413:B471)</f>
        <v>0</v>
      </c>
      <c r="C472" s="28"/>
      <c r="D472" s="28"/>
      <c r="E472" s="29"/>
      <c r="F472" s="2"/>
      <c r="G472" s="2" t="s">
        <v>72</v>
      </c>
    </row>
    <row r="473" spans="1:7" hidden="1" x14ac:dyDescent="0.35">
      <c r="A473" s="23" t="s">
        <v>63</v>
      </c>
      <c r="B473" s="24"/>
      <c r="C473" s="24"/>
      <c r="D473" s="24"/>
      <c r="E473" s="25"/>
      <c r="F473" s="2"/>
      <c r="G473" s="40" t="s">
        <v>72</v>
      </c>
    </row>
    <row r="474" spans="1:7" hidden="1" x14ac:dyDescent="0.35">
      <c r="A474" s="13" t="s">
        <v>464</v>
      </c>
      <c r="B474" s="7">
        <f>B472+B407</f>
        <v>0</v>
      </c>
      <c r="C474" s="3"/>
      <c r="D474" s="3"/>
      <c r="E474" s="15"/>
      <c r="F474" s="2"/>
      <c r="G474" s="2" t="s">
        <v>72</v>
      </c>
    </row>
    <row r="475" spans="1:7" hidden="1" x14ac:dyDescent="0.35">
      <c r="A475" s="13" t="s">
        <v>66</v>
      </c>
      <c r="B475" s="7">
        <f>B411</f>
        <v>0</v>
      </c>
      <c r="C475" s="3"/>
      <c r="D475" s="3"/>
      <c r="E475" s="15"/>
      <c r="F475" s="2"/>
      <c r="G475" s="40" t="s">
        <v>72</v>
      </c>
    </row>
    <row r="476" spans="1:7" hidden="1" x14ac:dyDescent="0.35">
      <c r="A476" s="13" t="s">
        <v>81</v>
      </c>
      <c r="B476" s="6"/>
      <c r="C476" s="3"/>
      <c r="D476" s="3"/>
      <c r="E476" s="15"/>
      <c r="F476" s="2"/>
      <c r="G476" s="2" t="s">
        <v>72</v>
      </c>
    </row>
    <row r="477" spans="1:7" hidden="1" x14ac:dyDescent="0.35">
      <c r="A477" s="13" t="s">
        <v>82</v>
      </c>
      <c r="B477" s="6"/>
      <c r="C477" s="3"/>
      <c r="D477" s="3"/>
      <c r="E477" s="15"/>
      <c r="F477" s="2"/>
      <c r="G477" s="40" t="s">
        <v>72</v>
      </c>
    </row>
    <row r="478" spans="1:7" hidden="1" x14ac:dyDescent="0.35">
      <c r="A478" s="19" t="s">
        <v>68</v>
      </c>
      <c r="B478" s="6">
        <v>60</v>
      </c>
      <c r="C478" s="3"/>
      <c r="D478" s="3"/>
      <c r="E478" s="15"/>
      <c r="F478" s="2"/>
      <c r="G478" s="2" t="s">
        <v>72</v>
      </c>
    </row>
    <row r="479" spans="1:7" ht="15" hidden="1" thickBot="1" x14ac:dyDescent="0.4">
      <c r="A479" s="31" t="s">
        <v>67</v>
      </c>
      <c r="B479" s="32" t="e">
        <f>((B474/B476)/B478)+((B475/B476)/(B477/B478))</f>
        <v>#DIV/0!</v>
      </c>
      <c r="C479" s="30"/>
      <c r="D479" s="17"/>
      <c r="E479" s="18"/>
      <c r="F479" s="2"/>
      <c r="G479" s="40" t="s">
        <v>72</v>
      </c>
    </row>
    <row r="480" spans="1:7" hidden="1" x14ac:dyDescent="0.35">
      <c r="F480" s="2"/>
      <c r="G480" s="2" t="s">
        <v>72</v>
      </c>
    </row>
    <row r="481" spans="1:7" hidden="1" x14ac:dyDescent="0.35">
      <c r="F481" s="2"/>
      <c r="G481" s="40" t="s">
        <v>72</v>
      </c>
    </row>
    <row r="482" spans="1:7" hidden="1" x14ac:dyDescent="0.35">
      <c r="A482" s="43" t="s">
        <v>79</v>
      </c>
      <c r="B482" s="5" t="s">
        <v>65</v>
      </c>
      <c r="C482" s="5" t="s">
        <v>64</v>
      </c>
      <c r="D482" s="5" t="s">
        <v>25</v>
      </c>
      <c r="E482" s="12" t="s">
        <v>50</v>
      </c>
      <c r="F482" s="2"/>
      <c r="G482" s="2" t="s">
        <v>73</v>
      </c>
    </row>
    <row r="483" spans="1:7" hidden="1" x14ac:dyDescent="0.35">
      <c r="A483" s="13" t="s">
        <v>1</v>
      </c>
      <c r="B483" s="7"/>
      <c r="C483" s="8"/>
      <c r="D483" s="6"/>
      <c r="E483" s="14"/>
      <c r="F483" s="2"/>
      <c r="G483" s="40" t="s">
        <v>73</v>
      </c>
    </row>
    <row r="484" spans="1:7" hidden="1" x14ac:dyDescent="0.35">
      <c r="A484" s="13" t="s">
        <v>24</v>
      </c>
      <c r="B484" s="7"/>
      <c r="C484" s="8"/>
      <c r="D484" s="6"/>
      <c r="E484" s="14"/>
      <c r="F484" s="2"/>
      <c r="G484" s="2" t="s">
        <v>73</v>
      </c>
    </row>
    <row r="485" spans="1:7" hidden="1" x14ac:dyDescent="0.35">
      <c r="A485" s="13" t="s">
        <v>2</v>
      </c>
      <c r="B485" s="7"/>
      <c r="C485" s="8"/>
      <c r="D485" s="6"/>
      <c r="E485" s="14"/>
      <c r="F485" s="2"/>
      <c r="G485" s="40" t="s">
        <v>73</v>
      </c>
    </row>
    <row r="486" spans="1:7" hidden="1" x14ac:dyDescent="0.35">
      <c r="A486" s="13" t="s">
        <v>3</v>
      </c>
      <c r="B486" s="7"/>
      <c r="C486" s="8"/>
      <c r="D486" s="6"/>
      <c r="E486" s="14"/>
      <c r="F486" s="2"/>
      <c r="G486" s="2" t="s">
        <v>73</v>
      </c>
    </row>
    <row r="487" spans="1:7" hidden="1" x14ac:dyDescent="0.35">
      <c r="A487" s="13" t="s">
        <v>14</v>
      </c>
      <c r="B487" s="7"/>
      <c r="C487" s="8"/>
      <c r="D487" s="6"/>
      <c r="E487" s="14"/>
      <c r="F487" s="2"/>
      <c r="G487" s="40" t="s">
        <v>73</v>
      </c>
    </row>
    <row r="488" spans="1:7" hidden="1" x14ac:dyDescent="0.35">
      <c r="A488" s="13" t="s">
        <v>26</v>
      </c>
      <c r="B488" s="7"/>
      <c r="C488" s="8"/>
      <c r="D488" s="6"/>
      <c r="E488" s="14"/>
      <c r="F488" s="2"/>
      <c r="G488" s="2" t="s">
        <v>73</v>
      </c>
    </row>
    <row r="489" spans="1:7" hidden="1" x14ac:dyDescent="0.35">
      <c r="A489" s="13" t="s">
        <v>28</v>
      </c>
      <c r="B489" s="7"/>
      <c r="C489" s="8"/>
      <c r="D489" s="6"/>
      <c r="E489" s="14"/>
      <c r="F489" s="2"/>
      <c r="G489" s="40" t="s">
        <v>73</v>
      </c>
    </row>
    <row r="490" spans="1:7" hidden="1" x14ac:dyDescent="0.35">
      <c r="A490" s="13" t="s">
        <v>34</v>
      </c>
      <c r="B490" s="7"/>
      <c r="C490" s="8"/>
      <c r="D490" s="6"/>
      <c r="E490" s="14"/>
      <c r="F490" s="2"/>
      <c r="G490" s="2" t="s">
        <v>73</v>
      </c>
    </row>
    <row r="491" spans="1:7" hidden="1" x14ac:dyDescent="0.35">
      <c r="A491" s="13" t="s">
        <v>4</v>
      </c>
      <c r="B491" s="7"/>
      <c r="C491" s="8"/>
      <c r="D491" s="6"/>
      <c r="E491" s="14"/>
      <c r="F491" s="2"/>
      <c r="G491" s="40" t="s">
        <v>73</v>
      </c>
    </row>
    <row r="492" spans="1:7" hidden="1" x14ac:dyDescent="0.35">
      <c r="A492" s="13" t="s">
        <v>33</v>
      </c>
      <c r="B492" s="7"/>
      <c r="C492" s="8"/>
      <c r="D492" s="6"/>
      <c r="E492" s="14"/>
      <c r="F492" s="2"/>
      <c r="G492" s="2" t="s">
        <v>73</v>
      </c>
    </row>
    <row r="493" spans="1:7" hidden="1" x14ac:dyDescent="0.35">
      <c r="A493" s="13" t="s">
        <v>35</v>
      </c>
      <c r="B493" s="7"/>
      <c r="C493" s="8"/>
      <c r="D493" s="6"/>
      <c r="E493" s="14"/>
      <c r="F493" s="2"/>
      <c r="G493" s="40" t="s">
        <v>73</v>
      </c>
    </row>
    <row r="494" spans="1:7" hidden="1" x14ac:dyDescent="0.35">
      <c r="A494" s="13" t="s">
        <v>29</v>
      </c>
      <c r="B494" s="7"/>
      <c r="C494" s="8"/>
      <c r="D494" s="6"/>
      <c r="E494" s="14"/>
      <c r="F494" s="2"/>
      <c r="G494" s="2" t="s">
        <v>73</v>
      </c>
    </row>
    <row r="495" spans="1:7" hidden="1" x14ac:dyDescent="0.35">
      <c r="A495" s="13" t="s">
        <v>30</v>
      </c>
      <c r="B495" s="7"/>
      <c r="C495" s="8"/>
      <c r="D495" s="6"/>
      <c r="E495" s="14"/>
      <c r="F495" s="2"/>
      <c r="G495" s="40" t="s">
        <v>73</v>
      </c>
    </row>
    <row r="496" spans="1:7" hidden="1" x14ac:dyDescent="0.35">
      <c r="A496" s="13" t="s">
        <v>31</v>
      </c>
      <c r="B496" s="7"/>
      <c r="C496" s="8"/>
      <c r="D496" s="6"/>
      <c r="E496" s="14"/>
      <c r="F496" s="2"/>
      <c r="G496" s="2" t="s">
        <v>73</v>
      </c>
    </row>
    <row r="497" spans="1:7" hidden="1" x14ac:dyDescent="0.35">
      <c r="A497" s="13" t="s">
        <v>32</v>
      </c>
      <c r="B497" s="7"/>
      <c r="C497" s="8"/>
      <c r="D497" s="6"/>
      <c r="E497" s="14"/>
      <c r="F497" s="2"/>
      <c r="G497" s="40" t="s">
        <v>73</v>
      </c>
    </row>
    <row r="498" spans="1:7" hidden="1" x14ac:dyDescent="0.35">
      <c r="A498" s="13" t="s">
        <v>42</v>
      </c>
      <c r="B498" s="7"/>
      <c r="C498" s="8"/>
      <c r="D498" s="6"/>
      <c r="E498" s="14"/>
      <c r="F498" s="2"/>
      <c r="G498" s="2" t="s">
        <v>73</v>
      </c>
    </row>
    <row r="499" spans="1:7" hidden="1" x14ac:dyDescent="0.35">
      <c r="A499" s="13" t="s">
        <v>43</v>
      </c>
      <c r="B499" s="7"/>
      <c r="C499" s="8"/>
      <c r="D499" s="6"/>
      <c r="E499" s="14"/>
      <c r="F499" s="2"/>
      <c r="G499" s="40" t="s">
        <v>73</v>
      </c>
    </row>
    <row r="500" spans="1:7" hidden="1" x14ac:dyDescent="0.35">
      <c r="A500" s="13" t="s">
        <v>9</v>
      </c>
      <c r="B500" s="7"/>
      <c r="C500" s="8"/>
      <c r="D500" s="6"/>
      <c r="E500" s="14"/>
      <c r="F500" s="2"/>
      <c r="G500" s="2" t="s">
        <v>73</v>
      </c>
    </row>
    <row r="501" spans="1:7" hidden="1" x14ac:dyDescent="0.35">
      <c r="A501" s="13" t="s">
        <v>27</v>
      </c>
      <c r="B501" s="7"/>
      <c r="C501" s="8"/>
      <c r="D501" s="6"/>
      <c r="E501" s="14"/>
      <c r="F501" s="2"/>
      <c r="G501" s="40" t="s">
        <v>73</v>
      </c>
    </row>
    <row r="502" spans="1:7" hidden="1" x14ac:dyDescent="0.35">
      <c r="A502" s="13" t="s">
        <v>5</v>
      </c>
      <c r="B502" s="7"/>
      <c r="C502" s="8"/>
      <c r="D502" s="6"/>
      <c r="E502" s="14"/>
      <c r="F502" s="2"/>
      <c r="G502" s="2" t="s">
        <v>73</v>
      </c>
    </row>
    <row r="503" spans="1:7" hidden="1" x14ac:dyDescent="0.35">
      <c r="A503" s="13" t="s">
        <v>6</v>
      </c>
      <c r="B503" s="7"/>
      <c r="C503" s="8"/>
      <c r="D503" s="6"/>
      <c r="E503" s="14"/>
      <c r="F503" s="2"/>
      <c r="G503" s="40" t="s">
        <v>73</v>
      </c>
    </row>
    <row r="504" spans="1:7" hidden="1" x14ac:dyDescent="0.35">
      <c r="A504" s="13" t="s">
        <v>7</v>
      </c>
      <c r="B504" s="7"/>
      <c r="C504" s="8"/>
      <c r="D504" s="6"/>
      <c r="E504" s="14"/>
      <c r="F504" s="2"/>
      <c r="G504" s="2" t="s">
        <v>73</v>
      </c>
    </row>
    <row r="505" spans="1:7" hidden="1" x14ac:dyDescent="0.35">
      <c r="A505" s="13" t="s">
        <v>8</v>
      </c>
      <c r="B505" s="7"/>
      <c r="C505" s="8"/>
      <c r="D505" s="6"/>
      <c r="E505" s="14"/>
      <c r="F505" s="2"/>
      <c r="G505" s="40" t="s">
        <v>73</v>
      </c>
    </row>
    <row r="506" spans="1:7" hidden="1" x14ac:dyDescent="0.35">
      <c r="A506" s="13" t="s">
        <v>45</v>
      </c>
      <c r="B506" s="7"/>
      <c r="C506" s="8"/>
      <c r="D506" s="6"/>
      <c r="E506" s="14"/>
      <c r="F506" s="2"/>
      <c r="G506" s="2" t="s">
        <v>73</v>
      </c>
    </row>
    <row r="507" spans="1:7" hidden="1" x14ac:dyDescent="0.35">
      <c r="A507" s="13" t="s">
        <v>40</v>
      </c>
      <c r="B507" s="7"/>
      <c r="C507" s="8"/>
      <c r="D507" s="6"/>
      <c r="E507" s="14"/>
      <c r="F507" s="2"/>
      <c r="G507" s="40" t="s">
        <v>73</v>
      </c>
    </row>
    <row r="508" spans="1:7" hidden="1" x14ac:dyDescent="0.35">
      <c r="A508" s="13" t="s">
        <v>41</v>
      </c>
      <c r="B508" s="7"/>
      <c r="C508" s="8"/>
      <c r="D508" s="6"/>
      <c r="E508" s="14"/>
      <c r="F508" s="2"/>
      <c r="G508" s="2" t="s">
        <v>73</v>
      </c>
    </row>
    <row r="509" spans="1:7" hidden="1" x14ac:dyDescent="0.35">
      <c r="A509" s="13" t="s">
        <v>10</v>
      </c>
      <c r="B509" s="7"/>
      <c r="C509" s="8"/>
      <c r="D509" s="6"/>
      <c r="E509" s="14"/>
      <c r="F509" s="2"/>
      <c r="G509" s="40" t="s">
        <v>73</v>
      </c>
    </row>
    <row r="510" spans="1:7" hidden="1" x14ac:dyDescent="0.35">
      <c r="A510" s="13" t="s">
        <v>11</v>
      </c>
      <c r="B510" s="7"/>
      <c r="C510" s="8"/>
      <c r="D510" s="6"/>
      <c r="E510" s="14"/>
      <c r="F510" s="2"/>
      <c r="G510" s="2" t="s">
        <v>73</v>
      </c>
    </row>
    <row r="511" spans="1:7" hidden="1" x14ac:dyDescent="0.35">
      <c r="A511" s="13" t="s">
        <v>44</v>
      </c>
      <c r="B511" s="7"/>
      <c r="C511" s="8"/>
      <c r="D511" s="6"/>
      <c r="E511" s="14"/>
      <c r="F511" s="2"/>
      <c r="G511" s="40" t="s">
        <v>73</v>
      </c>
    </row>
    <row r="512" spans="1:7" hidden="1" x14ac:dyDescent="0.35">
      <c r="A512" s="13" t="s">
        <v>12</v>
      </c>
      <c r="B512" s="7"/>
      <c r="C512" s="8"/>
      <c r="D512" s="6"/>
      <c r="E512" s="14"/>
      <c r="F512" s="2"/>
      <c r="G512" s="2" t="s">
        <v>73</v>
      </c>
    </row>
    <row r="513" spans="1:7" hidden="1" x14ac:dyDescent="0.35">
      <c r="A513" s="13" t="s">
        <v>16</v>
      </c>
      <c r="B513" s="7"/>
      <c r="C513" s="8"/>
      <c r="D513" s="6"/>
      <c r="E513" s="14"/>
      <c r="F513" s="2"/>
      <c r="G513" s="40" t="s">
        <v>73</v>
      </c>
    </row>
    <row r="514" spans="1:7" hidden="1" x14ac:dyDescent="0.35">
      <c r="A514" s="13" t="s">
        <v>49</v>
      </c>
      <c r="B514" s="7"/>
      <c r="C514" s="8"/>
      <c r="D514" s="6"/>
      <c r="E514" s="14"/>
      <c r="F514" s="2"/>
      <c r="G514" s="2" t="s">
        <v>73</v>
      </c>
    </row>
    <row r="515" spans="1:7" hidden="1" x14ac:dyDescent="0.35">
      <c r="A515" s="13" t="s">
        <v>48</v>
      </c>
      <c r="B515" s="7"/>
      <c r="C515" s="8"/>
      <c r="D515" s="6"/>
      <c r="E515" s="14"/>
      <c r="F515" s="2"/>
      <c r="G515" s="40" t="s">
        <v>73</v>
      </c>
    </row>
    <row r="516" spans="1:7" hidden="1" x14ac:dyDescent="0.35">
      <c r="A516" s="13" t="s">
        <v>20</v>
      </c>
      <c r="B516" s="7"/>
      <c r="C516" s="8"/>
      <c r="D516" s="6"/>
      <c r="E516" s="14"/>
      <c r="F516" s="2"/>
      <c r="G516" s="2" t="s">
        <v>73</v>
      </c>
    </row>
    <row r="517" spans="1:7" hidden="1" x14ac:dyDescent="0.35">
      <c r="A517" s="13" t="s">
        <v>15</v>
      </c>
      <c r="B517" s="7"/>
      <c r="C517" s="8"/>
      <c r="D517" s="6"/>
      <c r="E517" s="14"/>
      <c r="F517" s="2"/>
      <c r="G517" s="40" t="s">
        <v>73</v>
      </c>
    </row>
    <row r="518" spans="1:7" hidden="1" x14ac:dyDescent="0.35">
      <c r="A518" s="13" t="s">
        <v>17</v>
      </c>
      <c r="B518" s="7"/>
      <c r="C518" s="8"/>
      <c r="D518" s="6"/>
      <c r="E518" s="14"/>
      <c r="F518" s="2"/>
      <c r="G518" s="2" t="s">
        <v>73</v>
      </c>
    </row>
    <row r="519" spans="1:7" hidden="1" x14ac:dyDescent="0.35">
      <c r="A519" s="13" t="s">
        <v>36</v>
      </c>
      <c r="B519" s="7"/>
      <c r="C519" s="8"/>
      <c r="D519" s="6"/>
      <c r="E519" s="14"/>
      <c r="F519" s="2"/>
      <c r="G519" s="40" t="s">
        <v>73</v>
      </c>
    </row>
    <row r="520" spans="1:7" hidden="1" x14ac:dyDescent="0.35">
      <c r="A520" s="13" t="s">
        <v>37</v>
      </c>
      <c r="B520" s="7"/>
      <c r="C520" s="8"/>
      <c r="D520" s="6"/>
      <c r="E520" s="14"/>
      <c r="F520" s="2"/>
      <c r="G520" s="2" t="s">
        <v>73</v>
      </c>
    </row>
    <row r="521" spans="1:7" hidden="1" x14ac:dyDescent="0.35">
      <c r="A521" s="13" t="s">
        <v>38</v>
      </c>
      <c r="B521" s="7"/>
      <c r="C521" s="8"/>
      <c r="D521" s="6"/>
      <c r="E521" s="14"/>
      <c r="F521" s="2"/>
      <c r="G521" s="40" t="s">
        <v>73</v>
      </c>
    </row>
    <row r="522" spans="1:7" hidden="1" x14ac:dyDescent="0.35">
      <c r="A522" s="13" t="s">
        <v>39</v>
      </c>
      <c r="B522" s="7"/>
      <c r="C522" s="8"/>
      <c r="D522" s="6"/>
      <c r="E522" s="14"/>
      <c r="F522" s="2"/>
      <c r="G522" s="2" t="s">
        <v>73</v>
      </c>
    </row>
    <row r="523" spans="1:7" hidden="1" x14ac:dyDescent="0.35">
      <c r="A523" s="13" t="s">
        <v>46</v>
      </c>
      <c r="B523" s="7"/>
      <c r="C523" s="8"/>
      <c r="D523" s="6"/>
      <c r="E523" s="14"/>
      <c r="F523" s="2"/>
      <c r="G523" s="40" t="s">
        <v>73</v>
      </c>
    </row>
    <row r="524" spans="1:7" hidden="1" x14ac:dyDescent="0.35">
      <c r="A524" s="13" t="s">
        <v>47</v>
      </c>
      <c r="B524" s="7"/>
      <c r="C524" s="8"/>
      <c r="D524" s="6"/>
      <c r="E524" s="14"/>
      <c r="F524" s="2"/>
      <c r="G524" s="2" t="s">
        <v>73</v>
      </c>
    </row>
    <row r="525" spans="1:7" hidden="1" x14ac:dyDescent="0.35">
      <c r="A525" s="13" t="s">
        <v>21</v>
      </c>
      <c r="B525" s="7"/>
      <c r="C525" s="8"/>
      <c r="D525" s="6"/>
      <c r="E525" s="14"/>
      <c r="F525" s="2"/>
      <c r="G525" s="40" t="s">
        <v>73</v>
      </c>
    </row>
    <row r="526" spans="1:7" hidden="1" x14ac:dyDescent="0.35">
      <c r="A526" s="19" t="s">
        <v>22</v>
      </c>
      <c r="B526" s="20"/>
      <c r="C526" s="8"/>
      <c r="D526" s="6"/>
      <c r="E526" s="14"/>
      <c r="F526" s="2"/>
      <c r="G526" s="2" t="s">
        <v>73</v>
      </c>
    </row>
    <row r="527" spans="1:7" ht="15" hidden="1" thickBot="1" x14ac:dyDescent="0.4">
      <c r="A527" s="26" t="s">
        <v>23</v>
      </c>
      <c r="B527" s="37">
        <f>SUMIF(E483:E526,"=X",B483:B526)</f>
        <v>0</v>
      </c>
      <c r="C527" s="36"/>
      <c r="D527" s="3"/>
      <c r="E527" s="15"/>
      <c r="F527" s="2"/>
      <c r="G527" s="40" t="s">
        <v>73</v>
      </c>
    </row>
    <row r="528" spans="1:7" hidden="1" x14ac:dyDescent="0.35">
      <c r="A528" s="23" t="s">
        <v>62</v>
      </c>
      <c r="B528" s="35"/>
      <c r="C528" s="4"/>
      <c r="D528" s="4"/>
      <c r="E528" s="11"/>
      <c r="F528" s="2"/>
      <c r="G528" s="2" t="s">
        <v>73</v>
      </c>
    </row>
    <row r="529" spans="1:7" hidden="1" x14ac:dyDescent="0.35">
      <c r="A529" s="16" t="s">
        <v>18</v>
      </c>
      <c r="B529" s="7"/>
      <c r="C529" s="6"/>
      <c r="D529" s="6"/>
      <c r="E529" s="14"/>
      <c r="F529" s="2"/>
      <c r="G529" s="40" t="s">
        <v>73</v>
      </c>
    </row>
    <row r="530" spans="1:7" hidden="1" x14ac:dyDescent="0.35">
      <c r="A530" s="34" t="s">
        <v>19</v>
      </c>
      <c r="B530" s="20"/>
      <c r="C530" s="6"/>
      <c r="D530" s="6"/>
      <c r="E530" s="14"/>
      <c r="F530" s="2"/>
      <c r="G530" s="2" t="s">
        <v>73</v>
      </c>
    </row>
    <row r="531" spans="1:7" ht="15" hidden="1" thickBot="1" x14ac:dyDescent="0.4">
      <c r="A531" s="26" t="s">
        <v>23</v>
      </c>
      <c r="B531" s="37">
        <f>SUMIF(E529:E530,"=X",B529:B530)</f>
        <v>0</v>
      </c>
      <c r="C531" s="33"/>
      <c r="D531" s="3"/>
      <c r="E531" s="15"/>
      <c r="F531" s="2"/>
      <c r="G531" s="40" t="s">
        <v>73</v>
      </c>
    </row>
    <row r="532" spans="1:7" hidden="1" x14ac:dyDescent="0.35">
      <c r="A532" s="23" t="s">
        <v>13</v>
      </c>
      <c r="B532" s="35"/>
      <c r="C532" s="4"/>
      <c r="D532" s="4"/>
      <c r="E532" s="11"/>
      <c r="F532" s="2"/>
      <c r="G532" s="2" t="s">
        <v>73</v>
      </c>
    </row>
    <row r="533" spans="1:7" hidden="1" x14ac:dyDescent="0.35">
      <c r="A533" s="13" t="s">
        <v>1</v>
      </c>
      <c r="B533" s="7"/>
      <c r="C533" s="6"/>
      <c r="D533" s="6"/>
      <c r="E533" s="14"/>
      <c r="F533" s="2"/>
      <c r="G533" s="40" t="s">
        <v>73</v>
      </c>
    </row>
    <row r="534" spans="1:7" hidden="1" x14ac:dyDescent="0.35">
      <c r="A534" s="13" t="s">
        <v>24</v>
      </c>
      <c r="B534" s="7"/>
      <c r="C534" s="6"/>
      <c r="D534" s="6"/>
      <c r="E534" s="14"/>
      <c r="F534" s="2"/>
      <c r="G534" s="2" t="s">
        <v>73</v>
      </c>
    </row>
    <row r="535" spans="1:7" hidden="1" x14ac:dyDescent="0.35">
      <c r="A535" s="13" t="s">
        <v>2</v>
      </c>
      <c r="B535" s="7"/>
      <c r="C535" s="6"/>
      <c r="D535" s="6"/>
      <c r="E535" s="14"/>
      <c r="F535" s="2"/>
      <c r="G535" s="40" t="s">
        <v>73</v>
      </c>
    </row>
    <row r="536" spans="1:7" hidden="1" x14ac:dyDescent="0.35">
      <c r="A536" s="13" t="s">
        <v>3</v>
      </c>
      <c r="B536" s="7"/>
      <c r="C536" s="6"/>
      <c r="D536" s="6"/>
      <c r="E536" s="14"/>
      <c r="F536" s="2"/>
      <c r="G536" s="2" t="s">
        <v>73</v>
      </c>
    </row>
    <row r="537" spans="1:7" hidden="1" x14ac:dyDescent="0.35">
      <c r="A537" s="13" t="s">
        <v>14</v>
      </c>
      <c r="B537" s="7"/>
      <c r="C537" s="6"/>
      <c r="D537" s="6"/>
      <c r="E537" s="14"/>
      <c r="F537" s="2"/>
      <c r="G537" s="40" t="s">
        <v>73</v>
      </c>
    </row>
    <row r="538" spans="1:7" hidden="1" x14ac:dyDescent="0.35">
      <c r="A538" s="13" t="s">
        <v>26</v>
      </c>
      <c r="B538" s="7"/>
      <c r="C538" s="6"/>
      <c r="D538" s="6"/>
      <c r="E538" s="14"/>
      <c r="F538" s="2"/>
      <c r="G538" s="2" t="s">
        <v>73</v>
      </c>
    </row>
    <row r="539" spans="1:7" hidden="1" x14ac:dyDescent="0.35">
      <c r="A539" s="13" t="s">
        <v>28</v>
      </c>
      <c r="B539" s="7"/>
      <c r="C539" s="6"/>
      <c r="D539" s="6"/>
      <c r="E539" s="14"/>
      <c r="F539" s="2"/>
      <c r="G539" s="40" t="s">
        <v>73</v>
      </c>
    </row>
    <row r="540" spans="1:7" hidden="1" x14ac:dyDescent="0.35">
      <c r="A540" s="13" t="s">
        <v>34</v>
      </c>
      <c r="B540" s="7"/>
      <c r="C540" s="6"/>
      <c r="D540" s="6"/>
      <c r="E540" s="14"/>
      <c r="F540" s="2"/>
      <c r="G540" s="2" t="s">
        <v>73</v>
      </c>
    </row>
    <row r="541" spans="1:7" hidden="1" x14ac:dyDescent="0.35">
      <c r="A541" s="13" t="s">
        <v>4</v>
      </c>
      <c r="B541" s="7"/>
      <c r="C541" s="6"/>
      <c r="D541" s="6"/>
      <c r="E541" s="14"/>
      <c r="F541" s="2"/>
      <c r="G541" s="40" t="s">
        <v>73</v>
      </c>
    </row>
    <row r="542" spans="1:7" hidden="1" x14ac:dyDescent="0.35">
      <c r="A542" s="13" t="s">
        <v>33</v>
      </c>
      <c r="B542" s="7"/>
      <c r="C542" s="6"/>
      <c r="D542" s="6"/>
      <c r="E542" s="14"/>
      <c r="F542" s="2"/>
      <c r="G542" s="2" t="s">
        <v>73</v>
      </c>
    </row>
    <row r="543" spans="1:7" hidden="1" x14ac:dyDescent="0.35">
      <c r="A543" s="13" t="s">
        <v>35</v>
      </c>
      <c r="B543" s="7"/>
      <c r="C543" s="6"/>
      <c r="D543" s="6"/>
      <c r="E543" s="14"/>
      <c r="F543" s="2"/>
      <c r="G543" s="40" t="s">
        <v>73</v>
      </c>
    </row>
    <row r="544" spans="1:7" hidden="1" x14ac:dyDescent="0.35">
      <c r="A544" s="13" t="s">
        <v>29</v>
      </c>
      <c r="B544" s="7"/>
      <c r="C544" s="6"/>
      <c r="D544" s="6"/>
      <c r="E544" s="14"/>
      <c r="F544" s="2"/>
      <c r="G544" s="2" t="s">
        <v>73</v>
      </c>
    </row>
    <row r="545" spans="1:7" hidden="1" x14ac:dyDescent="0.35">
      <c r="A545" s="13" t="s">
        <v>30</v>
      </c>
      <c r="B545" s="7"/>
      <c r="C545" s="6"/>
      <c r="D545" s="6"/>
      <c r="E545" s="14"/>
      <c r="F545" s="2"/>
      <c r="G545" s="40" t="s">
        <v>73</v>
      </c>
    </row>
    <row r="546" spans="1:7" hidden="1" x14ac:dyDescent="0.35">
      <c r="A546" s="13" t="s">
        <v>31</v>
      </c>
      <c r="B546" s="7"/>
      <c r="C546" s="6"/>
      <c r="D546" s="6"/>
      <c r="E546" s="14"/>
      <c r="F546" s="2"/>
      <c r="G546" s="2" t="s">
        <v>73</v>
      </c>
    </row>
    <row r="547" spans="1:7" hidden="1" x14ac:dyDescent="0.35">
      <c r="A547" s="13" t="s">
        <v>32</v>
      </c>
      <c r="B547" s="7"/>
      <c r="C547" s="6"/>
      <c r="D547" s="6"/>
      <c r="E547" s="14"/>
      <c r="F547" s="2"/>
      <c r="G547" s="40" t="s">
        <v>73</v>
      </c>
    </row>
    <row r="548" spans="1:7" hidden="1" x14ac:dyDescent="0.35">
      <c r="A548" s="13" t="s">
        <v>42</v>
      </c>
      <c r="B548" s="7"/>
      <c r="C548" s="6"/>
      <c r="D548" s="6"/>
      <c r="E548" s="14"/>
      <c r="F548" s="2"/>
      <c r="G548" s="2" t="s">
        <v>73</v>
      </c>
    </row>
    <row r="549" spans="1:7" hidden="1" x14ac:dyDescent="0.35">
      <c r="A549" s="13" t="s">
        <v>43</v>
      </c>
      <c r="B549" s="7"/>
      <c r="C549" s="6"/>
      <c r="D549" s="6"/>
      <c r="E549" s="14"/>
      <c r="F549" s="2"/>
      <c r="G549" s="40" t="s">
        <v>73</v>
      </c>
    </row>
    <row r="550" spans="1:7" hidden="1" x14ac:dyDescent="0.35">
      <c r="A550" s="13" t="s">
        <v>9</v>
      </c>
      <c r="B550" s="7"/>
      <c r="C550" s="6"/>
      <c r="D550" s="6"/>
      <c r="E550" s="14"/>
      <c r="F550" s="2"/>
      <c r="G550" s="2" t="s">
        <v>73</v>
      </c>
    </row>
    <row r="551" spans="1:7" hidden="1" x14ac:dyDescent="0.35">
      <c r="A551" s="13" t="s">
        <v>27</v>
      </c>
      <c r="B551" s="7"/>
      <c r="C551" s="6"/>
      <c r="D551" s="6"/>
      <c r="E551" s="14"/>
      <c r="F551" s="2"/>
      <c r="G551" s="40" t="s">
        <v>73</v>
      </c>
    </row>
    <row r="552" spans="1:7" hidden="1" x14ac:dyDescent="0.35">
      <c r="A552" s="13" t="s">
        <v>5</v>
      </c>
      <c r="B552" s="7"/>
      <c r="C552" s="6"/>
      <c r="D552" s="6"/>
      <c r="E552" s="14"/>
      <c r="F552" s="2"/>
      <c r="G552" s="2" t="s">
        <v>73</v>
      </c>
    </row>
    <row r="553" spans="1:7" hidden="1" x14ac:dyDescent="0.35">
      <c r="A553" s="13" t="s">
        <v>6</v>
      </c>
      <c r="B553" s="7"/>
      <c r="C553" s="6"/>
      <c r="D553" s="6"/>
      <c r="E553" s="14"/>
      <c r="F553" s="2"/>
      <c r="G553" s="40" t="s">
        <v>73</v>
      </c>
    </row>
    <row r="554" spans="1:7" hidden="1" x14ac:dyDescent="0.35">
      <c r="A554" s="13" t="s">
        <v>7</v>
      </c>
      <c r="B554" s="7"/>
      <c r="C554" s="6"/>
      <c r="D554" s="6"/>
      <c r="E554" s="14"/>
      <c r="F554" s="2"/>
      <c r="G554" s="2" t="s">
        <v>73</v>
      </c>
    </row>
    <row r="555" spans="1:7" hidden="1" x14ac:dyDescent="0.35">
      <c r="A555" s="13" t="s">
        <v>8</v>
      </c>
      <c r="B555" s="7"/>
      <c r="C555" s="6"/>
      <c r="D555" s="6"/>
      <c r="E555" s="14"/>
      <c r="F555" s="2"/>
      <c r="G555" s="40" t="s">
        <v>73</v>
      </c>
    </row>
    <row r="556" spans="1:7" hidden="1" x14ac:dyDescent="0.35">
      <c r="A556" s="13" t="s">
        <v>45</v>
      </c>
      <c r="B556" s="7"/>
      <c r="C556" s="6"/>
      <c r="D556" s="6"/>
      <c r="E556" s="14"/>
      <c r="F556" s="2"/>
      <c r="G556" s="2" t="s">
        <v>73</v>
      </c>
    </row>
    <row r="557" spans="1:7" hidden="1" x14ac:dyDescent="0.35">
      <c r="A557" s="13" t="s">
        <v>40</v>
      </c>
      <c r="B557" s="7"/>
      <c r="C557" s="6"/>
      <c r="D557" s="6"/>
      <c r="E557" s="14"/>
      <c r="F557" s="2"/>
      <c r="G557" s="40" t="s">
        <v>73</v>
      </c>
    </row>
    <row r="558" spans="1:7" hidden="1" x14ac:dyDescent="0.35">
      <c r="A558" s="13" t="s">
        <v>41</v>
      </c>
      <c r="B558" s="7"/>
      <c r="C558" s="6"/>
      <c r="D558" s="6"/>
      <c r="E558" s="14"/>
      <c r="F558" s="2"/>
      <c r="G558" s="2" t="s">
        <v>73</v>
      </c>
    </row>
    <row r="559" spans="1:7" hidden="1" x14ac:dyDescent="0.35">
      <c r="A559" s="13" t="s">
        <v>10</v>
      </c>
      <c r="B559" s="7"/>
      <c r="C559" s="6"/>
      <c r="D559" s="6"/>
      <c r="E559" s="14"/>
      <c r="F559" s="2"/>
      <c r="G559" s="40" t="s">
        <v>73</v>
      </c>
    </row>
    <row r="560" spans="1:7" hidden="1" x14ac:dyDescent="0.35">
      <c r="A560" s="13" t="s">
        <v>11</v>
      </c>
      <c r="B560" s="7"/>
      <c r="C560" s="6"/>
      <c r="D560" s="6"/>
      <c r="E560" s="14"/>
      <c r="F560" s="2"/>
      <c r="G560" s="2" t="s">
        <v>73</v>
      </c>
    </row>
    <row r="561" spans="1:7" hidden="1" x14ac:dyDescent="0.35">
      <c r="A561" s="13" t="s">
        <v>44</v>
      </c>
      <c r="B561" s="7"/>
      <c r="C561" s="6"/>
      <c r="D561" s="6"/>
      <c r="E561" s="14"/>
      <c r="F561" s="2"/>
      <c r="G561" s="40" t="s">
        <v>73</v>
      </c>
    </row>
    <row r="562" spans="1:7" hidden="1" x14ac:dyDescent="0.35">
      <c r="A562" s="13" t="s">
        <v>12</v>
      </c>
      <c r="B562" s="7"/>
      <c r="C562" s="6"/>
      <c r="D562" s="6"/>
      <c r="E562" s="14"/>
      <c r="F562" s="2"/>
      <c r="G562" s="2" t="s">
        <v>73</v>
      </c>
    </row>
    <row r="563" spans="1:7" hidden="1" x14ac:dyDescent="0.35">
      <c r="A563" s="13" t="s">
        <v>16</v>
      </c>
      <c r="B563" s="7"/>
      <c r="C563" s="6"/>
      <c r="D563" s="6"/>
      <c r="E563" s="14"/>
      <c r="F563" s="2"/>
      <c r="G563" s="40" t="s">
        <v>73</v>
      </c>
    </row>
    <row r="564" spans="1:7" hidden="1" x14ac:dyDescent="0.35">
      <c r="A564" s="13" t="s">
        <v>49</v>
      </c>
      <c r="B564" s="7"/>
      <c r="C564" s="6"/>
      <c r="D564" s="6"/>
      <c r="E564" s="14"/>
      <c r="F564" s="2"/>
      <c r="G564" s="2" t="s">
        <v>73</v>
      </c>
    </row>
    <row r="565" spans="1:7" hidden="1" x14ac:dyDescent="0.35">
      <c r="A565" s="13" t="s">
        <v>59</v>
      </c>
      <c r="B565" s="7"/>
      <c r="C565" s="6"/>
      <c r="D565" s="6"/>
      <c r="E565" s="14"/>
      <c r="F565" s="2"/>
      <c r="G565" s="40" t="s">
        <v>73</v>
      </c>
    </row>
    <row r="566" spans="1:7" hidden="1" x14ac:dyDescent="0.35">
      <c r="A566" s="13" t="s">
        <v>60</v>
      </c>
      <c r="B566" s="7"/>
      <c r="C566" s="6"/>
      <c r="D566" s="6"/>
      <c r="E566" s="14"/>
      <c r="F566" s="2"/>
      <c r="G566" s="2" t="s">
        <v>73</v>
      </c>
    </row>
    <row r="567" spans="1:7" hidden="1" x14ac:dyDescent="0.35">
      <c r="A567" s="13" t="s">
        <v>48</v>
      </c>
      <c r="B567" s="7"/>
      <c r="C567" s="6"/>
      <c r="D567" s="6"/>
      <c r="E567" s="14"/>
      <c r="F567" s="2"/>
      <c r="G567" s="40" t="s">
        <v>73</v>
      </c>
    </row>
    <row r="568" spans="1:7" hidden="1" x14ac:dyDescent="0.35">
      <c r="A568" s="13" t="s">
        <v>20</v>
      </c>
      <c r="B568" s="7"/>
      <c r="C568" s="6"/>
      <c r="D568" s="6"/>
      <c r="E568" s="14"/>
      <c r="F568" s="2"/>
      <c r="G568" s="2" t="s">
        <v>73</v>
      </c>
    </row>
    <row r="569" spans="1:7" hidden="1" x14ac:dyDescent="0.35">
      <c r="A569" s="13" t="s">
        <v>15</v>
      </c>
      <c r="B569" s="7"/>
      <c r="C569" s="6"/>
      <c r="D569" s="6"/>
      <c r="E569" s="14"/>
      <c r="F569" s="2"/>
      <c r="G569" s="40" t="s">
        <v>73</v>
      </c>
    </row>
    <row r="570" spans="1:7" hidden="1" x14ac:dyDescent="0.35">
      <c r="A570" s="13" t="s">
        <v>17</v>
      </c>
      <c r="B570" s="7"/>
      <c r="C570" s="6"/>
      <c r="D570" s="6"/>
      <c r="E570" s="14"/>
      <c r="F570" s="2"/>
      <c r="G570" s="2" t="s">
        <v>73</v>
      </c>
    </row>
    <row r="571" spans="1:7" hidden="1" x14ac:dyDescent="0.35">
      <c r="A571" s="13" t="s">
        <v>36</v>
      </c>
      <c r="B571" s="7"/>
      <c r="C571" s="6"/>
      <c r="D571" s="6"/>
      <c r="E571" s="14"/>
      <c r="F571" s="2"/>
      <c r="G571" s="40" t="s">
        <v>73</v>
      </c>
    </row>
    <row r="572" spans="1:7" hidden="1" x14ac:dyDescent="0.35">
      <c r="A572" s="13" t="s">
        <v>37</v>
      </c>
      <c r="B572" s="7"/>
      <c r="C572" s="6"/>
      <c r="D572" s="6"/>
      <c r="E572" s="14"/>
      <c r="F572" s="2"/>
      <c r="G572" s="2" t="s">
        <v>73</v>
      </c>
    </row>
    <row r="573" spans="1:7" hidden="1" x14ac:dyDescent="0.35">
      <c r="A573" s="13" t="s">
        <v>38</v>
      </c>
      <c r="B573" s="7"/>
      <c r="C573" s="6"/>
      <c r="D573" s="6"/>
      <c r="E573" s="14"/>
      <c r="F573" s="2"/>
      <c r="G573" s="40" t="s">
        <v>73</v>
      </c>
    </row>
    <row r="574" spans="1:7" hidden="1" x14ac:dyDescent="0.35">
      <c r="A574" s="13" t="s">
        <v>39</v>
      </c>
      <c r="B574" s="7"/>
      <c r="C574" s="6"/>
      <c r="D574" s="6"/>
      <c r="E574" s="14"/>
      <c r="F574" s="2"/>
      <c r="G574" s="2" t="s">
        <v>73</v>
      </c>
    </row>
    <row r="575" spans="1:7" hidden="1" x14ac:dyDescent="0.35">
      <c r="A575" s="13" t="s">
        <v>46</v>
      </c>
      <c r="B575" s="7"/>
      <c r="C575" s="6"/>
      <c r="D575" s="6"/>
      <c r="E575" s="14"/>
      <c r="F575" s="2"/>
      <c r="G575" s="40" t="s">
        <v>73</v>
      </c>
    </row>
    <row r="576" spans="1:7" hidden="1" x14ac:dyDescent="0.35">
      <c r="A576" s="13" t="s">
        <v>61</v>
      </c>
      <c r="B576" s="7"/>
      <c r="C576" s="6"/>
      <c r="D576" s="6"/>
      <c r="E576" s="14"/>
      <c r="F576" s="2"/>
      <c r="G576" s="2" t="s">
        <v>73</v>
      </c>
    </row>
    <row r="577" spans="1:7" hidden="1" x14ac:dyDescent="0.35">
      <c r="A577" s="13" t="s">
        <v>55</v>
      </c>
      <c r="B577" s="7"/>
      <c r="C577" s="6"/>
      <c r="D577" s="6"/>
      <c r="E577" s="14"/>
      <c r="F577" s="2"/>
      <c r="G577" s="40" t="s">
        <v>73</v>
      </c>
    </row>
    <row r="578" spans="1:7" hidden="1" x14ac:dyDescent="0.35">
      <c r="A578" s="13" t="s">
        <v>56</v>
      </c>
      <c r="B578" s="7"/>
      <c r="C578" s="6"/>
      <c r="D578" s="6"/>
      <c r="E578" s="14"/>
      <c r="F578" s="2"/>
      <c r="G578" s="2" t="s">
        <v>73</v>
      </c>
    </row>
    <row r="579" spans="1:7" hidden="1" x14ac:dyDescent="0.35">
      <c r="A579" s="13" t="s">
        <v>57</v>
      </c>
      <c r="B579" s="7"/>
      <c r="C579" s="6"/>
      <c r="D579" s="6"/>
      <c r="E579" s="14"/>
      <c r="F579" s="2"/>
      <c r="G579" s="40" t="s">
        <v>73</v>
      </c>
    </row>
    <row r="580" spans="1:7" hidden="1" x14ac:dyDescent="0.35">
      <c r="A580" s="13" t="s">
        <v>58</v>
      </c>
      <c r="B580" s="7"/>
      <c r="C580" s="6"/>
      <c r="D580" s="6"/>
      <c r="E580" s="14"/>
      <c r="F580" s="2"/>
      <c r="G580" s="2" t="s">
        <v>73</v>
      </c>
    </row>
    <row r="581" spans="1:7" hidden="1" x14ac:dyDescent="0.35">
      <c r="A581" s="13" t="s">
        <v>47</v>
      </c>
      <c r="B581" s="7"/>
      <c r="C581" s="6"/>
      <c r="D581" s="6"/>
      <c r="E581" s="14"/>
      <c r="F581" s="2"/>
      <c r="G581" s="40" t="s">
        <v>73</v>
      </c>
    </row>
    <row r="582" spans="1:7" hidden="1" x14ac:dyDescent="0.35">
      <c r="A582" s="13" t="s">
        <v>52</v>
      </c>
      <c r="B582" s="7"/>
      <c r="C582" s="6"/>
      <c r="D582" s="6"/>
      <c r="E582" s="14"/>
      <c r="F582" s="2"/>
      <c r="G582" s="2" t="s">
        <v>73</v>
      </c>
    </row>
    <row r="583" spans="1:7" hidden="1" x14ac:dyDescent="0.35">
      <c r="A583" s="13" t="s">
        <v>52</v>
      </c>
      <c r="B583" s="7"/>
      <c r="C583" s="6"/>
      <c r="D583" s="6"/>
      <c r="E583" s="14"/>
      <c r="F583" s="2"/>
      <c r="G583" s="40" t="s">
        <v>73</v>
      </c>
    </row>
    <row r="584" spans="1:7" hidden="1" x14ac:dyDescent="0.35">
      <c r="A584" s="13" t="s">
        <v>52</v>
      </c>
      <c r="B584" s="7"/>
      <c r="C584" s="6"/>
      <c r="D584" s="6"/>
      <c r="E584" s="14"/>
      <c r="F584" s="2"/>
      <c r="G584" s="2" t="s">
        <v>73</v>
      </c>
    </row>
    <row r="585" spans="1:7" hidden="1" x14ac:dyDescent="0.35">
      <c r="A585" s="13" t="s">
        <v>51</v>
      </c>
      <c r="B585" s="7"/>
      <c r="C585" s="6"/>
      <c r="D585" s="6"/>
      <c r="E585" s="14"/>
      <c r="F585" s="2"/>
      <c r="G585" s="40" t="s">
        <v>73</v>
      </c>
    </row>
    <row r="586" spans="1:7" hidden="1" x14ac:dyDescent="0.35">
      <c r="A586" s="13" t="s">
        <v>51</v>
      </c>
      <c r="B586" s="7"/>
      <c r="C586" s="6"/>
      <c r="D586" s="6"/>
      <c r="E586" s="14"/>
      <c r="F586" s="2"/>
      <c r="G586" s="2" t="s">
        <v>73</v>
      </c>
    </row>
    <row r="587" spans="1:7" hidden="1" x14ac:dyDescent="0.35">
      <c r="A587" s="13" t="s">
        <v>51</v>
      </c>
      <c r="B587" s="7"/>
      <c r="C587" s="6"/>
      <c r="D587" s="6"/>
      <c r="E587" s="14"/>
      <c r="F587" s="2"/>
      <c r="G587" s="40" t="s">
        <v>73</v>
      </c>
    </row>
    <row r="588" spans="1:7" hidden="1" x14ac:dyDescent="0.35">
      <c r="A588" s="13" t="s">
        <v>53</v>
      </c>
      <c r="B588" s="7"/>
      <c r="C588" s="6"/>
      <c r="D588" s="6"/>
      <c r="E588" s="14"/>
      <c r="F588" s="2"/>
      <c r="G588" s="2" t="s">
        <v>73</v>
      </c>
    </row>
    <row r="589" spans="1:7" hidden="1" x14ac:dyDescent="0.35">
      <c r="A589" s="13" t="s">
        <v>53</v>
      </c>
      <c r="B589" s="7"/>
      <c r="C589" s="6"/>
      <c r="D589" s="6"/>
      <c r="E589" s="14"/>
      <c r="F589" s="2"/>
      <c r="G589" s="40" t="s">
        <v>73</v>
      </c>
    </row>
    <row r="590" spans="1:7" hidden="1" x14ac:dyDescent="0.35">
      <c r="A590" s="13" t="s">
        <v>53</v>
      </c>
      <c r="B590" s="7"/>
      <c r="C590" s="6"/>
      <c r="D590" s="6"/>
      <c r="E590" s="14"/>
      <c r="F590" s="2"/>
      <c r="G590" s="2" t="s">
        <v>73</v>
      </c>
    </row>
    <row r="591" spans="1:7" hidden="1" x14ac:dyDescent="0.35">
      <c r="A591" s="19" t="s">
        <v>54</v>
      </c>
      <c r="B591" s="20"/>
      <c r="C591" s="21"/>
      <c r="D591" s="21"/>
      <c r="E591" s="22"/>
      <c r="F591" s="2"/>
      <c r="G591" s="40" t="s">
        <v>73</v>
      </c>
    </row>
    <row r="592" spans="1:7" ht="15" hidden="1" thickBot="1" x14ac:dyDescent="0.4">
      <c r="A592" s="26" t="s">
        <v>23</v>
      </c>
      <c r="B592" s="27">
        <f>SUMIF(E533:E591,"=X",B533:B591)</f>
        <v>0</v>
      </c>
      <c r="C592" s="28"/>
      <c r="D592" s="28"/>
      <c r="E592" s="29"/>
      <c r="F592" s="2"/>
      <c r="G592" s="2" t="s">
        <v>73</v>
      </c>
    </row>
    <row r="593" spans="1:7" hidden="1" x14ac:dyDescent="0.35">
      <c r="A593" s="23" t="s">
        <v>63</v>
      </c>
      <c r="B593" s="24"/>
      <c r="C593" s="24"/>
      <c r="D593" s="24"/>
      <c r="E593" s="25"/>
      <c r="F593" s="2"/>
      <c r="G593" s="40" t="s">
        <v>73</v>
      </c>
    </row>
    <row r="594" spans="1:7" hidden="1" x14ac:dyDescent="0.35">
      <c r="A594" s="13" t="s">
        <v>464</v>
      </c>
      <c r="B594" s="7">
        <f>B592+B527</f>
        <v>0</v>
      </c>
      <c r="C594" s="3"/>
      <c r="D594" s="3"/>
      <c r="E594" s="15"/>
      <c r="F594" s="2"/>
      <c r="G594" s="2" t="s">
        <v>73</v>
      </c>
    </row>
    <row r="595" spans="1:7" hidden="1" x14ac:dyDescent="0.35">
      <c r="A595" s="13" t="s">
        <v>66</v>
      </c>
      <c r="B595" s="7">
        <f>B531</f>
        <v>0</v>
      </c>
      <c r="C595" s="3"/>
      <c r="D595" s="3"/>
      <c r="E595" s="15"/>
      <c r="F595" s="2"/>
      <c r="G595" s="40" t="s">
        <v>73</v>
      </c>
    </row>
    <row r="596" spans="1:7" hidden="1" x14ac:dyDescent="0.35">
      <c r="A596" s="13" t="s">
        <v>81</v>
      </c>
      <c r="B596" s="6"/>
      <c r="C596" s="3"/>
      <c r="D596" s="3"/>
      <c r="E596" s="15"/>
      <c r="F596" s="2"/>
      <c r="G596" s="2" t="s">
        <v>73</v>
      </c>
    </row>
    <row r="597" spans="1:7" hidden="1" x14ac:dyDescent="0.35">
      <c r="A597" s="13" t="s">
        <v>82</v>
      </c>
      <c r="B597" s="6"/>
      <c r="C597" s="3"/>
      <c r="D597" s="3"/>
      <c r="E597" s="15"/>
      <c r="F597" s="2"/>
      <c r="G597" s="40" t="s">
        <v>73</v>
      </c>
    </row>
    <row r="598" spans="1:7" hidden="1" x14ac:dyDescent="0.35">
      <c r="A598" s="19" t="s">
        <v>68</v>
      </c>
      <c r="B598" s="6">
        <v>60</v>
      </c>
      <c r="C598" s="3"/>
      <c r="D598" s="3"/>
      <c r="E598" s="15"/>
      <c r="F598" s="2"/>
      <c r="G598" s="2" t="s">
        <v>73</v>
      </c>
    </row>
    <row r="599" spans="1:7" ht="15" hidden="1" thickBot="1" x14ac:dyDescent="0.4">
      <c r="A599" s="31" t="s">
        <v>67</v>
      </c>
      <c r="B599" s="32" t="e">
        <f>((B594/B596)/B598)+((B595/B596)/(B597/B598))</f>
        <v>#DIV/0!</v>
      </c>
      <c r="C599" s="30"/>
      <c r="D599" s="17"/>
      <c r="E599" s="18"/>
      <c r="F599" s="2"/>
      <c r="G599" s="40" t="s">
        <v>73</v>
      </c>
    </row>
    <row r="600" spans="1:7" hidden="1" x14ac:dyDescent="0.35">
      <c r="F600" s="2"/>
      <c r="G600" s="2" t="s">
        <v>73</v>
      </c>
    </row>
    <row r="601" spans="1:7" hidden="1" x14ac:dyDescent="0.35">
      <c r="F601" s="2"/>
      <c r="G601" s="40" t="s">
        <v>73</v>
      </c>
    </row>
    <row r="602" spans="1:7" hidden="1" x14ac:dyDescent="0.35">
      <c r="A602" s="43" t="s">
        <v>79</v>
      </c>
      <c r="B602" s="5" t="s">
        <v>65</v>
      </c>
      <c r="C602" s="5" t="s">
        <v>64</v>
      </c>
      <c r="D602" s="5" t="s">
        <v>25</v>
      </c>
      <c r="E602" s="12" t="s">
        <v>50</v>
      </c>
      <c r="F602" s="2"/>
      <c r="G602" s="2" t="s">
        <v>74</v>
      </c>
    </row>
    <row r="603" spans="1:7" hidden="1" x14ac:dyDescent="0.35">
      <c r="A603" s="13" t="s">
        <v>1</v>
      </c>
      <c r="B603" s="7"/>
      <c r="C603" s="8"/>
      <c r="D603" s="6"/>
      <c r="E603" s="14"/>
      <c r="F603" s="2"/>
      <c r="G603" s="40" t="s">
        <v>74</v>
      </c>
    </row>
    <row r="604" spans="1:7" hidden="1" x14ac:dyDescent="0.35">
      <c r="A604" s="13" t="s">
        <v>24</v>
      </c>
      <c r="B604" s="7"/>
      <c r="C604" s="8"/>
      <c r="D604" s="6"/>
      <c r="E604" s="14"/>
      <c r="F604" s="2"/>
      <c r="G604" s="2" t="s">
        <v>74</v>
      </c>
    </row>
    <row r="605" spans="1:7" hidden="1" x14ac:dyDescent="0.35">
      <c r="A605" s="13" t="s">
        <v>2</v>
      </c>
      <c r="B605" s="7"/>
      <c r="C605" s="8"/>
      <c r="D605" s="6"/>
      <c r="E605" s="14"/>
      <c r="F605" s="2"/>
      <c r="G605" s="40" t="s">
        <v>74</v>
      </c>
    </row>
    <row r="606" spans="1:7" hidden="1" x14ac:dyDescent="0.35">
      <c r="A606" s="13" t="s">
        <v>3</v>
      </c>
      <c r="B606" s="7"/>
      <c r="C606" s="8"/>
      <c r="D606" s="6"/>
      <c r="E606" s="14"/>
      <c r="F606" s="2"/>
      <c r="G606" s="2" t="s">
        <v>74</v>
      </c>
    </row>
    <row r="607" spans="1:7" hidden="1" x14ac:dyDescent="0.35">
      <c r="A607" s="13" t="s">
        <v>14</v>
      </c>
      <c r="B607" s="7"/>
      <c r="C607" s="8"/>
      <c r="D607" s="6"/>
      <c r="E607" s="14"/>
      <c r="F607" s="2"/>
      <c r="G607" s="40" t="s">
        <v>74</v>
      </c>
    </row>
    <row r="608" spans="1:7" hidden="1" x14ac:dyDescent="0.35">
      <c r="A608" s="13" t="s">
        <v>26</v>
      </c>
      <c r="B608" s="7"/>
      <c r="C608" s="8"/>
      <c r="D608" s="6"/>
      <c r="E608" s="14"/>
      <c r="F608" s="2"/>
      <c r="G608" s="2" t="s">
        <v>74</v>
      </c>
    </row>
    <row r="609" spans="1:7" hidden="1" x14ac:dyDescent="0.35">
      <c r="A609" s="13" t="s">
        <v>28</v>
      </c>
      <c r="B609" s="7"/>
      <c r="C609" s="8"/>
      <c r="D609" s="6"/>
      <c r="E609" s="14"/>
      <c r="F609" s="2"/>
      <c r="G609" s="40" t="s">
        <v>74</v>
      </c>
    </row>
    <row r="610" spans="1:7" hidden="1" x14ac:dyDescent="0.35">
      <c r="A610" s="13" t="s">
        <v>34</v>
      </c>
      <c r="B610" s="7"/>
      <c r="C610" s="8"/>
      <c r="D610" s="6"/>
      <c r="E610" s="14"/>
      <c r="F610" s="2"/>
      <c r="G610" s="2" t="s">
        <v>74</v>
      </c>
    </row>
    <row r="611" spans="1:7" hidden="1" x14ac:dyDescent="0.35">
      <c r="A611" s="13" t="s">
        <v>4</v>
      </c>
      <c r="B611" s="7"/>
      <c r="C611" s="8"/>
      <c r="D611" s="6"/>
      <c r="E611" s="14"/>
      <c r="F611" s="2"/>
      <c r="G611" s="40" t="s">
        <v>74</v>
      </c>
    </row>
    <row r="612" spans="1:7" hidden="1" x14ac:dyDescent="0.35">
      <c r="A612" s="13" t="s">
        <v>33</v>
      </c>
      <c r="B612" s="7"/>
      <c r="C612" s="8"/>
      <c r="D612" s="6"/>
      <c r="E612" s="14"/>
      <c r="F612" s="2"/>
      <c r="G612" s="2" t="s">
        <v>74</v>
      </c>
    </row>
    <row r="613" spans="1:7" hidden="1" x14ac:dyDescent="0.35">
      <c r="A613" s="13" t="s">
        <v>35</v>
      </c>
      <c r="B613" s="7"/>
      <c r="C613" s="8"/>
      <c r="D613" s="6"/>
      <c r="E613" s="14"/>
      <c r="F613" s="2"/>
      <c r="G613" s="40" t="s">
        <v>74</v>
      </c>
    </row>
    <row r="614" spans="1:7" hidden="1" x14ac:dyDescent="0.35">
      <c r="A614" s="13" t="s">
        <v>29</v>
      </c>
      <c r="B614" s="7"/>
      <c r="C614" s="8"/>
      <c r="D614" s="6"/>
      <c r="E614" s="14"/>
      <c r="F614" s="2"/>
      <c r="G614" s="2" t="s">
        <v>74</v>
      </c>
    </row>
    <row r="615" spans="1:7" hidden="1" x14ac:dyDescent="0.35">
      <c r="A615" s="13" t="s">
        <v>30</v>
      </c>
      <c r="B615" s="7"/>
      <c r="C615" s="8"/>
      <c r="D615" s="6"/>
      <c r="E615" s="14"/>
      <c r="F615" s="2"/>
      <c r="G615" s="40" t="s">
        <v>74</v>
      </c>
    </row>
    <row r="616" spans="1:7" hidden="1" x14ac:dyDescent="0.35">
      <c r="A616" s="13" t="s">
        <v>31</v>
      </c>
      <c r="B616" s="7"/>
      <c r="C616" s="8"/>
      <c r="D616" s="6"/>
      <c r="E616" s="14"/>
      <c r="F616" s="2"/>
      <c r="G616" s="2" t="s">
        <v>74</v>
      </c>
    </row>
    <row r="617" spans="1:7" hidden="1" x14ac:dyDescent="0.35">
      <c r="A617" s="13" t="s">
        <v>32</v>
      </c>
      <c r="B617" s="7"/>
      <c r="C617" s="8"/>
      <c r="D617" s="6"/>
      <c r="E617" s="14"/>
      <c r="F617" s="2"/>
      <c r="G617" s="40" t="s">
        <v>74</v>
      </c>
    </row>
    <row r="618" spans="1:7" hidden="1" x14ac:dyDescent="0.35">
      <c r="A618" s="13" t="s">
        <v>42</v>
      </c>
      <c r="B618" s="7"/>
      <c r="C618" s="8"/>
      <c r="D618" s="6"/>
      <c r="E618" s="14"/>
      <c r="F618" s="2"/>
      <c r="G618" s="2" t="s">
        <v>74</v>
      </c>
    </row>
    <row r="619" spans="1:7" hidden="1" x14ac:dyDescent="0.35">
      <c r="A619" s="13" t="s">
        <v>43</v>
      </c>
      <c r="B619" s="7"/>
      <c r="C619" s="8"/>
      <c r="D619" s="6"/>
      <c r="E619" s="14"/>
      <c r="F619" s="2"/>
      <c r="G619" s="40" t="s">
        <v>74</v>
      </c>
    </row>
    <row r="620" spans="1:7" hidden="1" x14ac:dyDescent="0.35">
      <c r="A620" s="13" t="s">
        <v>9</v>
      </c>
      <c r="B620" s="7"/>
      <c r="C620" s="8"/>
      <c r="D620" s="6"/>
      <c r="E620" s="14"/>
      <c r="F620" s="2"/>
      <c r="G620" s="2" t="s">
        <v>74</v>
      </c>
    </row>
    <row r="621" spans="1:7" hidden="1" x14ac:dyDescent="0.35">
      <c r="A621" s="13" t="s">
        <v>27</v>
      </c>
      <c r="B621" s="7"/>
      <c r="C621" s="8"/>
      <c r="D621" s="6"/>
      <c r="E621" s="14"/>
      <c r="F621" s="2"/>
      <c r="G621" s="40" t="s">
        <v>74</v>
      </c>
    </row>
    <row r="622" spans="1:7" hidden="1" x14ac:dyDescent="0.35">
      <c r="A622" s="13" t="s">
        <v>5</v>
      </c>
      <c r="B622" s="7"/>
      <c r="C622" s="8"/>
      <c r="D622" s="6"/>
      <c r="E622" s="14"/>
      <c r="F622" s="2"/>
      <c r="G622" s="2" t="s">
        <v>74</v>
      </c>
    </row>
    <row r="623" spans="1:7" hidden="1" x14ac:dyDescent="0.35">
      <c r="A623" s="13" t="s">
        <v>6</v>
      </c>
      <c r="B623" s="7"/>
      <c r="C623" s="8"/>
      <c r="D623" s="6"/>
      <c r="E623" s="14"/>
      <c r="F623" s="2"/>
      <c r="G623" s="40" t="s">
        <v>74</v>
      </c>
    </row>
    <row r="624" spans="1:7" hidden="1" x14ac:dyDescent="0.35">
      <c r="A624" s="13" t="s">
        <v>7</v>
      </c>
      <c r="B624" s="7"/>
      <c r="C624" s="8"/>
      <c r="D624" s="6"/>
      <c r="E624" s="14"/>
      <c r="F624" s="2"/>
      <c r="G624" s="2" t="s">
        <v>74</v>
      </c>
    </row>
    <row r="625" spans="1:7" hidden="1" x14ac:dyDescent="0.35">
      <c r="A625" s="13" t="s">
        <v>8</v>
      </c>
      <c r="B625" s="7"/>
      <c r="C625" s="8"/>
      <c r="D625" s="6"/>
      <c r="E625" s="14"/>
      <c r="F625" s="2"/>
      <c r="G625" s="40" t="s">
        <v>74</v>
      </c>
    </row>
    <row r="626" spans="1:7" hidden="1" x14ac:dyDescent="0.35">
      <c r="A626" s="13" t="s">
        <v>45</v>
      </c>
      <c r="B626" s="7"/>
      <c r="C626" s="8"/>
      <c r="D626" s="6"/>
      <c r="E626" s="14"/>
      <c r="F626" s="2"/>
      <c r="G626" s="2" t="s">
        <v>74</v>
      </c>
    </row>
    <row r="627" spans="1:7" hidden="1" x14ac:dyDescent="0.35">
      <c r="A627" s="13" t="s">
        <v>40</v>
      </c>
      <c r="B627" s="7"/>
      <c r="C627" s="8"/>
      <c r="D627" s="6"/>
      <c r="E627" s="14"/>
      <c r="F627" s="2"/>
      <c r="G627" s="40" t="s">
        <v>74</v>
      </c>
    </row>
    <row r="628" spans="1:7" hidden="1" x14ac:dyDescent="0.35">
      <c r="A628" s="13" t="s">
        <v>41</v>
      </c>
      <c r="B628" s="7"/>
      <c r="C628" s="8"/>
      <c r="D628" s="6"/>
      <c r="E628" s="14"/>
      <c r="F628" s="2"/>
      <c r="G628" s="2" t="s">
        <v>74</v>
      </c>
    </row>
    <row r="629" spans="1:7" hidden="1" x14ac:dyDescent="0.35">
      <c r="A629" s="13" t="s">
        <v>10</v>
      </c>
      <c r="B629" s="7"/>
      <c r="C629" s="8"/>
      <c r="D629" s="6"/>
      <c r="E629" s="14"/>
      <c r="F629" s="2"/>
      <c r="G629" s="40" t="s">
        <v>74</v>
      </c>
    </row>
    <row r="630" spans="1:7" hidden="1" x14ac:dyDescent="0.35">
      <c r="A630" s="13" t="s">
        <v>11</v>
      </c>
      <c r="B630" s="7"/>
      <c r="C630" s="8"/>
      <c r="D630" s="6"/>
      <c r="E630" s="14"/>
      <c r="F630" s="2"/>
      <c r="G630" s="2" t="s">
        <v>74</v>
      </c>
    </row>
    <row r="631" spans="1:7" hidden="1" x14ac:dyDescent="0.35">
      <c r="A631" s="13" t="s">
        <v>44</v>
      </c>
      <c r="B631" s="7"/>
      <c r="C631" s="8"/>
      <c r="D631" s="6"/>
      <c r="E631" s="14"/>
      <c r="F631" s="2"/>
      <c r="G631" s="40" t="s">
        <v>74</v>
      </c>
    </row>
    <row r="632" spans="1:7" hidden="1" x14ac:dyDescent="0.35">
      <c r="A632" s="13" t="s">
        <v>12</v>
      </c>
      <c r="B632" s="7"/>
      <c r="C632" s="8"/>
      <c r="D632" s="6"/>
      <c r="E632" s="14"/>
      <c r="F632" s="2"/>
      <c r="G632" s="2" t="s">
        <v>74</v>
      </c>
    </row>
    <row r="633" spans="1:7" hidden="1" x14ac:dyDescent="0.35">
      <c r="A633" s="13" t="s">
        <v>16</v>
      </c>
      <c r="B633" s="7"/>
      <c r="C633" s="8"/>
      <c r="D633" s="6"/>
      <c r="E633" s="14"/>
      <c r="F633" s="2"/>
      <c r="G633" s="40" t="s">
        <v>74</v>
      </c>
    </row>
    <row r="634" spans="1:7" hidden="1" x14ac:dyDescent="0.35">
      <c r="A634" s="13" t="s">
        <v>49</v>
      </c>
      <c r="B634" s="7"/>
      <c r="C634" s="8"/>
      <c r="D634" s="6"/>
      <c r="E634" s="14"/>
      <c r="F634" s="2"/>
      <c r="G634" s="2" t="s">
        <v>74</v>
      </c>
    </row>
    <row r="635" spans="1:7" hidden="1" x14ac:dyDescent="0.35">
      <c r="A635" s="13" t="s">
        <v>48</v>
      </c>
      <c r="B635" s="7"/>
      <c r="C635" s="8"/>
      <c r="D635" s="6"/>
      <c r="E635" s="14"/>
      <c r="F635" s="2"/>
      <c r="G635" s="40" t="s">
        <v>74</v>
      </c>
    </row>
    <row r="636" spans="1:7" hidden="1" x14ac:dyDescent="0.35">
      <c r="A636" s="13" t="s">
        <v>20</v>
      </c>
      <c r="B636" s="7"/>
      <c r="C636" s="8"/>
      <c r="D636" s="6"/>
      <c r="E636" s="14"/>
      <c r="F636" s="2"/>
      <c r="G636" s="2" t="s">
        <v>74</v>
      </c>
    </row>
    <row r="637" spans="1:7" hidden="1" x14ac:dyDescent="0.35">
      <c r="A637" s="13" t="s">
        <v>15</v>
      </c>
      <c r="B637" s="7"/>
      <c r="C637" s="8"/>
      <c r="D637" s="6"/>
      <c r="E637" s="14"/>
      <c r="F637" s="2"/>
      <c r="G637" s="40" t="s">
        <v>74</v>
      </c>
    </row>
    <row r="638" spans="1:7" hidden="1" x14ac:dyDescent="0.35">
      <c r="A638" s="13" t="s">
        <v>17</v>
      </c>
      <c r="B638" s="7"/>
      <c r="C638" s="8"/>
      <c r="D638" s="6"/>
      <c r="E638" s="14"/>
      <c r="F638" s="2"/>
      <c r="G638" s="2" t="s">
        <v>74</v>
      </c>
    </row>
    <row r="639" spans="1:7" hidden="1" x14ac:dyDescent="0.35">
      <c r="A639" s="13" t="s">
        <v>36</v>
      </c>
      <c r="B639" s="7"/>
      <c r="C639" s="8"/>
      <c r="D639" s="6"/>
      <c r="E639" s="14"/>
      <c r="F639" s="2"/>
      <c r="G639" s="40" t="s">
        <v>74</v>
      </c>
    </row>
    <row r="640" spans="1:7" hidden="1" x14ac:dyDescent="0.35">
      <c r="A640" s="13" t="s">
        <v>37</v>
      </c>
      <c r="B640" s="7"/>
      <c r="C640" s="8"/>
      <c r="D640" s="6"/>
      <c r="E640" s="14"/>
      <c r="F640" s="2"/>
      <c r="G640" s="2" t="s">
        <v>74</v>
      </c>
    </row>
    <row r="641" spans="1:7" hidden="1" x14ac:dyDescent="0.35">
      <c r="A641" s="13" t="s">
        <v>38</v>
      </c>
      <c r="B641" s="7"/>
      <c r="C641" s="8"/>
      <c r="D641" s="6"/>
      <c r="E641" s="14"/>
      <c r="F641" s="2"/>
      <c r="G641" s="40" t="s">
        <v>74</v>
      </c>
    </row>
    <row r="642" spans="1:7" hidden="1" x14ac:dyDescent="0.35">
      <c r="A642" s="13" t="s">
        <v>39</v>
      </c>
      <c r="B642" s="7"/>
      <c r="C642" s="8"/>
      <c r="D642" s="6"/>
      <c r="E642" s="14"/>
      <c r="F642" s="2"/>
      <c r="G642" s="2" t="s">
        <v>74</v>
      </c>
    </row>
    <row r="643" spans="1:7" hidden="1" x14ac:dyDescent="0.35">
      <c r="A643" s="13" t="s">
        <v>46</v>
      </c>
      <c r="B643" s="7"/>
      <c r="C643" s="8"/>
      <c r="D643" s="6"/>
      <c r="E643" s="14"/>
      <c r="F643" s="2"/>
      <c r="G643" s="40" t="s">
        <v>74</v>
      </c>
    </row>
    <row r="644" spans="1:7" hidden="1" x14ac:dyDescent="0.35">
      <c r="A644" s="13" t="s">
        <v>47</v>
      </c>
      <c r="B644" s="7"/>
      <c r="C644" s="8"/>
      <c r="D644" s="6"/>
      <c r="E644" s="14"/>
      <c r="F644" s="2"/>
      <c r="G644" s="2" t="s">
        <v>74</v>
      </c>
    </row>
    <row r="645" spans="1:7" hidden="1" x14ac:dyDescent="0.35">
      <c r="A645" s="13" t="s">
        <v>21</v>
      </c>
      <c r="B645" s="7"/>
      <c r="C645" s="8"/>
      <c r="D645" s="6"/>
      <c r="E645" s="14"/>
      <c r="F645" s="2"/>
      <c r="G645" s="40" t="s">
        <v>74</v>
      </c>
    </row>
    <row r="646" spans="1:7" hidden="1" x14ac:dyDescent="0.35">
      <c r="A646" s="19" t="s">
        <v>22</v>
      </c>
      <c r="B646" s="20"/>
      <c r="C646" s="8"/>
      <c r="D646" s="6"/>
      <c r="E646" s="14"/>
      <c r="F646" s="2"/>
      <c r="G646" s="2" t="s">
        <v>74</v>
      </c>
    </row>
    <row r="647" spans="1:7" ht="15" hidden="1" thickBot="1" x14ac:dyDescent="0.4">
      <c r="A647" s="26" t="s">
        <v>23</v>
      </c>
      <c r="B647" s="37">
        <f>SUMIF(E603:E646,"=X",B603:B646)</f>
        <v>0</v>
      </c>
      <c r="C647" s="36"/>
      <c r="D647" s="3"/>
      <c r="E647" s="15"/>
      <c r="F647" s="2"/>
      <c r="G647" s="40" t="s">
        <v>74</v>
      </c>
    </row>
    <row r="648" spans="1:7" hidden="1" x14ac:dyDescent="0.35">
      <c r="A648" s="23" t="s">
        <v>62</v>
      </c>
      <c r="B648" s="35"/>
      <c r="C648" s="4"/>
      <c r="D648" s="4"/>
      <c r="E648" s="11"/>
      <c r="F648" s="2"/>
      <c r="G648" s="2" t="s">
        <v>74</v>
      </c>
    </row>
    <row r="649" spans="1:7" hidden="1" x14ac:dyDescent="0.35">
      <c r="A649" s="16" t="s">
        <v>18</v>
      </c>
      <c r="B649" s="7"/>
      <c r="C649" s="6"/>
      <c r="D649" s="6"/>
      <c r="E649" s="14"/>
      <c r="F649" s="2"/>
      <c r="G649" s="40" t="s">
        <v>74</v>
      </c>
    </row>
    <row r="650" spans="1:7" hidden="1" x14ac:dyDescent="0.35">
      <c r="A650" s="34" t="s">
        <v>19</v>
      </c>
      <c r="B650" s="20"/>
      <c r="C650" s="6"/>
      <c r="D650" s="6"/>
      <c r="E650" s="14"/>
      <c r="F650" s="2"/>
      <c r="G650" s="2" t="s">
        <v>74</v>
      </c>
    </row>
    <row r="651" spans="1:7" ht="15" hidden="1" thickBot="1" x14ac:dyDescent="0.4">
      <c r="A651" s="26" t="s">
        <v>23</v>
      </c>
      <c r="B651" s="37">
        <f>SUMIF(E649:E650,"=X",B649:B650)</f>
        <v>0</v>
      </c>
      <c r="C651" s="33"/>
      <c r="D651" s="3"/>
      <c r="E651" s="15"/>
      <c r="F651" s="2"/>
      <c r="G651" s="40" t="s">
        <v>74</v>
      </c>
    </row>
    <row r="652" spans="1:7" hidden="1" x14ac:dyDescent="0.35">
      <c r="A652" s="23" t="s">
        <v>13</v>
      </c>
      <c r="B652" s="35"/>
      <c r="C652" s="4"/>
      <c r="D652" s="4"/>
      <c r="E652" s="11"/>
      <c r="F652" s="2"/>
      <c r="G652" s="2" t="s">
        <v>74</v>
      </c>
    </row>
    <row r="653" spans="1:7" hidden="1" x14ac:dyDescent="0.35">
      <c r="A653" s="13" t="s">
        <v>1</v>
      </c>
      <c r="B653" s="7"/>
      <c r="C653" s="6"/>
      <c r="D653" s="6"/>
      <c r="E653" s="14"/>
      <c r="F653" s="2"/>
      <c r="G653" s="40" t="s">
        <v>74</v>
      </c>
    </row>
    <row r="654" spans="1:7" hidden="1" x14ac:dyDescent="0.35">
      <c r="A654" s="13" t="s">
        <v>24</v>
      </c>
      <c r="B654" s="7"/>
      <c r="C654" s="6"/>
      <c r="D654" s="6"/>
      <c r="E654" s="14"/>
      <c r="F654" s="2"/>
      <c r="G654" s="2" t="s">
        <v>74</v>
      </c>
    </row>
    <row r="655" spans="1:7" hidden="1" x14ac:dyDescent="0.35">
      <c r="A655" s="13" t="s">
        <v>2</v>
      </c>
      <c r="B655" s="7"/>
      <c r="C655" s="6"/>
      <c r="D655" s="6"/>
      <c r="E655" s="14"/>
      <c r="F655" s="2"/>
      <c r="G655" s="40" t="s">
        <v>74</v>
      </c>
    </row>
    <row r="656" spans="1:7" hidden="1" x14ac:dyDescent="0.35">
      <c r="A656" s="13" t="s">
        <v>3</v>
      </c>
      <c r="B656" s="7"/>
      <c r="C656" s="6"/>
      <c r="D656" s="6"/>
      <c r="E656" s="14"/>
      <c r="F656" s="2"/>
      <c r="G656" s="2" t="s">
        <v>74</v>
      </c>
    </row>
    <row r="657" spans="1:7" hidden="1" x14ac:dyDescent="0.35">
      <c r="A657" s="13" t="s">
        <v>14</v>
      </c>
      <c r="B657" s="7"/>
      <c r="C657" s="6"/>
      <c r="D657" s="6"/>
      <c r="E657" s="14"/>
      <c r="F657" s="2"/>
      <c r="G657" s="40" t="s">
        <v>74</v>
      </c>
    </row>
    <row r="658" spans="1:7" hidden="1" x14ac:dyDescent="0.35">
      <c r="A658" s="13" t="s">
        <v>26</v>
      </c>
      <c r="B658" s="7"/>
      <c r="C658" s="6"/>
      <c r="D658" s="6"/>
      <c r="E658" s="14"/>
      <c r="F658" s="2"/>
      <c r="G658" s="2" t="s">
        <v>74</v>
      </c>
    </row>
    <row r="659" spans="1:7" hidden="1" x14ac:dyDescent="0.35">
      <c r="A659" s="13" t="s">
        <v>28</v>
      </c>
      <c r="B659" s="7"/>
      <c r="C659" s="6"/>
      <c r="D659" s="6"/>
      <c r="E659" s="14"/>
      <c r="F659" s="2"/>
      <c r="G659" s="40" t="s">
        <v>74</v>
      </c>
    </row>
    <row r="660" spans="1:7" hidden="1" x14ac:dyDescent="0.35">
      <c r="A660" s="13" t="s">
        <v>34</v>
      </c>
      <c r="B660" s="7"/>
      <c r="C660" s="6"/>
      <c r="D660" s="6"/>
      <c r="E660" s="14"/>
      <c r="F660" s="2"/>
      <c r="G660" s="2" t="s">
        <v>74</v>
      </c>
    </row>
    <row r="661" spans="1:7" hidden="1" x14ac:dyDescent="0.35">
      <c r="A661" s="13" t="s">
        <v>4</v>
      </c>
      <c r="B661" s="7"/>
      <c r="C661" s="6"/>
      <c r="D661" s="6"/>
      <c r="E661" s="14"/>
      <c r="F661" s="2"/>
      <c r="G661" s="40" t="s">
        <v>74</v>
      </c>
    </row>
    <row r="662" spans="1:7" hidden="1" x14ac:dyDescent="0.35">
      <c r="A662" s="13" t="s">
        <v>33</v>
      </c>
      <c r="B662" s="7"/>
      <c r="C662" s="6"/>
      <c r="D662" s="6"/>
      <c r="E662" s="14"/>
      <c r="F662" s="2"/>
      <c r="G662" s="2" t="s">
        <v>74</v>
      </c>
    </row>
    <row r="663" spans="1:7" hidden="1" x14ac:dyDescent="0.35">
      <c r="A663" s="13" t="s">
        <v>35</v>
      </c>
      <c r="B663" s="7"/>
      <c r="C663" s="6"/>
      <c r="D663" s="6"/>
      <c r="E663" s="14"/>
      <c r="F663" s="2"/>
      <c r="G663" s="40" t="s">
        <v>74</v>
      </c>
    </row>
    <row r="664" spans="1:7" hidden="1" x14ac:dyDescent="0.35">
      <c r="A664" s="13" t="s">
        <v>29</v>
      </c>
      <c r="B664" s="7"/>
      <c r="C664" s="6"/>
      <c r="D664" s="6"/>
      <c r="E664" s="14"/>
      <c r="F664" s="2"/>
      <c r="G664" s="2" t="s">
        <v>74</v>
      </c>
    </row>
    <row r="665" spans="1:7" hidden="1" x14ac:dyDescent="0.35">
      <c r="A665" s="13" t="s">
        <v>30</v>
      </c>
      <c r="B665" s="7"/>
      <c r="C665" s="6"/>
      <c r="D665" s="6"/>
      <c r="E665" s="14"/>
      <c r="F665" s="2"/>
      <c r="G665" s="40" t="s">
        <v>74</v>
      </c>
    </row>
    <row r="666" spans="1:7" hidden="1" x14ac:dyDescent="0.35">
      <c r="A666" s="13" t="s">
        <v>31</v>
      </c>
      <c r="B666" s="7"/>
      <c r="C666" s="6"/>
      <c r="D666" s="6"/>
      <c r="E666" s="14"/>
      <c r="F666" s="2"/>
      <c r="G666" s="2" t="s">
        <v>74</v>
      </c>
    </row>
    <row r="667" spans="1:7" hidden="1" x14ac:dyDescent="0.35">
      <c r="A667" s="13" t="s">
        <v>32</v>
      </c>
      <c r="B667" s="7"/>
      <c r="C667" s="6"/>
      <c r="D667" s="6"/>
      <c r="E667" s="14"/>
      <c r="F667" s="2"/>
      <c r="G667" s="40" t="s">
        <v>74</v>
      </c>
    </row>
    <row r="668" spans="1:7" hidden="1" x14ac:dyDescent="0.35">
      <c r="A668" s="13" t="s">
        <v>42</v>
      </c>
      <c r="B668" s="7"/>
      <c r="C668" s="6"/>
      <c r="D668" s="6"/>
      <c r="E668" s="14"/>
      <c r="F668" s="2"/>
      <c r="G668" s="2" t="s">
        <v>74</v>
      </c>
    </row>
    <row r="669" spans="1:7" hidden="1" x14ac:dyDescent="0.35">
      <c r="A669" s="13" t="s">
        <v>43</v>
      </c>
      <c r="B669" s="7"/>
      <c r="C669" s="6"/>
      <c r="D669" s="6"/>
      <c r="E669" s="14"/>
      <c r="F669" s="2"/>
      <c r="G669" s="40" t="s">
        <v>74</v>
      </c>
    </row>
    <row r="670" spans="1:7" hidden="1" x14ac:dyDescent="0.35">
      <c r="A670" s="13" t="s">
        <v>9</v>
      </c>
      <c r="B670" s="7"/>
      <c r="C670" s="6"/>
      <c r="D670" s="6"/>
      <c r="E670" s="14"/>
      <c r="F670" s="2"/>
      <c r="G670" s="2" t="s">
        <v>74</v>
      </c>
    </row>
    <row r="671" spans="1:7" hidden="1" x14ac:dyDescent="0.35">
      <c r="A671" s="13" t="s">
        <v>27</v>
      </c>
      <c r="B671" s="7"/>
      <c r="C671" s="6"/>
      <c r="D671" s="6"/>
      <c r="E671" s="14"/>
      <c r="F671" s="2"/>
      <c r="G671" s="40" t="s">
        <v>74</v>
      </c>
    </row>
    <row r="672" spans="1:7" hidden="1" x14ac:dyDescent="0.35">
      <c r="A672" s="13" t="s">
        <v>5</v>
      </c>
      <c r="B672" s="7"/>
      <c r="C672" s="6"/>
      <c r="D672" s="6"/>
      <c r="E672" s="14"/>
      <c r="F672" s="2"/>
      <c r="G672" s="2" t="s">
        <v>74</v>
      </c>
    </row>
    <row r="673" spans="1:7" hidden="1" x14ac:dyDescent="0.35">
      <c r="A673" s="13" t="s">
        <v>6</v>
      </c>
      <c r="B673" s="7"/>
      <c r="C673" s="6"/>
      <c r="D673" s="6"/>
      <c r="E673" s="14"/>
      <c r="F673" s="2"/>
      <c r="G673" s="40" t="s">
        <v>74</v>
      </c>
    </row>
    <row r="674" spans="1:7" hidden="1" x14ac:dyDescent="0.35">
      <c r="A674" s="13" t="s">
        <v>7</v>
      </c>
      <c r="B674" s="7"/>
      <c r="C674" s="6"/>
      <c r="D674" s="6"/>
      <c r="E674" s="14"/>
      <c r="F674" s="2"/>
      <c r="G674" s="2" t="s">
        <v>74</v>
      </c>
    </row>
    <row r="675" spans="1:7" hidden="1" x14ac:dyDescent="0.35">
      <c r="A675" s="13" t="s">
        <v>8</v>
      </c>
      <c r="B675" s="7"/>
      <c r="C675" s="6"/>
      <c r="D675" s="6"/>
      <c r="E675" s="14"/>
      <c r="F675" s="2"/>
      <c r="G675" s="40" t="s">
        <v>74</v>
      </c>
    </row>
    <row r="676" spans="1:7" hidden="1" x14ac:dyDescent="0.35">
      <c r="A676" s="13" t="s">
        <v>45</v>
      </c>
      <c r="B676" s="7"/>
      <c r="C676" s="6"/>
      <c r="D676" s="6"/>
      <c r="E676" s="14"/>
      <c r="F676" s="2"/>
      <c r="G676" s="2" t="s">
        <v>74</v>
      </c>
    </row>
    <row r="677" spans="1:7" hidden="1" x14ac:dyDescent="0.35">
      <c r="A677" s="13" t="s">
        <v>40</v>
      </c>
      <c r="B677" s="7"/>
      <c r="C677" s="6"/>
      <c r="D677" s="6"/>
      <c r="E677" s="14"/>
      <c r="F677" s="2"/>
      <c r="G677" s="40" t="s">
        <v>74</v>
      </c>
    </row>
    <row r="678" spans="1:7" hidden="1" x14ac:dyDescent="0.35">
      <c r="A678" s="13" t="s">
        <v>41</v>
      </c>
      <c r="B678" s="7"/>
      <c r="C678" s="6"/>
      <c r="D678" s="6"/>
      <c r="E678" s="14"/>
      <c r="F678" s="2"/>
      <c r="G678" s="2" t="s">
        <v>74</v>
      </c>
    </row>
    <row r="679" spans="1:7" hidden="1" x14ac:dyDescent="0.35">
      <c r="A679" s="13" t="s">
        <v>10</v>
      </c>
      <c r="B679" s="7"/>
      <c r="C679" s="6"/>
      <c r="D679" s="6"/>
      <c r="E679" s="14"/>
      <c r="F679" s="2"/>
      <c r="G679" s="40" t="s">
        <v>74</v>
      </c>
    </row>
    <row r="680" spans="1:7" hidden="1" x14ac:dyDescent="0.35">
      <c r="A680" s="13" t="s">
        <v>11</v>
      </c>
      <c r="B680" s="7"/>
      <c r="C680" s="6"/>
      <c r="D680" s="6"/>
      <c r="E680" s="14"/>
      <c r="F680" s="2"/>
      <c r="G680" s="2" t="s">
        <v>74</v>
      </c>
    </row>
    <row r="681" spans="1:7" hidden="1" x14ac:dyDescent="0.35">
      <c r="A681" s="13" t="s">
        <v>44</v>
      </c>
      <c r="B681" s="7"/>
      <c r="C681" s="6"/>
      <c r="D681" s="6"/>
      <c r="E681" s="14"/>
      <c r="F681" s="2"/>
      <c r="G681" s="40" t="s">
        <v>74</v>
      </c>
    </row>
    <row r="682" spans="1:7" hidden="1" x14ac:dyDescent="0.35">
      <c r="A682" s="13" t="s">
        <v>12</v>
      </c>
      <c r="B682" s="7"/>
      <c r="C682" s="6"/>
      <c r="D682" s="6"/>
      <c r="E682" s="14"/>
      <c r="F682" s="2"/>
      <c r="G682" s="2" t="s">
        <v>74</v>
      </c>
    </row>
    <row r="683" spans="1:7" hidden="1" x14ac:dyDescent="0.35">
      <c r="A683" s="13" t="s">
        <v>16</v>
      </c>
      <c r="B683" s="7"/>
      <c r="C683" s="6"/>
      <c r="D683" s="6"/>
      <c r="E683" s="14"/>
      <c r="F683" s="2"/>
      <c r="G683" s="40" t="s">
        <v>74</v>
      </c>
    </row>
    <row r="684" spans="1:7" hidden="1" x14ac:dyDescent="0.35">
      <c r="A684" s="13" t="s">
        <v>49</v>
      </c>
      <c r="B684" s="7"/>
      <c r="C684" s="6"/>
      <c r="D684" s="6"/>
      <c r="E684" s="14"/>
      <c r="F684" s="2"/>
      <c r="G684" s="2" t="s">
        <v>74</v>
      </c>
    </row>
    <row r="685" spans="1:7" hidden="1" x14ac:dyDescent="0.35">
      <c r="A685" s="13" t="s">
        <v>59</v>
      </c>
      <c r="B685" s="7"/>
      <c r="C685" s="6"/>
      <c r="D685" s="6"/>
      <c r="E685" s="14"/>
      <c r="F685" s="2"/>
      <c r="G685" s="40" t="s">
        <v>74</v>
      </c>
    </row>
    <row r="686" spans="1:7" hidden="1" x14ac:dyDescent="0.35">
      <c r="A686" s="13" t="s">
        <v>60</v>
      </c>
      <c r="B686" s="7"/>
      <c r="C686" s="6"/>
      <c r="D686" s="6"/>
      <c r="E686" s="14"/>
      <c r="F686" s="2"/>
      <c r="G686" s="2" t="s">
        <v>74</v>
      </c>
    </row>
    <row r="687" spans="1:7" hidden="1" x14ac:dyDescent="0.35">
      <c r="A687" s="13" t="s">
        <v>48</v>
      </c>
      <c r="B687" s="7"/>
      <c r="C687" s="6"/>
      <c r="D687" s="6"/>
      <c r="E687" s="14"/>
      <c r="F687" s="2"/>
      <c r="G687" s="40" t="s">
        <v>74</v>
      </c>
    </row>
    <row r="688" spans="1:7" hidden="1" x14ac:dyDescent="0.35">
      <c r="A688" s="13" t="s">
        <v>20</v>
      </c>
      <c r="B688" s="7"/>
      <c r="C688" s="6"/>
      <c r="D688" s="6"/>
      <c r="E688" s="14"/>
      <c r="F688" s="2"/>
      <c r="G688" s="2" t="s">
        <v>74</v>
      </c>
    </row>
    <row r="689" spans="1:7" hidden="1" x14ac:dyDescent="0.35">
      <c r="A689" s="13" t="s">
        <v>15</v>
      </c>
      <c r="B689" s="7"/>
      <c r="C689" s="6"/>
      <c r="D689" s="6"/>
      <c r="E689" s="14"/>
      <c r="F689" s="2"/>
      <c r="G689" s="40" t="s">
        <v>74</v>
      </c>
    </row>
    <row r="690" spans="1:7" hidden="1" x14ac:dyDescent="0.35">
      <c r="A690" s="13" t="s">
        <v>17</v>
      </c>
      <c r="B690" s="7"/>
      <c r="C690" s="6"/>
      <c r="D690" s="6"/>
      <c r="E690" s="14"/>
      <c r="F690" s="2"/>
      <c r="G690" s="2" t="s">
        <v>74</v>
      </c>
    </row>
    <row r="691" spans="1:7" hidden="1" x14ac:dyDescent="0.35">
      <c r="A691" s="13" t="s">
        <v>36</v>
      </c>
      <c r="B691" s="7"/>
      <c r="C691" s="6"/>
      <c r="D691" s="6"/>
      <c r="E691" s="14"/>
      <c r="F691" s="2"/>
      <c r="G691" s="40" t="s">
        <v>74</v>
      </c>
    </row>
    <row r="692" spans="1:7" hidden="1" x14ac:dyDescent="0.35">
      <c r="A692" s="13" t="s">
        <v>37</v>
      </c>
      <c r="B692" s="7"/>
      <c r="C692" s="6"/>
      <c r="D692" s="6"/>
      <c r="E692" s="14"/>
      <c r="F692" s="2"/>
      <c r="G692" s="2" t="s">
        <v>74</v>
      </c>
    </row>
    <row r="693" spans="1:7" hidden="1" x14ac:dyDescent="0.35">
      <c r="A693" s="13" t="s">
        <v>38</v>
      </c>
      <c r="B693" s="7"/>
      <c r="C693" s="6"/>
      <c r="D693" s="6"/>
      <c r="E693" s="14"/>
      <c r="F693" s="2"/>
      <c r="G693" s="40" t="s">
        <v>74</v>
      </c>
    </row>
    <row r="694" spans="1:7" hidden="1" x14ac:dyDescent="0.35">
      <c r="A694" s="13" t="s">
        <v>39</v>
      </c>
      <c r="B694" s="7"/>
      <c r="C694" s="6"/>
      <c r="D694" s="6"/>
      <c r="E694" s="14"/>
      <c r="F694" s="2"/>
      <c r="G694" s="2" t="s">
        <v>74</v>
      </c>
    </row>
    <row r="695" spans="1:7" hidden="1" x14ac:dyDescent="0.35">
      <c r="A695" s="13" t="s">
        <v>46</v>
      </c>
      <c r="B695" s="7"/>
      <c r="C695" s="6"/>
      <c r="D695" s="6"/>
      <c r="E695" s="14"/>
      <c r="F695" s="2"/>
      <c r="G695" s="40" t="s">
        <v>74</v>
      </c>
    </row>
    <row r="696" spans="1:7" hidden="1" x14ac:dyDescent="0.35">
      <c r="A696" s="13" t="s">
        <v>61</v>
      </c>
      <c r="B696" s="7"/>
      <c r="C696" s="6"/>
      <c r="D696" s="6"/>
      <c r="E696" s="14"/>
      <c r="F696" s="2"/>
      <c r="G696" s="2" t="s">
        <v>74</v>
      </c>
    </row>
    <row r="697" spans="1:7" hidden="1" x14ac:dyDescent="0.35">
      <c r="A697" s="13" t="s">
        <v>55</v>
      </c>
      <c r="B697" s="7"/>
      <c r="C697" s="6"/>
      <c r="D697" s="6"/>
      <c r="E697" s="14"/>
      <c r="F697" s="2"/>
      <c r="G697" s="40" t="s">
        <v>74</v>
      </c>
    </row>
    <row r="698" spans="1:7" hidden="1" x14ac:dyDescent="0.35">
      <c r="A698" s="13" t="s">
        <v>56</v>
      </c>
      <c r="B698" s="7"/>
      <c r="C698" s="6"/>
      <c r="D698" s="6"/>
      <c r="E698" s="14"/>
      <c r="F698" s="2"/>
      <c r="G698" s="2" t="s">
        <v>74</v>
      </c>
    </row>
    <row r="699" spans="1:7" hidden="1" x14ac:dyDescent="0.35">
      <c r="A699" s="13" t="s">
        <v>57</v>
      </c>
      <c r="B699" s="7"/>
      <c r="C699" s="6"/>
      <c r="D699" s="6"/>
      <c r="E699" s="14"/>
      <c r="F699" s="2"/>
      <c r="G699" s="40" t="s">
        <v>74</v>
      </c>
    </row>
    <row r="700" spans="1:7" hidden="1" x14ac:dyDescent="0.35">
      <c r="A700" s="13" t="s">
        <v>58</v>
      </c>
      <c r="B700" s="7"/>
      <c r="C700" s="6"/>
      <c r="D700" s="6"/>
      <c r="E700" s="14"/>
      <c r="F700" s="2"/>
      <c r="G700" s="2" t="s">
        <v>74</v>
      </c>
    </row>
    <row r="701" spans="1:7" hidden="1" x14ac:dyDescent="0.35">
      <c r="A701" s="13" t="s">
        <v>47</v>
      </c>
      <c r="B701" s="7"/>
      <c r="C701" s="6"/>
      <c r="D701" s="6"/>
      <c r="E701" s="14"/>
      <c r="F701" s="2"/>
      <c r="G701" s="40" t="s">
        <v>74</v>
      </c>
    </row>
    <row r="702" spans="1:7" hidden="1" x14ac:dyDescent="0.35">
      <c r="A702" s="13" t="s">
        <v>52</v>
      </c>
      <c r="B702" s="7"/>
      <c r="C702" s="6"/>
      <c r="D702" s="6"/>
      <c r="E702" s="14"/>
      <c r="F702" s="2"/>
      <c r="G702" s="2" t="s">
        <v>74</v>
      </c>
    </row>
    <row r="703" spans="1:7" hidden="1" x14ac:dyDescent="0.35">
      <c r="A703" s="13" t="s">
        <v>52</v>
      </c>
      <c r="B703" s="7"/>
      <c r="C703" s="6"/>
      <c r="D703" s="6"/>
      <c r="E703" s="14"/>
      <c r="F703" s="2"/>
      <c r="G703" s="40" t="s">
        <v>74</v>
      </c>
    </row>
    <row r="704" spans="1:7" hidden="1" x14ac:dyDescent="0.35">
      <c r="A704" s="13" t="s">
        <v>52</v>
      </c>
      <c r="B704" s="7"/>
      <c r="C704" s="6"/>
      <c r="D704" s="6"/>
      <c r="E704" s="14"/>
      <c r="F704" s="2"/>
      <c r="G704" s="2" t="s">
        <v>74</v>
      </c>
    </row>
    <row r="705" spans="1:7" hidden="1" x14ac:dyDescent="0.35">
      <c r="A705" s="13" t="s">
        <v>51</v>
      </c>
      <c r="B705" s="7"/>
      <c r="C705" s="6"/>
      <c r="D705" s="6"/>
      <c r="E705" s="14"/>
      <c r="F705" s="2"/>
      <c r="G705" s="40" t="s">
        <v>74</v>
      </c>
    </row>
    <row r="706" spans="1:7" hidden="1" x14ac:dyDescent="0.35">
      <c r="A706" s="13" t="s">
        <v>51</v>
      </c>
      <c r="B706" s="7"/>
      <c r="C706" s="6"/>
      <c r="D706" s="6"/>
      <c r="E706" s="14"/>
      <c r="F706" s="2"/>
      <c r="G706" s="2" t="s">
        <v>74</v>
      </c>
    </row>
    <row r="707" spans="1:7" hidden="1" x14ac:dyDescent="0.35">
      <c r="A707" s="13" t="s">
        <v>51</v>
      </c>
      <c r="B707" s="7"/>
      <c r="C707" s="6"/>
      <c r="D707" s="6"/>
      <c r="E707" s="14"/>
      <c r="F707" s="2"/>
      <c r="G707" s="40" t="s">
        <v>74</v>
      </c>
    </row>
    <row r="708" spans="1:7" hidden="1" x14ac:dyDescent="0.35">
      <c r="A708" s="13" t="s">
        <v>53</v>
      </c>
      <c r="B708" s="7"/>
      <c r="C708" s="6"/>
      <c r="D708" s="6"/>
      <c r="E708" s="14"/>
      <c r="F708" s="2"/>
      <c r="G708" s="2" t="s">
        <v>74</v>
      </c>
    </row>
    <row r="709" spans="1:7" hidden="1" x14ac:dyDescent="0.35">
      <c r="A709" s="13" t="s">
        <v>53</v>
      </c>
      <c r="B709" s="7"/>
      <c r="C709" s="6"/>
      <c r="D709" s="6"/>
      <c r="E709" s="14"/>
      <c r="F709" s="2"/>
      <c r="G709" s="40" t="s">
        <v>74</v>
      </c>
    </row>
    <row r="710" spans="1:7" hidden="1" x14ac:dyDescent="0.35">
      <c r="A710" s="13" t="s">
        <v>53</v>
      </c>
      <c r="B710" s="7"/>
      <c r="C710" s="6"/>
      <c r="D710" s="6"/>
      <c r="E710" s="14"/>
      <c r="F710" s="2"/>
      <c r="G710" s="2" t="s">
        <v>74</v>
      </c>
    </row>
    <row r="711" spans="1:7" hidden="1" x14ac:dyDescent="0.35">
      <c r="A711" s="19" t="s">
        <v>54</v>
      </c>
      <c r="B711" s="20"/>
      <c r="C711" s="21"/>
      <c r="D711" s="21"/>
      <c r="E711" s="22"/>
      <c r="F711" s="2"/>
      <c r="G711" s="40" t="s">
        <v>74</v>
      </c>
    </row>
    <row r="712" spans="1:7" ht="15" hidden="1" thickBot="1" x14ac:dyDescent="0.4">
      <c r="A712" s="26" t="s">
        <v>23</v>
      </c>
      <c r="B712" s="27">
        <f>SUMIF(E653:E711,"=X",B653:B711)</f>
        <v>0</v>
      </c>
      <c r="C712" s="28"/>
      <c r="D712" s="28"/>
      <c r="E712" s="29"/>
      <c r="F712" s="2"/>
      <c r="G712" s="2" t="s">
        <v>74</v>
      </c>
    </row>
    <row r="713" spans="1:7" hidden="1" x14ac:dyDescent="0.35">
      <c r="A713" s="23" t="s">
        <v>63</v>
      </c>
      <c r="B713" s="24"/>
      <c r="C713" s="24"/>
      <c r="D713" s="24"/>
      <c r="E713" s="25"/>
      <c r="F713" s="2"/>
      <c r="G713" s="40" t="s">
        <v>74</v>
      </c>
    </row>
    <row r="714" spans="1:7" hidden="1" x14ac:dyDescent="0.35">
      <c r="A714" s="13" t="s">
        <v>464</v>
      </c>
      <c r="B714" s="7">
        <f>B712+B647</f>
        <v>0</v>
      </c>
      <c r="C714" s="3"/>
      <c r="D714" s="3"/>
      <c r="E714" s="15"/>
      <c r="F714" s="2"/>
      <c r="G714" s="2" t="s">
        <v>74</v>
      </c>
    </row>
    <row r="715" spans="1:7" hidden="1" x14ac:dyDescent="0.35">
      <c r="A715" s="13" t="s">
        <v>66</v>
      </c>
      <c r="B715" s="7">
        <f>B651</f>
        <v>0</v>
      </c>
      <c r="C715" s="3"/>
      <c r="D715" s="3"/>
      <c r="E715" s="15"/>
      <c r="F715" s="2"/>
      <c r="G715" s="40" t="s">
        <v>74</v>
      </c>
    </row>
    <row r="716" spans="1:7" hidden="1" x14ac:dyDescent="0.35">
      <c r="A716" s="13" t="s">
        <v>81</v>
      </c>
      <c r="B716" s="6"/>
      <c r="C716" s="3"/>
      <c r="D716" s="3"/>
      <c r="E716" s="15"/>
      <c r="F716" s="2"/>
      <c r="G716" s="2" t="s">
        <v>74</v>
      </c>
    </row>
    <row r="717" spans="1:7" hidden="1" x14ac:dyDescent="0.35">
      <c r="A717" s="13" t="s">
        <v>82</v>
      </c>
      <c r="B717" s="6"/>
      <c r="C717" s="3"/>
      <c r="D717" s="3"/>
      <c r="E717" s="15"/>
      <c r="F717" s="2"/>
      <c r="G717" s="40" t="s">
        <v>74</v>
      </c>
    </row>
    <row r="718" spans="1:7" hidden="1" x14ac:dyDescent="0.35">
      <c r="A718" s="19" t="s">
        <v>68</v>
      </c>
      <c r="B718" s="6">
        <v>60</v>
      </c>
      <c r="C718" s="3"/>
      <c r="D718" s="3"/>
      <c r="E718" s="15"/>
      <c r="F718" s="2"/>
      <c r="G718" s="2" t="s">
        <v>74</v>
      </c>
    </row>
    <row r="719" spans="1:7" ht="15" hidden="1" thickBot="1" x14ac:dyDescent="0.4">
      <c r="A719" s="31" t="s">
        <v>67</v>
      </c>
      <c r="B719" s="32" t="e">
        <f>((B714/B716)/B718)+((B715/B716)/(B717/B718))</f>
        <v>#DIV/0!</v>
      </c>
      <c r="C719" s="30"/>
      <c r="D719" s="17"/>
      <c r="E719" s="18"/>
      <c r="F719" s="2"/>
      <c r="G719" s="40" t="s">
        <v>74</v>
      </c>
    </row>
    <row r="720" spans="1:7" x14ac:dyDescent="0.35">
      <c r="A720" s="2"/>
      <c r="B720" s="2"/>
      <c r="C720" s="2"/>
      <c r="D720" s="2"/>
      <c r="E720" s="2"/>
      <c r="F720" s="2"/>
      <c r="G720" s="40" t="s">
        <v>76</v>
      </c>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DE33-F17F-47BD-BCFE-7EB00122CEF8}">
  <dimension ref="A1:G720"/>
  <sheetViews>
    <sheetView zoomScale="50" zoomScaleNormal="50" workbookViewId="0">
      <selection activeCell="A714" sqref="A714"/>
    </sheetView>
  </sheetViews>
  <sheetFormatPr defaultRowHeight="14.5" x14ac:dyDescent="0.35"/>
  <cols>
    <col min="1" max="1" width="74.1796875" bestFit="1" customWidth="1"/>
    <col min="2" max="2" width="34.26953125" customWidth="1"/>
    <col min="3" max="3" width="43.1796875" customWidth="1"/>
    <col min="4" max="4" width="88.81640625" customWidth="1"/>
    <col min="5" max="5" width="56.453125" customWidth="1"/>
    <col min="7" max="7" width="59.7265625" customWidth="1"/>
  </cols>
  <sheetData>
    <row r="1" spans="1:7" ht="62" x14ac:dyDescent="1">
      <c r="A1" s="42" t="s">
        <v>78</v>
      </c>
      <c r="B1" s="9"/>
      <c r="C1" s="9"/>
      <c r="D1" s="9"/>
      <c r="E1" s="10"/>
      <c r="F1" s="2"/>
      <c r="G1" s="41" t="s">
        <v>75</v>
      </c>
    </row>
    <row r="2" spans="1:7" s="1" customFormat="1" hidden="1" x14ac:dyDescent="0.35">
      <c r="A2" s="43" t="s">
        <v>79</v>
      </c>
      <c r="B2" s="5" t="s">
        <v>65</v>
      </c>
      <c r="C2" s="5" t="s">
        <v>64</v>
      </c>
      <c r="D2" s="5" t="s">
        <v>25</v>
      </c>
      <c r="E2" s="12" t="s">
        <v>50</v>
      </c>
      <c r="F2" s="38"/>
      <c r="G2" s="39" t="s">
        <v>69</v>
      </c>
    </row>
    <row r="3" spans="1:7" hidden="1" x14ac:dyDescent="0.35">
      <c r="A3" s="13" t="s">
        <v>1</v>
      </c>
      <c r="B3" s="7"/>
      <c r="C3" s="8"/>
      <c r="D3" s="6"/>
      <c r="E3" s="14"/>
      <c r="F3" s="2"/>
      <c r="G3" s="39" t="s">
        <v>69</v>
      </c>
    </row>
    <row r="4" spans="1:7" hidden="1" x14ac:dyDescent="0.35">
      <c r="A4" s="13" t="s">
        <v>24</v>
      </c>
      <c r="B4" s="7"/>
      <c r="C4" s="8"/>
      <c r="D4" s="6"/>
      <c r="E4" s="14"/>
      <c r="F4" s="2"/>
      <c r="G4" s="2" t="s">
        <v>69</v>
      </c>
    </row>
    <row r="5" spans="1:7" hidden="1" x14ac:dyDescent="0.35">
      <c r="A5" s="13" t="s">
        <v>2</v>
      </c>
      <c r="B5" s="7"/>
      <c r="C5" s="8"/>
      <c r="D5" s="6"/>
      <c r="E5" s="14"/>
      <c r="F5" s="2"/>
      <c r="G5" s="40" t="s">
        <v>69</v>
      </c>
    </row>
    <row r="6" spans="1:7" hidden="1" x14ac:dyDescent="0.35">
      <c r="A6" s="13" t="s">
        <v>3</v>
      </c>
      <c r="B6" s="7"/>
      <c r="C6" s="8"/>
      <c r="D6" s="6"/>
      <c r="E6" s="14"/>
      <c r="F6" s="2"/>
      <c r="G6" s="2" t="s">
        <v>69</v>
      </c>
    </row>
    <row r="7" spans="1:7" hidden="1" x14ac:dyDescent="0.35">
      <c r="A7" s="13" t="s">
        <v>14</v>
      </c>
      <c r="B7" s="7"/>
      <c r="C7" s="8"/>
      <c r="D7" s="6"/>
      <c r="E7" s="14"/>
      <c r="F7" s="2"/>
      <c r="G7" s="40" t="s">
        <v>69</v>
      </c>
    </row>
    <row r="8" spans="1:7" hidden="1" x14ac:dyDescent="0.35">
      <c r="A8" s="13" t="s">
        <v>26</v>
      </c>
      <c r="B8" s="7"/>
      <c r="C8" s="8"/>
      <c r="D8" s="6"/>
      <c r="E8" s="14"/>
      <c r="F8" s="2"/>
      <c r="G8" s="2" t="s">
        <v>69</v>
      </c>
    </row>
    <row r="9" spans="1:7" hidden="1" x14ac:dyDescent="0.35">
      <c r="A9" s="13" t="s">
        <v>28</v>
      </c>
      <c r="B9" s="7"/>
      <c r="C9" s="8"/>
      <c r="D9" s="6"/>
      <c r="E9" s="14"/>
      <c r="F9" s="2"/>
      <c r="G9" s="40" t="s">
        <v>69</v>
      </c>
    </row>
    <row r="10" spans="1:7" hidden="1" x14ac:dyDescent="0.35">
      <c r="A10" s="13" t="s">
        <v>34</v>
      </c>
      <c r="B10" s="7"/>
      <c r="C10" s="8"/>
      <c r="D10" s="6"/>
      <c r="E10" s="14"/>
      <c r="F10" s="2"/>
      <c r="G10" s="2" t="s">
        <v>69</v>
      </c>
    </row>
    <row r="11" spans="1:7" hidden="1" x14ac:dyDescent="0.35">
      <c r="A11" s="13" t="s">
        <v>4</v>
      </c>
      <c r="B11" s="7"/>
      <c r="C11" s="8"/>
      <c r="D11" s="6"/>
      <c r="E11" s="14"/>
      <c r="F11" s="2"/>
      <c r="G11" s="40" t="s">
        <v>69</v>
      </c>
    </row>
    <row r="12" spans="1:7" hidden="1" x14ac:dyDescent="0.35">
      <c r="A12" s="13" t="s">
        <v>33</v>
      </c>
      <c r="B12" s="7"/>
      <c r="C12" s="8"/>
      <c r="D12" s="6"/>
      <c r="E12" s="14"/>
      <c r="F12" s="2"/>
      <c r="G12" s="2" t="s">
        <v>69</v>
      </c>
    </row>
    <row r="13" spans="1:7" hidden="1" x14ac:dyDescent="0.35">
      <c r="A13" s="13" t="s">
        <v>35</v>
      </c>
      <c r="B13" s="7"/>
      <c r="C13" s="8"/>
      <c r="D13" s="6"/>
      <c r="E13" s="14"/>
      <c r="F13" s="2"/>
      <c r="G13" s="40" t="s">
        <v>69</v>
      </c>
    </row>
    <row r="14" spans="1:7" hidden="1" x14ac:dyDescent="0.35">
      <c r="A14" s="13" t="s">
        <v>29</v>
      </c>
      <c r="B14" s="7"/>
      <c r="C14" s="8"/>
      <c r="D14" s="6"/>
      <c r="E14" s="14"/>
      <c r="F14" s="2"/>
      <c r="G14" s="2" t="s">
        <v>69</v>
      </c>
    </row>
    <row r="15" spans="1:7" hidden="1" x14ac:dyDescent="0.35">
      <c r="A15" s="13" t="s">
        <v>30</v>
      </c>
      <c r="B15" s="7"/>
      <c r="C15" s="8"/>
      <c r="D15" s="6"/>
      <c r="E15" s="14"/>
      <c r="F15" s="2"/>
      <c r="G15" s="40" t="s">
        <v>69</v>
      </c>
    </row>
    <row r="16" spans="1:7" hidden="1" x14ac:dyDescent="0.35">
      <c r="A16" s="13" t="s">
        <v>31</v>
      </c>
      <c r="B16" s="7"/>
      <c r="C16" s="8"/>
      <c r="D16" s="6"/>
      <c r="E16" s="14"/>
      <c r="F16" s="2"/>
      <c r="G16" s="2" t="s">
        <v>69</v>
      </c>
    </row>
    <row r="17" spans="1:7" hidden="1" x14ac:dyDescent="0.35">
      <c r="A17" s="13" t="s">
        <v>32</v>
      </c>
      <c r="B17" s="7"/>
      <c r="C17" s="8"/>
      <c r="D17" s="6"/>
      <c r="E17" s="14"/>
      <c r="F17" s="2"/>
      <c r="G17" s="40" t="s">
        <v>69</v>
      </c>
    </row>
    <row r="18" spans="1:7" hidden="1" x14ac:dyDescent="0.35">
      <c r="A18" s="13" t="s">
        <v>42</v>
      </c>
      <c r="B18" s="7"/>
      <c r="C18" s="8"/>
      <c r="D18" s="6"/>
      <c r="E18" s="14"/>
      <c r="F18" s="2"/>
      <c r="G18" s="2" t="s">
        <v>69</v>
      </c>
    </row>
    <row r="19" spans="1:7" hidden="1" x14ac:dyDescent="0.35">
      <c r="A19" s="13" t="s">
        <v>43</v>
      </c>
      <c r="B19" s="7"/>
      <c r="C19" s="8"/>
      <c r="D19" s="6"/>
      <c r="E19" s="14"/>
      <c r="F19" s="2"/>
      <c r="G19" s="40" t="s">
        <v>69</v>
      </c>
    </row>
    <row r="20" spans="1:7" hidden="1" x14ac:dyDescent="0.35">
      <c r="A20" s="13" t="s">
        <v>9</v>
      </c>
      <c r="B20" s="7"/>
      <c r="C20" s="8"/>
      <c r="D20" s="6"/>
      <c r="E20" s="14"/>
      <c r="F20" s="2"/>
      <c r="G20" s="2" t="s">
        <v>69</v>
      </c>
    </row>
    <row r="21" spans="1:7" hidden="1" x14ac:dyDescent="0.35">
      <c r="A21" s="13" t="s">
        <v>27</v>
      </c>
      <c r="B21" s="7"/>
      <c r="C21" s="8"/>
      <c r="D21" s="6"/>
      <c r="E21" s="14"/>
      <c r="F21" s="2"/>
      <c r="G21" s="40" t="s">
        <v>69</v>
      </c>
    </row>
    <row r="22" spans="1:7" hidden="1" x14ac:dyDescent="0.35">
      <c r="A22" s="13" t="s">
        <v>5</v>
      </c>
      <c r="B22" s="7"/>
      <c r="C22" s="8"/>
      <c r="D22" s="6"/>
      <c r="E22" s="14"/>
      <c r="F22" s="2"/>
      <c r="G22" s="2" t="s">
        <v>69</v>
      </c>
    </row>
    <row r="23" spans="1:7" hidden="1" x14ac:dyDescent="0.35">
      <c r="A23" s="13" t="s">
        <v>6</v>
      </c>
      <c r="B23" s="7"/>
      <c r="C23" s="8"/>
      <c r="D23" s="6"/>
      <c r="E23" s="14"/>
      <c r="F23" s="2"/>
      <c r="G23" s="40" t="s">
        <v>69</v>
      </c>
    </row>
    <row r="24" spans="1:7" hidden="1" x14ac:dyDescent="0.35">
      <c r="A24" s="13" t="s">
        <v>7</v>
      </c>
      <c r="B24" s="7"/>
      <c r="C24" s="8"/>
      <c r="D24" s="6"/>
      <c r="E24" s="14"/>
      <c r="F24" s="2"/>
      <c r="G24" s="2" t="s">
        <v>69</v>
      </c>
    </row>
    <row r="25" spans="1:7" hidden="1" x14ac:dyDescent="0.35">
      <c r="A25" s="13" t="s">
        <v>8</v>
      </c>
      <c r="B25" s="7"/>
      <c r="C25" s="8"/>
      <c r="D25" s="6"/>
      <c r="E25" s="14"/>
      <c r="F25" s="2"/>
      <c r="G25" s="40" t="s">
        <v>69</v>
      </c>
    </row>
    <row r="26" spans="1:7" hidden="1" x14ac:dyDescent="0.35">
      <c r="A26" s="13" t="s">
        <v>45</v>
      </c>
      <c r="B26" s="7"/>
      <c r="C26" s="8"/>
      <c r="D26" s="6"/>
      <c r="E26" s="14"/>
      <c r="F26" s="2"/>
      <c r="G26" s="2" t="s">
        <v>69</v>
      </c>
    </row>
    <row r="27" spans="1:7" hidden="1" x14ac:dyDescent="0.35">
      <c r="A27" s="13" t="s">
        <v>40</v>
      </c>
      <c r="B27" s="7"/>
      <c r="C27" s="8"/>
      <c r="D27" s="6"/>
      <c r="E27" s="14"/>
      <c r="F27" s="2"/>
      <c r="G27" s="40" t="s">
        <v>69</v>
      </c>
    </row>
    <row r="28" spans="1:7" hidden="1" x14ac:dyDescent="0.35">
      <c r="A28" s="13" t="s">
        <v>41</v>
      </c>
      <c r="B28" s="7"/>
      <c r="C28" s="8"/>
      <c r="D28" s="6"/>
      <c r="E28" s="14"/>
      <c r="F28" s="2"/>
      <c r="G28" s="2" t="s">
        <v>69</v>
      </c>
    </row>
    <row r="29" spans="1:7" hidden="1" x14ac:dyDescent="0.35">
      <c r="A29" s="13" t="s">
        <v>10</v>
      </c>
      <c r="B29" s="7"/>
      <c r="C29" s="8"/>
      <c r="D29" s="6"/>
      <c r="E29" s="14"/>
      <c r="F29" s="2"/>
      <c r="G29" s="40" t="s">
        <v>69</v>
      </c>
    </row>
    <row r="30" spans="1:7" hidden="1" x14ac:dyDescent="0.35">
      <c r="A30" s="13" t="s">
        <v>11</v>
      </c>
      <c r="B30" s="7"/>
      <c r="C30" s="8"/>
      <c r="D30" s="6"/>
      <c r="E30" s="14"/>
      <c r="F30" s="2"/>
      <c r="G30" s="2" t="s">
        <v>69</v>
      </c>
    </row>
    <row r="31" spans="1:7" hidden="1" x14ac:dyDescent="0.35">
      <c r="A31" s="13" t="s">
        <v>44</v>
      </c>
      <c r="B31" s="7"/>
      <c r="C31" s="8"/>
      <c r="D31" s="6"/>
      <c r="E31" s="14"/>
      <c r="F31" s="2"/>
      <c r="G31" s="40" t="s">
        <v>69</v>
      </c>
    </row>
    <row r="32" spans="1:7" hidden="1" x14ac:dyDescent="0.35">
      <c r="A32" s="13" t="s">
        <v>12</v>
      </c>
      <c r="B32" s="7"/>
      <c r="C32" s="8"/>
      <c r="D32" s="6"/>
      <c r="E32" s="14"/>
      <c r="F32" s="2"/>
      <c r="G32" s="2" t="s">
        <v>69</v>
      </c>
    </row>
    <row r="33" spans="1:7" hidden="1" x14ac:dyDescent="0.35">
      <c r="A33" s="13" t="s">
        <v>16</v>
      </c>
      <c r="B33" s="7"/>
      <c r="C33" s="8"/>
      <c r="D33" s="6"/>
      <c r="E33" s="14"/>
      <c r="F33" s="2"/>
      <c r="G33" s="40" t="s">
        <v>69</v>
      </c>
    </row>
    <row r="34" spans="1:7" hidden="1" x14ac:dyDescent="0.35">
      <c r="A34" s="13" t="s">
        <v>49</v>
      </c>
      <c r="B34" s="7"/>
      <c r="C34" s="8"/>
      <c r="D34" s="6"/>
      <c r="E34" s="14"/>
      <c r="F34" s="2"/>
      <c r="G34" s="2" t="s">
        <v>69</v>
      </c>
    </row>
    <row r="35" spans="1:7" hidden="1" x14ac:dyDescent="0.35">
      <c r="A35" s="13" t="s">
        <v>48</v>
      </c>
      <c r="B35" s="7"/>
      <c r="C35" s="8"/>
      <c r="D35" s="6"/>
      <c r="E35" s="14"/>
      <c r="F35" s="2"/>
      <c r="G35" s="40" t="s">
        <v>69</v>
      </c>
    </row>
    <row r="36" spans="1:7" hidden="1" x14ac:dyDescent="0.35">
      <c r="A36" s="13" t="s">
        <v>20</v>
      </c>
      <c r="B36" s="7"/>
      <c r="C36" s="8"/>
      <c r="D36" s="6"/>
      <c r="E36" s="14"/>
      <c r="F36" s="2"/>
      <c r="G36" s="2" t="s">
        <v>69</v>
      </c>
    </row>
    <row r="37" spans="1:7" hidden="1" x14ac:dyDescent="0.35">
      <c r="A37" s="13" t="s">
        <v>15</v>
      </c>
      <c r="B37" s="7"/>
      <c r="C37" s="8"/>
      <c r="D37" s="6"/>
      <c r="E37" s="14"/>
      <c r="F37" s="2"/>
      <c r="G37" s="40" t="s">
        <v>69</v>
      </c>
    </row>
    <row r="38" spans="1:7" hidden="1" x14ac:dyDescent="0.35">
      <c r="A38" s="13" t="s">
        <v>17</v>
      </c>
      <c r="B38" s="7"/>
      <c r="C38" s="8"/>
      <c r="D38" s="6"/>
      <c r="E38" s="14"/>
      <c r="F38" s="2"/>
      <c r="G38" s="2" t="s">
        <v>69</v>
      </c>
    </row>
    <row r="39" spans="1:7" hidden="1" x14ac:dyDescent="0.35">
      <c r="A39" s="13" t="s">
        <v>36</v>
      </c>
      <c r="B39" s="7"/>
      <c r="C39" s="8"/>
      <c r="D39" s="6"/>
      <c r="E39" s="14"/>
      <c r="F39" s="2"/>
      <c r="G39" s="40" t="s">
        <v>69</v>
      </c>
    </row>
    <row r="40" spans="1:7" hidden="1" x14ac:dyDescent="0.35">
      <c r="A40" s="13" t="s">
        <v>37</v>
      </c>
      <c r="B40" s="7"/>
      <c r="C40" s="8"/>
      <c r="D40" s="6"/>
      <c r="E40" s="14"/>
      <c r="F40" s="2"/>
      <c r="G40" s="2" t="s">
        <v>69</v>
      </c>
    </row>
    <row r="41" spans="1:7" hidden="1" x14ac:dyDescent="0.35">
      <c r="A41" s="13" t="s">
        <v>38</v>
      </c>
      <c r="B41" s="7"/>
      <c r="C41" s="8"/>
      <c r="D41" s="6"/>
      <c r="E41" s="14"/>
      <c r="F41" s="2"/>
      <c r="G41" s="40" t="s">
        <v>69</v>
      </c>
    </row>
    <row r="42" spans="1:7" hidden="1" x14ac:dyDescent="0.35">
      <c r="A42" s="13" t="s">
        <v>39</v>
      </c>
      <c r="B42" s="7"/>
      <c r="C42" s="8"/>
      <c r="D42" s="6"/>
      <c r="E42" s="14"/>
      <c r="F42" s="2"/>
      <c r="G42" s="2" t="s">
        <v>69</v>
      </c>
    </row>
    <row r="43" spans="1:7" hidden="1" x14ac:dyDescent="0.35">
      <c r="A43" s="13" t="s">
        <v>46</v>
      </c>
      <c r="B43" s="7"/>
      <c r="C43" s="8"/>
      <c r="D43" s="6"/>
      <c r="E43" s="14"/>
      <c r="F43" s="2"/>
      <c r="G43" s="40" t="s">
        <v>69</v>
      </c>
    </row>
    <row r="44" spans="1:7" hidden="1" x14ac:dyDescent="0.35">
      <c r="A44" s="13" t="s">
        <v>47</v>
      </c>
      <c r="B44" s="7"/>
      <c r="C44" s="8"/>
      <c r="D44" s="6"/>
      <c r="E44" s="14"/>
      <c r="F44" s="2"/>
      <c r="G44" s="2" t="s">
        <v>69</v>
      </c>
    </row>
    <row r="45" spans="1:7" hidden="1" x14ac:dyDescent="0.35">
      <c r="A45" s="13" t="s">
        <v>21</v>
      </c>
      <c r="B45" s="7"/>
      <c r="C45" s="8"/>
      <c r="D45" s="6"/>
      <c r="E45" s="14"/>
      <c r="F45" s="2"/>
      <c r="G45" s="40" t="s">
        <v>69</v>
      </c>
    </row>
    <row r="46" spans="1:7" hidden="1" x14ac:dyDescent="0.35">
      <c r="A46" s="19" t="s">
        <v>22</v>
      </c>
      <c r="B46" s="20"/>
      <c r="C46" s="8"/>
      <c r="D46" s="6"/>
      <c r="E46" s="14"/>
      <c r="F46" s="2"/>
      <c r="G46" s="2" t="s">
        <v>69</v>
      </c>
    </row>
    <row r="47" spans="1:7" ht="15" hidden="1" thickBot="1" x14ac:dyDescent="0.4">
      <c r="A47" s="26" t="s">
        <v>23</v>
      </c>
      <c r="B47" s="37">
        <f>SUMIF(E3:E46,"=X",B3:B46)</f>
        <v>0</v>
      </c>
      <c r="C47" s="36"/>
      <c r="D47" s="3"/>
      <c r="E47" s="15"/>
      <c r="F47" s="2"/>
      <c r="G47" s="40" t="s">
        <v>69</v>
      </c>
    </row>
    <row r="48" spans="1:7" hidden="1" x14ac:dyDescent="0.35">
      <c r="A48" s="23" t="s">
        <v>62</v>
      </c>
      <c r="B48" s="35"/>
      <c r="C48" s="4"/>
      <c r="D48" s="4"/>
      <c r="E48" s="11"/>
      <c r="F48" s="2"/>
      <c r="G48" s="2" t="s">
        <v>69</v>
      </c>
    </row>
    <row r="49" spans="1:7" hidden="1" x14ac:dyDescent="0.35">
      <c r="A49" s="16" t="s">
        <v>18</v>
      </c>
      <c r="B49" s="7"/>
      <c r="C49" s="6"/>
      <c r="D49" s="6"/>
      <c r="E49" s="14"/>
      <c r="F49" s="2"/>
      <c r="G49" s="40" t="s">
        <v>69</v>
      </c>
    </row>
    <row r="50" spans="1:7" hidden="1" x14ac:dyDescent="0.35">
      <c r="A50" s="34" t="s">
        <v>19</v>
      </c>
      <c r="B50" s="20"/>
      <c r="C50" s="6"/>
      <c r="D50" s="6"/>
      <c r="E50" s="14"/>
      <c r="F50" s="2"/>
      <c r="G50" s="2" t="s">
        <v>69</v>
      </c>
    </row>
    <row r="51" spans="1:7" ht="15" hidden="1" thickBot="1" x14ac:dyDescent="0.4">
      <c r="A51" s="26" t="s">
        <v>23</v>
      </c>
      <c r="B51" s="37">
        <f>SUMIF(E49:E50,"=X",B49:B50)</f>
        <v>0</v>
      </c>
      <c r="C51" s="33"/>
      <c r="D51" s="3"/>
      <c r="E51" s="15"/>
      <c r="F51" s="2"/>
      <c r="G51" s="40" t="s">
        <v>69</v>
      </c>
    </row>
    <row r="52" spans="1:7" hidden="1" x14ac:dyDescent="0.35">
      <c r="A52" s="23" t="s">
        <v>13</v>
      </c>
      <c r="B52" s="35"/>
      <c r="C52" s="4"/>
      <c r="D52" s="4"/>
      <c r="E52" s="11"/>
      <c r="F52" s="2"/>
      <c r="G52" s="2" t="s">
        <v>69</v>
      </c>
    </row>
    <row r="53" spans="1:7" hidden="1" x14ac:dyDescent="0.35">
      <c r="A53" s="13" t="s">
        <v>1</v>
      </c>
      <c r="B53" s="7"/>
      <c r="C53" s="6"/>
      <c r="D53" s="6"/>
      <c r="E53" s="14"/>
      <c r="F53" s="2"/>
      <c r="G53" s="40" t="s">
        <v>69</v>
      </c>
    </row>
    <row r="54" spans="1:7" hidden="1" x14ac:dyDescent="0.35">
      <c r="A54" s="13" t="s">
        <v>24</v>
      </c>
      <c r="B54" s="7"/>
      <c r="C54" s="6"/>
      <c r="D54" s="6"/>
      <c r="E54" s="14"/>
      <c r="F54" s="2"/>
      <c r="G54" s="2" t="s">
        <v>69</v>
      </c>
    </row>
    <row r="55" spans="1:7" hidden="1" x14ac:dyDescent="0.35">
      <c r="A55" s="13" t="s">
        <v>2</v>
      </c>
      <c r="B55" s="7"/>
      <c r="C55" s="6"/>
      <c r="D55" s="6"/>
      <c r="E55" s="14"/>
      <c r="F55" s="2"/>
      <c r="G55" s="40" t="s">
        <v>69</v>
      </c>
    </row>
    <row r="56" spans="1:7" hidden="1" x14ac:dyDescent="0.35">
      <c r="A56" s="13" t="s">
        <v>3</v>
      </c>
      <c r="B56" s="7"/>
      <c r="C56" s="6"/>
      <c r="D56" s="6"/>
      <c r="E56" s="14"/>
      <c r="F56" s="2"/>
      <c r="G56" s="2" t="s">
        <v>69</v>
      </c>
    </row>
    <row r="57" spans="1:7" hidden="1" x14ac:dyDescent="0.35">
      <c r="A57" s="13" t="s">
        <v>14</v>
      </c>
      <c r="B57" s="7"/>
      <c r="C57" s="6"/>
      <c r="D57" s="6"/>
      <c r="E57" s="14"/>
      <c r="F57" s="2"/>
      <c r="G57" s="40" t="s">
        <v>69</v>
      </c>
    </row>
    <row r="58" spans="1:7" hidden="1" x14ac:dyDescent="0.35">
      <c r="A58" s="13" t="s">
        <v>26</v>
      </c>
      <c r="B58" s="7"/>
      <c r="C58" s="6"/>
      <c r="D58" s="6"/>
      <c r="E58" s="14"/>
      <c r="F58" s="2"/>
      <c r="G58" s="2" t="s">
        <v>69</v>
      </c>
    </row>
    <row r="59" spans="1:7" hidden="1" x14ac:dyDescent="0.35">
      <c r="A59" s="13" t="s">
        <v>28</v>
      </c>
      <c r="B59" s="7"/>
      <c r="C59" s="6"/>
      <c r="D59" s="6"/>
      <c r="E59" s="14"/>
      <c r="F59" s="2"/>
      <c r="G59" s="40" t="s">
        <v>69</v>
      </c>
    </row>
    <row r="60" spans="1:7" hidden="1" x14ac:dyDescent="0.35">
      <c r="A60" s="13" t="s">
        <v>34</v>
      </c>
      <c r="B60" s="7"/>
      <c r="C60" s="6"/>
      <c r="D60" s="6"/>
      <c r="E60" s="14"/>
      <c r="F60" s="2"/>
      <c r="G60" s="2" t="s">
        <v>69</v>
      </c>
    </row>
    <row r="61" spans="1:7" hidden="1" x14ac:dyDescent="0.35">
      <c r="A61" s="13" t="s">
        <v>4</v>
      </c>
      <c r="B61" s="7"/>
      <c r="C61" s="6"/>
      <c r="D61" s="6"/>
      <c r="E61" s="14"/>
      <c r="F61" s="2"/>
      <c r="G61" s="40" t="s">
        <v>69</v>
      </c>
    </row>
    <row r="62" spans="1:7" hidden="1" x14ac:dyDescent="0.35">
      <c r="A62" s="13" t="s">
        <v>33</v>
      </c>
      <c r="B62" s="7"/>
      <c r="C62" s="6"/>
      <c r="D62" s="6"/>
      <c r="E62" s="14"/>
      <c r="F62" s="2"/>
      <c r="G62" s="2" t="s">
        <v>69</v>
      </c>
    </row>
    <row r="63" spans="1:7" hidden="1" x14ac:dyDescent="0.35">
      <c r="A63" s="13" t="s">
        <v>35</v>
      </c>
      <c r="B63" s="7"/>
      <c r="C63" s="6"/>
      <c r="D63" s="6"/>
      <c r="E63" s="14"/>
      <c r="F63" s="2"/>
      <c r="G63" s="40" t="s">
        <v>69</v>
      </c>
    </row>
    <row r="64" spans="1:7" hidden="1" x14ac:dyDescent="0.35">
      <c r="A64" s="13" t="s">
        <v>29</v>
      </c>
      <c r="B64" s="7"/>
      <c r="C64" s="6"/>
      <c r="D64" s="6"/>
      <c r="E64" s="14"/>
      <c r="F64" s="2"/>
      <c r="G64" s="2" t="s">
        <v>69</v>
      </c>
    </row>
    <row r="65" spans="1:7" hidden="1" x14ac:dyDescent="0.35">
      <c r="A65" s="13" t="s">
        <v>30</v>
      </c>
      <c r="B65" s="7"/>
      <c r="C65" s="6"/>
      <c r="D65" s="6"/>
      <c r="E65" s="14"/>
      <c r="F65" s="2"/>
      <c r="G65" s="40" t="s">
        <v>69</v>
      </c>
    </row>
    <row r="66" spans="1:7" hidden="1" x14ac:dyDescent="0.35">
      <c r="A66" s="13" t="s">
        <v>31</v>
      </c>
      <c r="B66" s="7"/>
      <c r="C66" s="6"/>
      <c r="D66" s="6"/>
      <c r="E66" s="14"/>
      <c r="F66" s="2"/>
      <c r="G66" s="2" t="s">
        <v>69</v>
      </c>
    </row>
    <row r="67" spans="1:7" hidden="1" x14ac:dyDescent="0.35">
      <c r="A67" s="13" t="s">
        <v>32</v>
      </c>
      <c r="B67" s="7"/>
      <c r="C67" s="6"/>
      <c r="D67" s="6"/>
      <c r="E67" s="14"/>
      <c r="F67" s="2"/>
      <c r="G67" s="40" t="s">
        <v>69</v>
      </c>
    </row>
    <row r="68" spans="1:7" hidden="1" x14ac:dyDescent="0.35">
      <c r="A68" s="13" t="s">
        <v>42</v>
      </c>
      <c r="B68" s="7"/>
      <c r="C68" s="6"/>
      <c r="D68" s="6"/>
      <c r="E68" s="14"/>
      <c r="F68" s="2"/>
      <c r="G68" s="2" t="s">
        <v>69</v>
      </c>
    </row>
    <row r="69" spans="1:7" hidden="1" x14ac:dyDescent="0.35">
      <c r="A69" s="13" t="s">
        <v>43</v>
      </c>
      <c r="B69" s="7"/>
      <c r="C69" s="6"/>
      <c r="D69" s="6"/>
      <c r="E69" s="14"/>
      <c r="F69" s="2"/>
      <c r="G69" s="40" t="s">
        <v>69</v>
      </c>
    </row>
    <row r="70" spans="1:7" hidden="1" x14ac:dyDescent="0.35">
      <c r="A70" s="13" t="s">
        <v>9</v>
      </c>
      <c r="B70" s="7"/>
      <c r="C70" s="6"/>
      <c r="D70" s="6"/>
      <c r="E70" s="14"/>
      <c r="F70" s="2"/>
      <c r="G70" s="2" t="s">
        <v>69</v>
      </c>
    </row>
    <row r="71" spans="1:7" hidden="1" x14ac:dyDescent="0.35">
      <c r="A71" s="13" t="s">
        <v>27</v>
      </c>
      <c r="B71" s="7"/>
      <c r="C71" s="6"/>
      <c r="D71" s="6"/>
      <c r="E71" s="14"/>
      <c r="F71" s="2"/>
      <c r="G71" s="40" t="s">
        <v>69</v>
      </c>
    </row>
    <row r="72" spans="1:7" hidden="1" x14ac:dyDescent="0.35">
      <c r="A72" s="13" t="s">
        <v>5</v>
      </c>
      <c r="B72" s="7"/>
      <c r="C72" s="6"/>
      <c r="D72" s="6"/>
      <c r="E72" s="14"/>
      <c r="F72" s="2"/>
      <c r="G72" s="2" t="s">
        <v>69</v>
      </c>
    </row>
    <row r="73" spans="1:7" hidden="1" x14ac:dyDescent="0.35">
      <c r="A73" s="13" t="s">
        <v>6</v>
      </c>
      <c r="B73" s="7"/>
      <c r="C73" s="6"/>
      <c r="D73" s="6"/>
      <c r="E73" s="14"/>
      <c r="F73" s="2"/>
      <c r="G73" s="40" t="s">
        <v>69</v>
      </c>
    </row>
    <row r="74" spans="1:7" hidden="1" x14ac:dyDescent="0.35">
      <c r="A74" s="13" t="s">
        <v>7</v>
      </c>
      <c r="B74" s="7"/>
      <c r="C74" s="6"/>
      <c r="D74" s="6"/>
      <c r="E74" s="14"/>
      <c r="F74" s="2"/>
      <c r="G74" s="2" t="s">
        <v>69</v>
      </c>
    </row>
    <row r="75" spans="1:7" hidden="1" x14ac:dyDescent="0.35">
      <c r="A75" s="13" t="s">
        <v>8</v>
      </c>
      <c r="B75" s="7"/>
      <c r="C75" s="6"/>
      <c r="D75" s="6"/>
      <c r="E75" s="14"/>
      <c r="F75" s="2"/>
      <c r="G75" s="40" t="s">
        <v>69</v>
      </c>
    </row>
    <row r="76" spans="1:7" hidden="1" x14ac:dyDescent="0.35">
      <c r="A76" s="13" t="s">
        <v>45</v>
      </c>
      <c r="B76" s="7"/>
      <c r="C76" s="6"/>
      <c r="D76" s="6"/>
      <c r="E76" s="14"/>
      <c r="F76" s="2"/>
      <c r="G76" s="2" t="s">
        <v>69</v>
      </c>
    </row>
    <row r="77" spans="1:7" hidden="1" x14ac:dyDescent="0.35">
      <c r="A77" s="13" t="s">
        <v>40</v>
      </c>
      <c r="B77" s="7"/>
      <c r="C77" s="6"/>
      <c r="D77" s="6"/>
      <c r="E77" s="14"/>
      <c r="F77" s="2"/>
      <c r="G77" s="40" t="s">
        <v>69</v>
      </c>
    </row>
    <row r="78" spans="1:7" hidden="1" x14ac:dyDescent="0.35">
      <c r="A78" s="13" t="s">
        <v>41</v>
      </c>
      <c r="B78" s="7"/>
      <c r="C78" s="6"/>
      <c r="D78" s="6"/>
      <c r="E78" s="14"/>
      <c r="F78" s="2"/>
      <c r="G78" s="2" t="s">
        <v>69</v>
      </c>
    </row>
    <row r="79" spans="1:7" hidden="1" x14ac:dyDescent="0.35">
      <c r="A79" s="13" t="s">
        <v>10</v>
      </c>
      <c r="B79" s="7"/>
      <c r="C79" s="6"/>
      <c r="D79" s="6"/>
      <c r="E79" s="14"/>
      <c r="F79" s="2"/>
      <c r="G79" s="40" t="s">
        <v>69</v>
      </c>
    </row>
    <row r="80" spans="1:7" hidden="1" x14ac:dyDescent="0.35">
      <c r="A80" s="13" t="s">
        <v>11</v>
      </c>
      <c r="B80" s="7"/>
      <c r="C80" s="6"/>
      <c r="D80" s="6"/>
      <c r="E80" s="14"/>
      <c r="F80" s="2"/>
      <c r="G80" s="2" t="s">
        <v>69</v>
      </c>
    </row>
    <row r="81" spans="1:7" hidden="1" x14ac:dyDescent="0.35">
      <c r="A81" s="13" t="s">
        <v>44</v>
      </c>
      <c r="B81" s="7"/>
      <c r="C81" s="6"/>
      <c r="D81" s="6"/>
      <c r="E81" s="14"/>
      <c r="F81" s="2"/>
      <c r="G81" s="40" t="s">
        <v>69</v>
      </c>
    </row>
    <row r="82" spans="1:7" hidden="1" x14ac:dyDescent="0.35">
      <c r="A82" s="13" t="s">
        <v>12</v>
      </c>
      <c r="B82" s="7"/>
      <c r="C82" s="6"/>
      <c r="D82" s="6"/>
      <c r="E82" s="14"/>
      <c r="F82" s="2"/>
      <c r="G82" s="2" t="s">
        <v>69</v>
      </c>
    </row>
    <row r="83" spans="1:7" hidden="1" x14ac:dyDescent="0.35">
      <c r="A83" s="13" t="s">
        <v>16</v>
      </c>
      <c r="B83" s="7"/>
      <c r="C83" s="6"/>
      <c r="D83" s="6"/>
      <c r="E83" s="14"/>
      <c r="F83" s="2"/>
      <c r="G83" s="40" t="s">
        <v>69</v>
      </c>
    </row>
    <row r="84" spans="1:7" hidden="1" x14ac:dyDescent="0.35">
      <c r="A84" s="13" t="s">
        <v>49</v>
      </c>
      <c r="B84" s="7"/>
      <c r="C84" s="6"/>
      <c r="D84" s="6"/>
      <c r="E84" s="14"/>
      <c r="F84" s="2"/>
      <c r="G84" s="2" t="s">
        <v>69</v>
      </c>
    </row>
    <row r="85" spans="1:7" hidden="1" x14ac:dyDescent="0.35">
      <c r="A85" s="13" t="s">
        <v>59</v>
      </c>
      <c r="B85" s="7"/>
      <c r="C85" s="6"/>
      <c r="D85" s="6"/>
      <c r="E85" s="14"/>
      <c r="F85" s="2"/>
      <c r="G85" s="40" t="s">
        <v>69</v>
      </c>
    </row>
    <row r="86" spans="1:7" hidden="1" x14ac:dyDescent="0.35">
      <c r="A86" s="13" t="s">
        <v>60</v>
      </c>
      <c r="B86" s="7"/>
      <c r="C86" s="6"/>
      <c r="D86" s="6"/>
      <c r="E86" s="14"/>
      <c r="F86" s="2"/>
      <c r="G86" s="2" t="s">
        <v>69</v>
      </c>
    </row>
    <row r="87" spans="1:7" hidden="1" x14ac:dyDescent="0.35">
      <c r="A87" s="13" t="s">
        <v>48</v>
      </c>
      <c r="B87" s="7"/>
      <c r="C87" s="6"/>
      <c r="D87" s="6"/>
      <c r="E87" s="14"/>
      <c r="F87" s="2"/>
      <c r="G87" s="40" t="s">
        <v>69</v>
      </c>
    </row>
    <row r="88" spans="1:7" hidden="1" x14ac:dyDescent="0.35">
      <c r="A88" s="13" t="s">
        <v>20</v>
      </c>
      <c r="B88" s="7"/>
      <c r="C88" s="6"/>
      <c r="D88" s="6"/>
      <c r="E88" s="14"/>
      <c r="F88" s="2"/>
      <c r="G88" s="2" t="s">
        <v>69</v>
      </c>
    </row>
    <row r="89" spans="1:7" hidden="1" x14ac:dyDescent="0.35">
      <c r="A89" s="13" t="s">
        <v>15</v>
      </c>
      <c r="B89" s="7"/>
      <c r="C89" s="6"/>
      <c r="D89" s="6"/>
      <c r="E89" s="14"/>
      <c r="F89" s="2"/>
      <c r="G89" s="40" t="s">
        <v>69</v>
      </c>
    </row>
    <row r="90" spans="1:7" hidden="1" x14ac:dyDescent="0.35">
      <c r="A90" s="13" t="s">
        <v>17</v>
      </c>
      <c r="B90" s="7"/>
      <c r="C90" s="6"/>
      <c r="D90" s="6"/>
      <c r="E90" s="14"/>
      <c r="F90" s="2"/>
      <c r="G90" s="2" t="s">
        <v>69</v>
      </c>
    </row>
    <row r="91" spans="1:7" hidden="1" x14ac:dyDescent="0.35">
      <c r="A91" s="13" t="s">
        <v>36</v>
      </c>
      <c r="B91" s="7"/>
      <c r="C91" s="6"/>
      <c r="D91" s="6"/>
      <c r="E91" s="14"/>
      <c r="F91" s="2"/>
      <c r="G91" s="40" t="s">
        <v>69</v>
      </c>
    </row>
    <row r="92" spans="1:7" hidden="1" x14ac:dyDescent="0.35">
      <c r="A92" s="13" t="s">
        <v>37</v>
      </c>
      <c r="B92" s="7"/>
      <c r="C92" s="6"/>
      <c r="D92" s="6"/>
      <c r="E92" s="14"/>
      <c r="F92" s="2"/>
      <c r="G92" s="2" t="s">
        <v>69</v>
      </c>
    </row>
    <row r="93" spans="1:7" hidden="1" x14ac:dyDescent="0.35">
      <c r="A93" s="13" t="s">
        <v>38</v>
      </c>
      <c r="B93" s="7"/>
      <c r="C93" s="6"/>
      <c r="D93" s="6"/>
      <c r="E93" s="14"/>
      <c r="F93" s="2"/>
      <c r="G93" s="40" t="s">
        <v>69</v>
      </c>
    </row>
    <row r="94" spans="1:7" hidden="1" x14ac:dyDescent="0.35">
      <c r="A94" s="13" t="s">
        <v>39</v>
      </c>
      <c r="B94" s="7"/>
      <c r="C94" s="6"/>
      <c r="D94" s="6"/>
      <c r="E94" s="14"/>
      <c r="F94" s="2"/>
      <c r="G94" s="2" t="s">
        <v>69</v>
      </c>
    </row>
    <row r="95" spans="1:7" hidden="1" x14ac:dyDescent="0.35">
      <c r="A95" s="13" t="s">
        <v>46</v>
      </c>
      <c r="B95" s="7"/>
      <c r="C95" s="6"/>
      <c r="D95" s="6"/>
      <c r="E95" s="14"/>
      <c r="F95" s="2"/>
      <c r="G95" s="40" t="s">
        <v>69</v>
      </c>
    </row>
    <row r="96" spans="1:7" hidden="1" x14ac:dyDescent="0.35">
      <c r="A96" s="13" t="s">
        <v>61</v>
      </c>
      <c r="B96" s="7"/>
      <c r="C96" s="6"/>
      <c r="D96" s="6"/>
      <c r="E96" s="14"/>
      <c r="F96" s="2"/>
      <c r="G96" s="2" t="s">
        <v>69</v>
      </c>
    </row>
    <row r="97" spans="1:7" hidden="1" x14ac:dyDescent="0.35">
      <c r="A97" s="13" t="s">
        <v>55</v>
      </c>
      <c r="B97" s="7"/>
      <c r="C97" s="6"/>
      <c r="D97" s="6"/>
      <c r="E97" s="14"/>
      <c r="F97" s="2"/>
      <c r="G97" s="40" t="s">
        <v>69</v>
      </c>
    </row>
    <row r="98" spans="1:7" hidden="1" x14ac:dyDescent="0.35">
      <c r="A98" s="13" t="s">
        <v>56</v>
      </c>
      <c r="B98" s="7"/>
      <c r="C98" s="6"/>
      <c r="D98" s="6"/>
      <c r="E98" s="14"/>
      <c r="F98" s="2"/>
      <c r="G98" s="2" t="s">
        <v>69</v>
      </c>
    </row>
    <row r="99" spans="1:7" hidden="1" x14ac:dyDescent="0.35">
      <c r="A99" s="13" t="s">
        <v>57</v>
      </c>
      <c r="B99" s="7"/>
      <c r="C99" s="6"/>
      <c r="D99" s="6"/>
      <c r="E99" s="14"/>
      <c r="F99" s="2"/>
      <c r="G99" s="40" t="s">
        <v>69</v>
      </c>
    </row>
    <row r="100" spans="1:7" hidden="1" x14ac:dyDescent="0.35">
      <c r="A100" s="13" t="s">
        <v>58</v>
      </c>
      <c r="B100" s="7"/>
      <c r="C100" s="6"/>
      <c r="D100" s="6"/>
      <c r="E100" s="14"/>
      <c r="F100" s="2"/>
      <c r="G100" s="2" t="s">
        <v>69</v>
      </c>
    </row>
    <row r="101" spans="1:7" hidden="1" x14ac:dyDescent="0.35">
      <c r="A101" s="13" t="s">
        <v>47</v>
      </c>
      <c r="B101" s="7"/>
      <c r="C101" s="6"/>
      <c r="D101" s="6"/>
      <c r="E101" s="14"/>
      <c r="F101" s="2"/>
      <c r="G101" s="40" t="s">
        <v>69</v>
      </c>
    </row>
    <row r="102" spans="1:7" hidden="1" x14ac:dyDescent="0.35">
      <c r="A102" s="13" t="s">
        <v>52</v>
      </c>
      <c r="B102" s="7"/>
      <c r="C102" s="6"/>
      <c r="D102" s="6"/>
      <c r="E102" s="14"/>
      <c r="F102" s="2"/>
      <c r="G102" s="2" t="s">
        <v>69</v>
      </c>
    </row>
    <row r="103" spans="1:7" hidden="1" x14ac:dyDescent="0.35">
      <c r="A103" s="13" t="s">
        <v>52</v>
      </c>
      <c r="B103" s="7"/>
      <c r="C103" s="6"/>
      <c r="D103" s="6"/>
      <c r="E103" s="14"/>
      <c r="F103" s="2"/>
      <c r="G103" s="40" t="s">
        <v>69</v>
      </c>
    </row>
    <row r="104" spans="1:7" hidden="1" x14ac:dyDescent="0.35">
      <c r="A104" s="13" t="s">
        <v>52</v>
      </c>
      <c r="B104" s="7"/>
      <c r="C104" s="6"/>
      <c r="D104" s="6"/>
      <c r="E104" s="14"/>
      <c r="F104" s="2"/>
      <c r="G104" s="2" t="s">
        <v>69</v>
      </c>
    </row>
    <row r="105" spans="1:7" hidden="1" x14ac:dyDescent="0.35">
      <c r="A105" s="13" t="s">
        <v>51</v>
      </c>
      <c r="B105" s="7"/>
      <c r="C105" s="6"/>
      <c r="D105" s="6"/>
      <c r="E105" s="14"/>
      <c r="F105" s="2"/>
      <c r="G105" s="40" t="s">
        <v>69</v>
      </c>
    </row>
    <row r="106" spans="1:7" hidden="1" x14ac:dyDescent="0.35">
      <c r="A106" s="13" t="s">
        <v>51</v>
      </c>
      <c r="B106" s="7"/>
      <c r="C106" s="6"/>
      <c r="D106" s="6"/>
      <c r="E106" s="14"/>
      <c r="F106" s="2"/>
      <c r="G106" s="2" t="s">
        <v>69</v>
      </c>
    </row>
    <row r="107" spans="1:7" hidden="1" x14ac:dyDescent="0.35">
      <c r="A107" s="13" t="s">
        <v>51</v>
      </c>
      <c r="B107" s="7"/>
      <c r="C107" s="6"/>
      <c r="D107" s="6"/>
      <c r="E107" s="14"/>
      <c r="F107" s="2"/>
      <c r="G107" s="40" t="s">
        <v>69</v>
      </c>
    </row>
    <row r="108" spans="1:7" hidden="1" x14ac:dyDescent="0.35">
      <c r="A108" s="13" t="s">
        <v>53</v>
      </c>
      <c r="B108" s="7"/>
      <c r="C108" s="6"/>
      <c r="D108" s="6"/>
      <c r="E108" s="14"/>
      <c r="F108" s="2"/>
      <c r="G108" s="2" t="s">
        <v>69</v>
      </c>
    </row>
    <row r="109" spans="1:7" hidden="1" x14ac:dyDescent="0.35">
      <c r="A109" s="13" t="s">
        <v>53</v>
      </c>
      <c r="B109" s="7"/>
      <c r="C109" s="6"/>
      <c r="D109" s="6"/>
      <c r="E109" s="14"/>
      <c r="F109" s="2"/>
      <c r="G109" s="40" t="s">
        <v>69</v>
      </c>
    </row>
    <row r="110" spans="1:7" hidden="1" x14ac:dyDescent="0.35">
      <c r="A110" s="13" t="s">
        <v>53</v>
      </c>
      <c r="B110" s="7"/>
      <c r="C110" s="6"/>
      <c r="D110" s="6"/>
      <c r="E110" s="14"/>
      <c r="F110" s="2"/>
      <c r="G110" s="2" t="s">
        <v>69</v>
      </c>
    </row>
    <row r="111" spans="1:7" hidden="1" x14ac:dyDescent="0.35">
      <c r="A111" s="19" t="s">
        <v>54</v>
      </c>
      <c r="B111" s="20"/>
      <c r="C111" s="21"/>
      <c r="D111" s="21"/>
      <c r="E111" s="22"/>
      <c r="F111" s="2"/>
      <c r="G111" s="40" t="s">
        <v>69</v>
      </c>
    </row>
    <row r="112" spans="1:7" ht="15" hidden="1" thickBot="1" x14ac:dyDescent="0.4">
      <c r="A112" s="26" t="s">
        <v>23</v>
      </c>
      <c r="B112" s="27">
        <f>SUMIF(E53:E111,"=X",B53:B111)</f>
        <v>0</v>
      </c>
      <c r="C112" s="28"/>
      <c r="D112" s="28"/>
      <c r="E112" s="29"/>
      <c r="F112" s="2"/>
      <c r="G112" s="2" t="s">
        <v>69</v>
      </c>
    </row>
    <row r="113" spans="1:7" hidden="1" x14ac:dyDescent="0.35">
      <c r="A113" s="23" t="s">
        <v>63</v>
      </c>
      <c r="B113" s="24"/>
      <c r="C113" s="24"/>
      <c r="D113" s="24"/>
      <c r="E113" s="25"/>
      <c r="F113" s="2"/>
      <c r="G113" s="40" t="s">
        <v>69</v>
      </c>
    </row>
    <row r="114" spans="1:7" hidden="1" x14ac:dyDescent="0.35">
      <c r="A114" s="13" t="s">
        <v>464</v>
      </c>
      <c r="B114" s="7">
        <f>B112+B47</f>
        <v>0</v>
      </c>
      <c r="C114" s="3"/>
      <c r="D114" s="3"/>
      <c r="E114" s="15"/>
      <c r="F114" s="2"/>
      <c r="G114" s="2" t="s">
        <v>69</v>
      </c>
    </row>
    <row r="115" spans="1:7" hidden="1" x14ac:dyDescent="0.35">
      <c r="A115" s="13" t="s">
        <v>66</v>
      </c>
      <c r="B115" s="7">
        <f>B51</f>
        <v>0</v>
      </c>
      <c r="C115" s="3"/>
      <c r="D115" s="3"/>
      <c r="E115" s="15"/>
      <c r="F115" s="2"/>
      <c r="G115" s="40" t="s">
        <v>69</v>
      </c>
    </row>
    <row r="116" spans="1:7" hidden="1" x14ac:dyDescent="0.35">
      <c r="A116" s="13" t="s">
        <v>81</v>
      </c>
      <c r="B116" s="6"/>
      <c r="C116" s="3"/>
      <c r="D116" s="3"/>
      <c r="E116" s="15"/>
      <c r="F116" s="2"/>
      <c r="G116" s="2" t="s">
        <v>69</v>
      </c>
    </row>
    <row r="117" spans="1:7" hidden="1" x14ac:dyDescent="0.35">
      <c r="A117" s="13" t="s">
        <v>82</v>
      </c>
      <c r="B117" s="6"/>
      <c r="C117" s="3"/>
      <c r="D117" s="3"/>
      <c r="E117" s="15"/>
      <c r="F117" s="2"/>
      <c r="G117" s="40" t="s">
        <v>69</v>
      </c>
    </row>
    <row r="118" spans="1:7" hidden="1" x14ac:dyDescent="0.35">
      <c r="A118" s="19" t="s">
        <v>68</v>
      </c>
      <c r="B118" s="6">
        <v>90</v>
      </c>
      <c r="C118" s="3"/>
      <c r="D118" s="3"/>
      <c r="E118" s="15"/>
      <c r="F118" s="2"/>
      <c r="G118" s="2" t="s">
        <v>69</v>
      </c>
    </row>
    <row r="119" spans="1:7" ht="15" hidden="1" thickBot="1" x14ac:dyDescent="0.4">
      <c r="A119" s="31" t="s">
        <v>67</v>
      </c>
      <c r="B119" s="32" t="e">
        <f>((B114/B116)/B118)+((B115/B116)/(B117/B118))</f>
        <v>#DIV/0!</v>
      </c>
      <c r="C119" s="30"/>
      <c r="D119" s="17"/>
      <c r="E119" s="18"/>
      <c r="F119" s="2"/>
      <c r="G119" s="40" t="s">
        <v>69</v>
      </c>
    </row>
    <row r="120" spans="1:7" hidden="1" x14ac:dyDescent="0.35">
      <c r="F120" s="2"/>
      <c r="G120" s="2" t="s">
        <v>69</v>
      </c>
    </row>
    <row r="121" spans="1:7" hidden="1" x14ac:dyDescent="0.35">
      <c r="F121" s="2"/>
      <c r="G121" s="40" t="s">
        <v>69</v>
      </c>
    </row>
    <row r="122" spans="1:7" hidden="1" x14ac:dyDescent="0.35">
      <c r="A122" s="43" t="s">
        <v>79</v>
      </c>
      <c r="B122" s="5" t="s">
        <v>65</v>
      </c>
      <c r="C122" s="5" t="s">
        <v>64</v>
      </c>
      <c r="D122" s="5" t="s">
        <v>25</v>
      </c>
      <c r="E122" s="12" t="s">
        <v>50</v>
      </c>
      <c r="F122" s="2"/>
      <c r="G122" s="2" t="s">
        <v>70</v>
      </c>
    </row>
    <row r="123" spans="1:7" hidden="1" x14ac:dyDescent="0.35">
      <c r="A123" s="13" t="s">
        <v>1</v>
      </c>
      <c r="B123" s="7"/>
      <c r="C123" s="8"/>
      <c r="D123" s="6"/>
      <c r="E123" s="14"/>
      <c r="F123" s="2"/>
      <c r="G123" s="40" t="s">
        <v>70</v>
      </c>
    </row>
    <row r="124" spans="1:7" hidden="1" x14ac:dyDescent="0.35">
      <c r="A124" s="13" t="s">
        <v>24</v>
      </c>
      <c r="B124" s="7"/>
      <c r="C124" s="8"/>
      <c r="D124" s="6"/>
      <c r="E124" s="14"/>
      <c r="F124" s="2"/>
      <c r="G124" s="2" t="s">
        <v>70</v>
      </c>
    </row>
    <row r="125" spans="1:7" hidden="1" x14ac:dyDescent="0.35">
      <c r="A125" s="13" t="s">
        <v>2</v>
      </c>
      <c r="B125" s="7"/>
      <c r="C125" s="8"/>
      <c r="D125" s="6"/>
      <c r="E125" s="14"/>
      <c r="F125" s="2"/>
      <c r="G125" s="40" t="s">
        <v>70</v>
      </c>
    </row>
    <row r="126" spans="1:7" hidden="1" x14ac:dyDescent="0.35">
      <c r="A126" s="13" t="s">
        <v>3</v>
      </c>
      <c r="B126" s="7"/>
      <c r="C126" s="8"/>
      <c r="D126" s="6"/>
      <c r="E126" s="14"/>
      <c r="F126" s="2"/>
      <c r="G126" s="2" t="s">
        <v>70</v>
      </c>
    </row>
    <row r="127" spans="1:7" hidden="1" x14ac:dyDescent="0.35">
      <c r="A127" s="13" t="s">
        <v>14</v>
      </c>
      <c r="B127" s="7"/>
      <c r="C127" s="8"/>
      <c r="D127" s="6"/>
      <c r="E127" s="14"/>
      <c r="F127" s="2"/>
      <c r="G127" s="40" t="s">
        <v>70</v>
      </c>
    </row>
    <row r="128" spans="1:7" hidden="1" x14ac:dyDescent="0.35">
      <c r="A128" s="13" t="s">
        <v>26</v>
      </c>
      <c r="B128" s="7"/>
      <c r="C128" s="8"/>
      <c r="D128" s="6"/>
      <c r="E128" s="14"/>
      <c r="F128" s="2"/>
      <c r="G128" s="2" t="s">
        <v>70</v>
      </c>
    </row>
    <row r="129" spans="1:7" hidden="1" x14ac:dyDescent="0.35">
      <c r="A129" s="13" t="s">
        <v>28</v>
      </c>
      <c r="B129" s="7"/>
      <c r="C129" s="8"/>
      <c r="D129" s="6"/>
      <c r="E129" s="14"/>
      <c r="F129" s="2"/>
      <c r="G129" s="40" t="s">
        <v>70</v>
      </c>
    </row>
    <row r="130" spans="1:7" hidden="1" x14ac:dyDescent="0.35">
      <c r="A130" s="13" t="s">
        <v>34</v>
      </c>
      <c r="B130" s="7"/>
      <c r="C130" s="8"/>
      <c r="D130" s="6"/>
      <c r="E130" s="14"/>
      <c r="F130" s="2"/>
      <c r="G130" s="2" t="s">
        <v>70</v>
      </c>
    </row>
    <row r="131" spans="1:7" hidden="1" x14ac:dyDescent="0.35">
      <c r="A131" s="13" t="s">
        <v>4</v>
      </c>
      <c r="B131" s="7"/>
      <c r="C131" s="8"/>
      <c r="D131" s="6"/>
      <c r="E131" s="14"/>
      <c r="F131" s="2"/>
      <c r="G131" s="40" t="s">
        <v>70</v>
      </c>
    </row>
    <row r="132" spans="1:7" hidden="1" x14ac:dyDescent="0.35">
      <c r="A132" s="13" t="s">
        <v>33</v>
      </c>
      <c r="B132" s="7"/>
      <c r="C132" s="8"/>
      <c r="D132" s="6"/>
      <c r="E132" s="14"/>
      <c r="F132" s="2"/>
      <c r="G132" s="2" t="s">
        <v>70</v>
      </c>
    </row>
    <row r="133" spans="1:7" hidden="1" x14ac:dyDescent="0.35">
      <c r="A133" s="13" t="s">
        <v>35</v>
      </c>
      <c r="B133" s="7"/>
      <c r="C133" s="8"/>
      <c r="D133" s="6"/>
      <c r="E133" s="14"/>
      <c r="F133" s="2"/>
      <c r="G133" s="40" t="s">
        <v>70</v>
      </c>
    </row>
    <row r="134" spans="1:7" hidden="1" x14ac:dyDescent="0.35">
      <c r="A134" s="13" t="s">
        <v>29</v>
      </c>
      <c r="B134" s="7"/>
      <c r="C134" s="8"/>
      <c r="D134" s="6"/>
      <c r="E134" s="14"/>
      <c r="F134" s="2"/>
      <c r="G134" s="2" t="s">
        <v>70</v>
      </c>
    </row>
    <row r="135" spans="1:7" hidden="1" x14ac:dyDescent="0.35">
      <c r="A135" s="13" t="s">
        <v>30</v>
      </c>
      <c r="B135" s="7"/>
      <c r="C135" s="8"/>
      <c r="D135" s="6"/>
      <c r="E135" s="14"/>
      <c r="F135" s="2"/>
      <c r="G135" s="40" t="s">
        <v>70</v>
      </c>
    </row>
    <row r="136" spans="1:7" hidden="1" x14ac:dyDescent="0.35">
      <c r="A136" s="13" t="s">
        <v>31</v>
      </c>
      <c r="B136" s="7"/>
      <c r="C136" s="8"/>
      <c r="D136" s="6"/>
      <c r="E136" s="14"/>
      <c r="F136" s="2"/>
      <c r="G136" s="2" t="s">
        <v>70</v>
      </c>
    </row>
    <row r="137" spans="1:7" hidden="1" x14ac:dyDescent="0.35">
      <c r="A137" s="13" t="s">
        <v>32</v>
      </c>
      <c r="B137" s="7"/>
      <c r="C137" s="8"/>
      <c r="D137" s="6"/>
      <c r="E137" s="14"/>
      <c r="F137" s="2"/>
      <c r="G137" s="40" t="s">
        <v>70</v>
      </c>
    </row>
    <row r="138" spans="1:7" hidden="1" x14ac:dyDescent="0.35">
      <c r="A138" s="13" t="s">
        <v>42</v>
      </c>
      <c r="B138" s="7"/>
      <c r="C138" s="8"/>
      <c r="D138" s="6"/>
      <c r="E138" s="14"/>
      <c r="F138" s="2"/>
      <c r="G138" s="2" t="s">
        <v>70</v>
      </c>
    </row>
    <row r="139" spans="1:7" hidden="1" x14ac:dyDescent="0.35">
      <c r="A139" s="13" t="s">
        <v>43</v>
      </c>
      <c r="B139" s="7"/>
      <c r="C139" s="8"/>
      <c r="D139" s="6"/>
      <c r="E139" s="14"/>
      <c r="F139" s="2"/>
      <c r="G139" s="40" t="s">
        <v>70</v>
      </c>
    </row>
    <row r="140" spans="1:7" hidden="1" x14ac:dyDescent="0.35">
      <c r="A140" s="13" t="s">
        <v>9</v>
      </c>
      <c r="B140" s="7"/>
      <c r="C140" s="8"/>
      <c r="D140" s="6"/>
      <c r="E140" s="14"/>
      <c r="F140" s="2"/>
      <c r="G140" s="2" t="s">
        <v>70</v>
      </c>
    </row>
    <row r="141" spans="1:7" hidden="1" x14ac:dyDescent="0.35">
      <c r="A141" s="13" t="s">
        <v>27</v>
      </c>
      <c r="B141" s="7"/>
      <c r="C141" s="8"/>
      <c r="D141" s="6"/>
      <c r="E141" s="14"/>
      <c r="F141" s="2"/>
      <c r="G141" s="40" t="s">
        <v>70</v>
      </c>
    </row>
    <row r="142" spans="1:7" hidden="1" x14ac:dyDescent="0.35">
      <c r="A142" s="13" t="s">
        <v>5</v>
      </c>
      <c r="B142" s="7"/>
      <c r="C142" s="8"/>
      <c r="D142" s="6"/>
      <c r="E142" s="14"/>
      <c r="F142" s="2"/>
      <c r="G142" s="2" t="s">
        <v>70</v>
      </c>
    </row>
    <row r="143" spans="1:7" hidden="1" x14ac:dyDescent="0.35">
      <c r="A143" s="13" t="s">
        <v>6</v>
      </c>
      <c r="B143" s="7"/>
      <c r="C143" s="8"/>
      <c r="D143" s="6"/>
      <c r="E143" s="14"/>
      <c r="F143" s="2"/>
      <c r="G143" s="40" t="s">
        <v>70</v>
      </c>
    </row>
    <row r="144" spans="1:7" hidden="1" x14ac:dyDescent="0.35">
      <c r="A144" s="13" t="s">
        <v>7</v>
      </c>
      <c r="B144" s="7"/>
      <c r="C144" s="8"/>
      <c r="D144" s="6"/>
      <c r="E144" s="14"/>
      <c r="F144" s="2"/>
      <c r="G144" s="2" t="s">
        <v>70</v>
      </c>
    </row>
    <row r="145" spans="1:7" hidden="1" x14ac:dyDescent="0.35">
      <c r="A145" s="13" t="s">
        <v>8</v>
      </c>
      <c r="B145" s="7"/>
      <c r="C145" s="8"/>
      <c r="D145" s="6"/>
      <c r="E145" s="14"/>
      <c r="F145" s="2"/>
      <c r="G145" s="40" t="s">
        <v>70</v>
      </c>
    </row>
    <row r="146" spans="1:7" hidden="1" x14ac:dyDescent="0.35">
      <c r="A146" s="13" t="s">
        <v>45</v>
      </c>
      <c r="B146" s="7"/>
      <c r="C146" s="8"/>
      <c r="D146" s="6"/>
      <c r="E146" s="14"/>
      <c r="F146" s="2"/>
      <c r="G146" s="2" t="s">
        <v>70</v>
      </c>
    </row>
    <row r="147" spans="1:7" hidden="1" x14ac:dyDescent="0.35">
      <c r="A147" s="13" t="s">
        <v>40</v>
      </c>
      <c r="B147" s="7"/>
      <c r="C147" s="8"/>
      <c r="D147" s="6"/>
      <c r="E147" s="14"/>
      <c r="F147" s="2"/>
      <c r="G147" s="40" t="s">
        <v>70</v>
      </c>
    </row>
    <row r="148" spans="1:7" hidden="1" x14ac:dyDescent="0.35">
      <c r="A148" s="13" t="s">
        <v>41</v>
      </c>
      <c r="B148" s="7"/>
      <c r="C148" s="8"/>
      <c r="D148" s="6"/>
      <c r="E148" s="14"/>
      <c r="F148" s="2"/>
      <c r="G148" s="2" t="s">
        <v>70</v>
      </c>
    </row>
    <row r="149" spans="1:7" hidden="1" x14ac:dyDescent="0.35">
      <c r="A149" s="13" t="s">
        <v>10</v>
      </c>
      <c r="B149" s="7"/>
      <c r="C149" s="8"/>
      <c r="D149" s="6"/>
      <c r="E149" s="14"/>
      <c r="F149" s="2"/>
      <c r="G149" s="40" t="s">
        <v>70</v>
      </c>
    </row>
    <row r="150" spans="1:7" hidden="1" x14ac:dyDescent="0.35">
      <c r="A150" s="13" t="s">
        <v>11</v>
      </c>
      <c r="B150" s="7"/>
      <c r="C150" s="8"/>
      <c r="D150" s="6"/>
      <c r="E150" s="14"/>
      <c r="F150" s="2"/>
      <c r="G150" s="2" t="s">
        <v>70</v>
      </c>
    </row>
    <row r="151" spans="1:7" hidden="1" x14ac:dyDescent="0.35">
      <c r="A151" s="13" t="s">
        <v>44</v>
      </c>
      <c r="B151" s="7"/>
      <c r="C151" s="8"/>
      <c r="D151" s="6"/>
      <c r="E151" s="14"/>
      <c r="F151" s="2"/>
      <c r="G151" s="40" t="s">
        <v>70</v>
      </c>
    </row>
    <row r="152" spans="1:7" hidden="1" x14ac:dyDescent="0.35">
      <c r="A152" s="13" t="s">
        <v>12</v>
      </c>
      <c r="B152" s="7"/>
      <c r="C152" s="8"/>
      <c r="D152" s="6"/>
      <c r="E152" s="14"/>
      <c r="F152" s="2"/>
      <c r="G152" s="2" t="s">
        <v>70</v>
      </c>
    </row>
    <row r="153" spans="1:7" hidden="1" x14ac:dyDescent="0.35">
      <c r="A153" s="13" t="s">
        <v>16</v>
      </c>
      <c r="B153" s="7"/>
      <c r="C153" s="8"/>
      <c r="D153" s="6"/>
      <c r="E153" s="14"/>
      <c r="F153" s="2"/>
      <c r="G153" s="40" t="s">
        <v>70</v>
      </c>
    </row>
    <row r="154" spans="1:7" hidden="1" x14ac:dyDescent="0.35">
      <c r="A154" s="13" t="s">
        <v>49</v>
      </c>
      <c r="B154" s="7"/>
      <c r="C154" s="8"/>
      <c r="D154" s="6"/>
      <c r="E154" s="14"/>
      <c r="F154" s="2"/>
      <c r="G154" s="2" t="s">
        <v>70</v>
      </c>
    </row>
    <row r="155" spans="1:7" hidden="1" x14ac:dyDescent="0.35">
      <c r="A155" s="13" t="s">
        <v>48</v>
      </c>
      <c r="B155" s="7"/>
      <c r="C155" s="8"/>
      <c r="D155" s="6"/>
      <c r="E155" s="14"/>
      <c r="F155" s="2"/>
      <c r="G155" s="40" t="s">
        <v>70</v>
      </c>
    </row>
    <row r="156" spans="1:7" hidden="1" x14ac:dyDescent="0.35">
      <c r="A156" s="13" t="s">
        <v>20</v>
      </c>
      <c r="B156" s="7"/>
      <c r="C156" s="8"/>
      <c r="D156" s="6"/>
      <c r="E156" s="14"/>
      <c r="F156" s="2"/>
      <c r="G156" s="2" t="s">
        <v>70</v>
      </c>
    </row>
    <row r="157" spans="1:7" hidden="1" x14ac:dyDescent="0.35">
      <c r="A157" s="13" t="s">
        <v>15</v>
      </c>
      <c r="B157" s="7"/>
      <c r="C157" s="8"/>
      <c r="D157" s="6"/>
      <c r="E157" s="14"/>
      <c r="F157" s="2"/>
      <c r="G157" s="40" t="s">
        <v>70</v>
      </c>
    </row>
    <row r="158" spans="1:7" hidden="1" x14ac:dyDescent="0.35">
      <c r="A158" s="13" t="s">
        <v>17</v>
      </c>
      <c r="B158" s="7"/>
      <c r="C158" s="8"/>
      <c r="D158" s="6"/>
      <c r="E158" s="14"/>
      <c r="F158" s="2"/>
      <c r="G158" s="2" t="s">
        <v>70</v>
      </c>
    </row>
    <row r="159" spans="1:7" hidden="1" x14ac:dyDescent="0.35">
      <c r="A159" s="13" t="s">
        <v>36</v>
      </c>
      <c r="B159" s="7"/>
      <c r="C159" s="8"/>
      <c r="D159" s="6"/>
      <c r="E159" s="14"/>
      <c r="F159" s="2"/>
      <c r="G159" s="40" t="s">
        <v>70</v>
      </c>
    </row>
    <row r="160" spans="1:7" hidden="1" x14ac:dyDescent="0.35">
      <c r="A160" s="13" t="s">
        <v>37</v>
      </c>
      <c r="B160" s="7"/>
      <c r="C160" s="8"/>
      <c r="D160" s="6"/>
      <c r="E160" s="14"/>
      <c r="F160" s="2"/>
      <c r="G160" s="2" t="s">
        <v>70</v>
      </c>
    </row>
    <row r="161" spans="1:7" hidden="1" x14ac:dyDescent="0.35">
      <c r="A161" s="13" t="s">
        <v>38</v>
      </c>
      <c r="B161" s="7"/>
      <c r="C161" s="8"/>
      <c r="D161" s="6"/>
      <c r="E161" s="14"/>
      <c r="F161" s="2"/>
      <c r="G161" s="40" t="s">
        <v>70</v>
      </c>
    </row>
    <row r="162" spans="1:7" hidden="1" x14ac:dyDescent="0.35">
      <c r="A162" s="13" t="s">
        <v>39</v>
      </c>
      <c r="B162" s="7"/>
      <c r="C162" s="8"/>
      <c r="D162" s="6"/>
      <c r="E162" s="14"/>
      <c r="F162" s="2"/>
      <c r="G162" s="2" t="s">
        <v>70</v>
      </c>
    </row>
    <row r="163" spans="1:7" hidden="1" x14ac:dyDescent="0.35">
      <c r="A163" s="13" t="s">
        <v>46</v>
      </c>
      <c r="B163" s="7"/>
      <c r="C163" s="8"/>
      <c r="D163" s="6"/>
      <c r="E163" s="14"/>
      <c r="F163" s="2"/>
      <c r="G163" s="40" t="s">
        <v>70</v>
      </c>
    </row>
    <row r="164" spans="1:7" hidden="1" x14ac:dyDescent="0.35">
      <c r="A164" s="13" t="s">
        <v>47</v>
      </c>
      <c r="B164" s="7"/>
      <c r="C164" s="8"/>
      <c r="D164" s="6"/>
      <c r="E164" s="14"/>
      <c r="F164" s="2"/>
      <c r="G164" s="2" t="s">
        <v>70</v>
      </c>
    </row>
    <row r="165" spans="1:7" hidden="1" x14ac:dyDescent="0.35">
      <c r="A165" s="13" t="s">
        <v>21</v>
      </c>
      <c r="B165" s="7"/>
      <c r="C165" s="8"/>
      <c r="D165" s="6"/>
      <c r="E165" s="14"/>
      <c r="F165" s="2"/>
      <c r="G165" s="40" t="s">
        <v>70</v>
      </c>
    </row>
    <row r="166" spans="1:7" hidden="1" x14ac:dyDescent="0.35">
      <c r="A166" s="19" t="s">
        <v>22</v>
      </c>
      <c r="B166" s="20"/>
      <c r="C166" s="8"/>
      <c r="D166" s="6"/>
      <c r="E166" s="14"/>
      <c r="F166" s="2"/>
      <c r="G166" s="2" t="s">
        <v>70</v>
      </c>
    </row>
    <row r="167" spans="1:7" ht="15" hidden="1" thickBot="1" x14ac:dyDescent="0.4">
      <c r="A167" s="26" t="s">
        <v>23</v>
      </c>
      <c r="B167" s="37">
        <f>SUMIF(E123:E166,"=X",B123:B166)</f>
        <v>0</v>
      </c>
      <c r="C167" s="36"/>
      <c r="D167" s="3"/>
      <c r="E167" s="15"/>
      <c r="F167" s="2"/>
      <c r="G167" s="40" t="s">
        <v>70</v>
      </c>
    </row>
    <row r="168" spans="1:7" hidden="1" x14ac:dyDescent="0.35">
      <c r="A168" s="23" t="s">
        <v>62</v>
      </c>
      <c r="B168" s="35"/>
      <c r="C168" s="4"/>
      <c r="D168" s="4"/>
      <c r="E168" s="11"/>
      <c r="F168" s="2"/>
      <c r="G168" s="2" t="s">
        <v>70</v>
      </c>
    </row>
    <row r="169" spans="1:7" hidden="1" x14ac:dyDescent="0.35">
      <c r="A169" s="16" t="s">
        <v>18</v>
      </c>
      <c r="B169" s="7"/>
      <c r="C169" s="6"/>
      <c r="D169" s="6"/>
      <c r="E169" s="14"/>
      <c r="F169" s="2"/>
      <c r="G169" s="40" t="s">
        <v>70</v>
      </c>
    </row>
    <row r="170" spans="1:7" hidden="1" x14ac:dyDescent="0.35">
      <c r="A170" s="34" t="s">
        <v>19</v>
      </c>
      <c r="B170" s="20"/>
      <c r="C170" s="6"/>
      <c r="D170" s="6"/>
      <c r="E170" s="14"/>
      <c r="F170" s="2"/>
      <c r="G170" s="2" t="s">
        <v>70</v>
      </c>
    </row>
    <row r="171" spans="1:7" ht="15" hidden="1" thickBot="1" x14ac:dyDescent="0.4">
      <c r="A171" s="26" t="s">
        <v>23</v>
      </c>
      <c r="B171" s="37">
        <f>SUMIF(E169:E170,"=X",B169:B170)</f>
        <v>0</v>
      </c>
      <c r="C171" s="33"/>
      <c r="D171" s="3"/>
      <c r="E171" s="15"/>
      <c r="F171" s="2"/>
      <c r="G171" s="40" t="s">
        <v>70</v>
      </c>
    </row>
    <row r="172" spans="1:7" hidden="1" x14ac:dyDescent="0.35">
      <c r="A172" s="23" t="s">
        <v>13</v>
      </c>
      <c r="B172" s="35"/>
      <c r="C172" s="4"/>
      <c r="D172" s="4"/>
      <c r="E172" s="11"/>
      <c r="F172" s="2"/>
      <c r="G172" s="2" t="s">
        <v>70</v>
      </c>
    </row>
    <row r="173" spans="1:7" hidden="1" x14ac:dyDescent="0.35">
      <c r="A173" s="13" t="s">
        <v>1</v>
      </c>
      <c r="B173" s="7"/>
      <c r="C173" s="6"/>
      <c r="D173" s="6"/>
      <c r="E173" s="14"/>
      <c r="F173" s="2"/>
      <c r="G173" s="40" t="s">
        <v>70</v>
      </c>
    </row>
    <row r="174" spans="1:7" hidden="1" x14ac:dyDescent="0.35">
      <c r="A174" s="13" t="s">
        <v>24</v>
      </c>
      <c r="B174" s="7"/>
      <c r="C174" s="6"/>
      <c r="D174" s="6"/>
      <c r="E174" s="14"/>
      <c r="F174" s="2"/>
      <c r="G174" s="2" t="s">
        <v>70</v>
      </c>
    </row>
    <row r="175" spans="1:7" hidden="1" x14ac:dyDescent="0.35">
      <c r="A175" s="13" t="s">
        <v>2</v>
      </c>
      <c r="B175" s="7"/>
      <c r="C175" s="6"/>
      <c r="D175" s="6"/>
      <c r="E175" s="14"/>
      <c r="F175" s="2"/>
      <c r="G175" s="40" t="s">
        <v>70</v>
      </c>
    </row>
    <row r="176" spans="1:7" hidden="1" x14ac:dyDescent="0.35">
      <c r="A176" s="13" t="s">
        <v>3</v>
      </c>
      <c r="B176" s="7"/>
      <c r="C176" s="6"/>
      <c r="D176" s="6"/>
      <c r="E176" s="14"/>
      <c r="F176" s="2"/>
      <c r="G176" s="2" t="s">
        <v>70</v>
      </c>
    </row>
    <row r="177" spans="1:7" hidden="1" x14ac:dyDescent="0.35">
      <c r="A177" s="13" t="s">
        <v>14</v>
      </c>
      <c r="B177" s="7"/>
      <c r="C177" s="6"/>
      <c r="D177" s="6"/>
      <c r="E177" s="14"/>
      <c r="F177" s="2"/>
      <c r="G177" s="40" t="s">
        <v>70</v>
      </c>
    </row>
    <row r="178" spans="1:7" hidden="1" x14ac:dyDescent="0.35">
      <c r="A178" s="13" t="s">
        <v>26</v>
      </c>
      <c r="B178" s="7"/>
      <c r="C178" s="6"/>
      <c r="D178" s="6"/>
      <c r="E178" s="14"/>
      <c r="F178" s="2"/>
      <c r="G178" s="2" t="s">
        <v>70</v>
      </c>
    </row>
    <row r="179" spans="1:7" hidden="1" x14ac:dyDescent="0.35">
      <c r="A179" s="13" t="s">
        <v>28</v>
      </c>
      <c r="B179" s="7"/>
      <c r="C179" s="6"/>
      <c r="D179" s="6"/>
      <c r="E179" s="14"/>
      <c r="F179" s="2"/>
      <c r="G179" s="40" t="s">
        <v>70</v>
      </c>
    </row>
    <row r="180" spans="1:7" hidden="1" x14ac:dyDescent="0.35">
      <c r="A180" s="13" t="s">
        <v>34</v>
      </c>
      <c r="B180" s="7"/>
      <c r="C180" s="6"/>
      <c r="D180" s="6"/>
      <c r="E180" s="14"/>
      <c r="F180" s="2"/>
      <c r="G180" s="2" t="s">
        <v>70</v>
      </c>
    </row>
    <row r="181" spans="1:7" hidden="1" x14ac:dyDescent="0.35">
      <c r="A181" s="13" t="s">
        <v>4</v>
      </c>
      <c r="B181" s="7"/>
      <c r="C181" s="6"/>
      <c r="D181" s="6"/>
      <c r="E181" s="14"/>
      <c r="F181" s="2"/>
      <c r="G181" s="40" t="s">
        <v>70</v>
      </c>
    </row>
    <row r="182" spans="1:7" hidden="1" x14ac:dyDescent="0.35">
      <c r="A182" s="13" t="s">
        <v>33</v>
      </c>
      <c r="B182" s="7"/>
      <c r="C182" s="6"/>
      <c r="D182" s="6"/>
      <c r="E182" s="14"/>
      <c r="F182" s="2"/>
      <c r="G182" s="2" t="s">
        <v>70</v>
      </c>
    </row>
    <row r="183" spans="1:7" hidden="1" x14ac:dyDescent="0.35">
      <c r="A183" s="13" t="s">
        <v>35</v>
      </c>
      <c r="B183" s="7"/>
      <c r="C183" s="6"/>
      <c r="D183" s="6"/>
      <c r="E183" s="14"/>
      <c r="F183" s="2"/>
      <c r="G183" s="40" t="s">
        <v>70</v>
      </c>
    </row>
    <row r="184" spans="1:7" hidden="1" x14ac:dyDescent="0.35">
      <c r="A184" s="13" t="s">
        <v>29</v>
      </c>
      <c r="B184" s="7"/>
      <c r="C184" s="6"/>
      <c r="D184" s="6"/>
      <c r="E184" s="14"/>
      <c r="F184" s="2"/>
      <c r="G184" s="2" t="s">
        <v>70</v>
      </c>
    </row>
    <row r="185" spans="1:7" hidden="1" x14ac:dyDescent="0.35">
      <c r="A185" s="13" t="s">
        <v>30</v>
      </c>
      <c r="B185" s="7"/>
      <c r="C185" s="6"/>
      <c r="D185" s="6"/>
      <c r="E185" s="14"/>
      <c r="F185" s="2"/>
      <c r="G185" s="40" t="s">
        <v>70</v>
      </c>
    </row>
    <row r="186" spans="1:7" hidden="1" x14ac:dyDescent="0.35">
      <c r="A186" s="13" t="s">
        <v>31</v>
      </c>
      <c r="B186" s="7"/>
      <c r="C186" s="6"/>
      <c r="D186" s="6"/>
      <c r="E186" s="14"/>
      <c r="F186" s="2"/>
      <c r="G186" s="2" t="s">
        <v>70</v>
      </c>
    </row>
    <row r="187" spans="1:7" hidden="1" x14ac:dyDescent="0.35">
      <c r="A187" s="13" t="s">
        <v>32</v>
      </c>
      <c r="B187" s="7"/>
      <c r="C187" s="6"/>
      <c r="D187" s="6"/>
      <c r="E187" s="14"/>
      <c r="F187" s="2"/>
      <c r="G187" s="40" t="s">
        <v>70</v>
      </c>
    </row>
    <row r="188" spans="1:7" hidden="1" x14ac:dyDescent="0.35">
      <c r="A188" s="13" t="s">
        <v>42</v>
      </c>
      <c r="B188" s="7"/>
      <c r="C188" s="6"/>
      <c r="D188" s="6"/>
      <c r="E188" s="14"/>
      <c r="F188" s="2"/>
      <c r="G188" s="2" t="s">
        <v>70</v>
      </c>
    </row>
    <row r="189" spans="1:7" hidden="1" x14ac:dyDescent="0.35">
      <c r="A189" s="13" t="s">
        <v>43</v>
      </c>
      <c r="B189" s="7"/>
      <c r="C189" s="6"/>
      <c r="D189" s="6"/>
      <c r="E189" s="14"/>
      <c r="F189" s="2"/>
      <c r="G189" s="40" t="s">
        <v>70</v>
      </c>
    </row>
    <row r="190" spans="1:7" hidden="1" x14ac:dyDescent="0.35">
      <c r="A190" s="13" t="s">
        <v>9</v>
      </c>
      <c r="B190" s="7"/>
      <c r="C190" s="6"/>
      <c r="D190" s="6"/>
      <c r="E190" s="14"/>
      <c r="F190" s="2"/>
      <c r="G190" s="2" t="s">
        <v>70</v>
      </c>
    </row>
    <row r="191" spans="1:7" hidden="1" x14ac:dyDescent="0.35">
      <c r="A191" s="13" t="s">
        <v>27</v>
      </c>
      <c r="B191" s="7"/>
      <c r="C191" s="6"/>
      <c r="D191" s="6"/>
      <c r="E191" s="14"/>
      <c r="F191" s="2"/>
      <c r="G191" s="40" t="s">
        <v>70</v>
      </c>
    </row>
    <row r="192" spans="1:7" hidden="1" x14ac:dyDescent="0.35">
      <c r="A192" s="13" t="s">
        <v>5</v>
      </c>
      <c r="B192" s="7"/>
      <c r="C192" s="6"/>
      <c r="D192" s="6"/>
      <c r="E192" s="14"/>
      <c r="F192" s="2"/>
      <c r="G192" s="2" t="s">
        <v>70</v>
      </c>
    </row>
    <row r="193" spans="1:7" hidden="1" x14ac:dyDescent="0.35">
      <c r="A193" s="13" t="s">
        <v>6</v>
      </c>
      <c r="B193" s="7"/>
      <c r="C193" s="6"/>
      <c r="D193" s="6"/>
      <c r="E193" s="14"/>
      <c r="F193" s="2"/>
      <c r="G193" s="40" t="s">
        <v>70</v>
      </c>
    </row>
    <row r="194" spans="1:7" hidden="1" x14ac:dyDescent="0.35">
      <c r="A194" s="13" t="s">
        <v>7</v>
      </c>
      <c r="B194" s="7"/>
      <c r="C194" s="6"/>
      <c r="D194" s="6"/>
      <c r="E194" s="14"/>
      <c r="F194" s="2"/>
      <c r="G194" s="2" t="s">
        <v>70</v>
      </c>
    </row>
    <row r="195" spans="1:7" hidden="1" x14ac:dyDescent="0.35">
      <c r="A195" s="13" t="s">
        <v>8</v>
      </c>
      <c r="B195" s="7"/>
      <c r="C195" s="6"/>
      <c r="D195" s="6"/>
      <c r="E195" s="14"/>
      <c r="F195" s="2"/>
      <c r="G195" s="40" t="s">
        <v>70</v>
      </c>
    </row>
    <row r="196" spans="1:7" hidden="1" x14ac:dyDescent="0.35">
      <c r="A196" s="13" t="s">
        <v>45</v>
      </c>
      <c r="B196" s="7"/>
      <c r="C196" s="6"/>
      <c r="D196" s="6"/>
      <c r="E196" s="14"/>
      <c r="F196" s="2"/>
      <c r="G196" s="2" t="s">
        <v>70</v>
      </c>
    </row>
    <row r="197" spans="1:7" hidden="1" x14ac:dyDescent="0.35">
      <c r="A197" s="13" t="s">
        <v>40</v>
      </c>
      <c r="B197" s="7"/>
      <c r="C197" s="6"/>
      <c r="D197" s="6"/>
      <c r="E197" s="14"/>
      <c r="F197" s="2"/>
      <c r="G197" s="40" t="s">
        <v>70</v>
      </c>
    </row>
    <row r="198" spans="1:7" hidden="1" x14ac:dyDescent="0.35">
      <c r="A198" s="13" t="s">
        <v>41</v>
      </c>
      <c r="B198" s="7"/>
      <c r="C198" s="6"/>
      <c r="D198" s="6"/>
      <c r="E198" s="14"/>
      <c r="F198" s="2"/>
      <c r="G198" s="2" t="s">
        <v>70</v>
      </c>
    </row>
    <row r="199" spans="1:7" hidden="1" x14ac:dyDescent="0.35">
      <c r="A199" s="13" t="s">
        <v>10</v>
      </c>
      <c r="B199" s="7"/>
      <c r="C199" s="6"/>
      <c r="D199" s="6"/>
      <c r="E199" s="14"/>
      <c r="F199" s="2"/>
      <c r="G199" s="40" t="s">
        <v>70</v>
      </c>
    </row>
    <row r="200" spans="1:7" hidden="1" x14ac:dyDescent="0.35">
      <c r="A200" s="13" t="s">
        <v>11</v>
      </c>
      <c r="B200" s="7"/>
      <c r="C200" s="6"/>
      <c r="D200" s="6"/>
      <c r="E200" s="14"/>
      <c r="F200" s="2"/>
      <c r="G200" s="2" t="s">
        <v>70</v>
      </c>
    </row>
    <row r="201" spans="1:7" hidden="1" x14ac:dyDescent="0.35">
      <c r="A201" s="13" t="s">
        <v>44</v>
      </c>
      <c r="B201" s="7"/>
      <c r="C201" s="6"/>
      <c r="D201" s="6"/>
      <c r="E201" s="14"/>
      <c r="F201" s="2"/>
      <c r="G201" s="40" t="s">
        <v>70</v>
      </c>
    </row>
    <row r="202" spans="1:7" hidden="1" x14ac:dyDescent="0.35">
      <c r="A202" s="13" t="s">
        <v>12</v>
      </c>
      <c r="B202" s="7"/>
      <c r="C202" s="6"/>
      <c r="D202" s="6"/>
      <c r="E202" s="14"/>
      <c r="F202" s="2"/>
      <c r="G202" s="2" t="s">
        <v>70</v>
      </c>
    </row>
    <row r="203" spans="1:7" hidden="1" x14ac:dyDescent="0.35">
      <c r="A203" s="13" t="s">
        <v>16</v>
      </c>
      <c r="B203" s="7"/>
      <c r="C203" s="6"/>
      <c r="D203" s="6"/>
      <c r="E203" s="14"/>
      <c r="F203" s="2"/>
      <c r="G203" s="40" t="s">
        <v>70</v>
      </c>
    </row>
    <row r="204" spans="1:7" hidden="1" x14ac:dyDescent="0.35">
      <c r="A204" s="13" t="s">
        <v>49</v>
      </c>
      <c r="B204" s="7"/>
      <c r="C204" s="6"/>
      <c r="D204" s="6"/>
      <c r="E204" s="14"/>
      <c r="F204" s="2"/>
      <c r="G204" s="2" t="s">
        <v>70</v>
      </c>
    </row>
    <row r="205" spans="1:7" hidden="1" x14ac:dyDescent="0.35">
      <c r="A205" s="13" t="s">
        <v>59</v>
      </c>
      <c r="B205" s="7"/>
      <c r="C205" s="6"/>
      <c r="D205" s="6"/>
      <c r="E205" s="14"/>
      <c r="F205" s="2"/>
      <c r="G205" s="40" t="s">
        <v>70</v>
      </c>
    </row>
    <row r="206" spans="1:7" hidden="1" x14ac:dyDescent="0.35">
      <c r="A206" s="13" t="s">
        <v>60</v>
      </c>
      <c r="B206" s="7"/>
      <c r="C206" s="6"/>
      <c r="D206" s="6"/>
      <c r="E206" s="14"/>
      <c r="F206" s="2"/>
      <c r="G206" s="2" t="s">
        <v>70</v>
      </c>
    </row>
    <row r="207" spans="1:7" hidden="1" x14ac:dyDescent="0.35">
      <c r="A207" s="13" t="s">
        <v>48</v>
      </c>
      <c r="B207" s="7"/>
      <c r="C207" s="6"/>
      <c r="D207" s="6"/>
      <c r="E207" s="14"/>
      <c r="F207" s="2"/>
      <c r="G207" s="40" t="s">
        <v>70</v>
      </c>
    </row>
    <row r="208" spans="1:7" hidden="1" x14ac:dyDescent="0.35">
      <c r="A208" s="13" t="s">
        <v>20</v>
      </c>
      <c r="B208" s="7"/>
      <c r="C208" s="6"/>
      <c r="D208" s="6"/>
      <c r="E208" s="14"/>
      <c r="F208" s="2"/>
      <c r="G208" s="2" t="s">
        <v>70</v>
      </c>
    </row>
    <row r="209" spans="1:7" hidden="1" x14ac:dyDescent="0.35">
      <c r="A209" s="13" t="s">
        <v>15</v>
      </c>
      <c r="B209" s="7"/>
      <c r="C209" s="6"/>
      <c r="D209" s="6"/>
      <c r="E209" s="14"/>
      <c r="F209" s="2"/>
      <c r="G209" s="40" t="s">
        <v>70</v>
      </c>
    </row>
    <row r="210" spans="1:7" hidden="1" x14ac:dyDescent="0.35">
      <c r="A210" s="13" t="s">
        <v>17</v>
      </c>
      <c r="B210" s="7"/>
      <c r="C210" s="6"/>
      <c r="D210" s="6"/>
      <c r="E210" s="14"/>
      <c r="F210" s="2"/>
      <c r="G210" s="2" t="s">
        <v>70</v>
      </c>
    </row>
    <row r="211" spans="1:7" hidden="1" x14ac:dyDescent="0.35">
      <c r="A211" s="13" t="s">
        <v>36</v>
      </c>
      <c r="B211" s="7"/>
      <c r="C211" s="6"/>
      <c r="D211" s="6"/>
      <c r="E211" s="14"/>
      <c r="F211" s="2"/>
      <c r="G211" s="40" t="s">
        <v>70</v>
      </c>
    </row>
    <row r="212" spans="1:7" hidden="1" x14ac:dyDescent="0.35">
      <c r="A212" s="13" t="s">
        <v>37</v>
      </c>
      <c r="B212" s="7"/>
      <c r="C212" s="6"/>
      <c r="D212" s="6"/>
      <c r="E212" s="14"/>
      <c r="F212" s="2"/>
      <c r="G212" s="2" t="s">
        <v>70</v>
      </c>
    </row>
    <row r="213" spans="1:7" hidden="1" x14ac:dyDescent="0.35">
      <c r="A213" s="13" t="s">
        <v>38</v>
      </c>
      <c r="B213" s="7"/>
      <c r="C213" s="6"/>
      <c r="D213" s="6"/>
      <c r="E213" s="14"/>
      <c r="F213" s="2"/>
      <c r="G213" s="40" t="s">
        <v>70</v>
      </c>
    </row>
    <row r="214" spans="1:7" hidden="1" x14ac:dyDescent="0.35">
      <c r="A214" s="13" t="s">
        <v>39</v>
      </c>
      <c r="B214" s="7"/>
      <c r="C214" s="6"/>
      <c r="D214" s="6"/>
      <c r="E214" s="14"/>
      <c r="F214" s="2"/>
      <c r="G214" s="2" t="s">
        <v>70</v>
      </c>
    </row>
    <row r="215" spans="1:7" hidden="1" x14ac:dyDescent="0.35">
      <c r="A215" s="13" t="s">
        <v>46</v>
      </c>
      <c r="B215" s="7"/>
      <c r="C215" s="6"/>
      <c r="D215" s="6"/>
      <c r="E215" s="14"/>
      <c r="F215" s="2"/>
      <c r="G215" s="40" t="s">
        <v>70</v>
      </c>
    </row>
    <row r="216" spans="1:7" hidden="1" x14ac:dyDescent="0.35">
      <c r="A216" s="13" t="s">
        <v>61</v>
      </c>
      <c r="B216" s="7"/>
      <c r="C216" s="6"/>
      <c r="D216" s="6"/>
      <c r="E216" s="14"/>
      <c r="F216" s="2"/>
      <c r="G216" s="2" t="s">
        <v>70</v>
      </c>
    </row>
    <row r="217" spans="1:7" hidden="1" x14ac:dyDescent="0.35">
      <c r="A217" s="13" t="s">
        <v>55</v>
      </c>
      <c r="B217" s="7"/>
      <c r="C217" s="6"/>
      <c r="D217" s="6"/>
      <c r="E217" s="14"/>
      <c r="F217" s="2"/>
      <c r="G217" s="40" t="s">
        <v>70</v>
      </c>
    </row>
    <row r="218" spans="1:7" hidden="1" x14ac:dyDescent="0.35">
      <c r="A218" s="13" t="s">
        <v>56</v>
      </c>
      <c r="B218" s="7"/>
      <c r="C218" s="6"/>
      <c r="D218" s="6"/>
      <c r="E218" s="14"/>
      <c r="F218" s="2"/>
      <c r="G218" s="2" t="s">
        <v>70</v>
      </c>
    </row>
    <row r="219" spans="1:7" hidden="1" x14ac:dyDescent="0.35">
      <c r="A219" s="13" t="s">
        <v>57</v>
      </c>
      <c r="B219" s="7"/>
      <c r="C219" s="6"/>
      <c r="D219" s="6"/>
      <c r="E219" s="14"/>
      <c r="F219" s="2"/>
      <c r="G219" s="40" t="s">
        <v>70</v>
      </c>
    </row>
    <row r="220" spans="1:7" hidden="1" x14ac:dyDescent="0.35">
      <c r="A220" s="13" t="s">
        <v>58</v>
      </c>
      <c r="B220" s="7"/>
      <c r="C220" s="6"/>
      <c r="D220" s="6"/>
      <c r="E220" s="14"/>
      <c r="F220" s="2"/>
      <c r="G220" s="2" t="s">
        <v>70</v>
      </c>
    </row>
    <row r="221" spans="1:7" hidden="1" x14ac:dyDescent="0.35">
      <c r="A221" s="13" t="s">
        <v>47</v>
      </c>
      <c r="B221" s="7"/>
      <c r="C221" s="6"/>
      <c r="D221" s="6"/>
      <c r="E221" s="14"/>
      <c r="F221" s="2"/>
      <c r="G221" s="40" t="s">
        <v>70</v>
      </c>
    </row>
    <row r="222" spans="1:7" hidden="1" x14ac:dyDescent="0.35">
      <c r="A222" s="13" t="s">
        <v>52</v>
      </c>
      <c r="B222" s="7"/>
      <c r="C222" s="6"/>
      <c r="D222" s="6"/>
      <c r="E222" s="14"/>
      <c r="F222" s="2"/>
      <c r="G222" s="2" t="s">
        <v>70</v>
      </c>
    </row>
    <row r="223" spans="1:7" hidden="1" x14ac:dyDescent="0.35">
      <c r="A223" s="13" t="s">
        <v>52</v>
      </c>
      <c r="B223" s="7"/>
      <c r="C223" s="6"/>
      <c r="D223" s="6"/>
      <c r="E223" s="14"/>
      <c r="F223" s="2"/>
      <c r="G223" s="40" t="s">
        <v>70</v>
      </c>
    </row>
    <row r="224" spans="1:7" hidden="1" x14ac:dyDescent="0.35">
      <c r="A224" s="13" t="s">
        <v>52</v>
      </c>
      <c r="B224" s="7"/>
      <c r="C224" s="6"/>
      <c r="D224" s="6"/>
      <c r="E224" s="14"/>
      <c r="F224" s="2"/>
      <c r="G224" s="2" t="s">
        <v>70</v>
      </c>
    </row>
    <row r="225" spans="1:7" hidden="1" x14ac:dyDescent="0.35">
      <c r="A225" s="13" t="s">
        <v>51</v>
      </c>
      <c r="B225" s="7"/>
      <c r="C225" s="6"/>
      <c r="D225" s="6"/>
      <c r="E225" s="14"/>
      <c r="F225" s="2"/>
      <c r="G225" s="40" t="s">
        <v>70</v>
      </c>
    </row>
    <row r="226" spans="1:7" hidden="1" x14ac:dyDescent="0.35">
      <c r="A226" s="13" t="s">
        <v>51</v>
      </c>
      <c r="B226" s="7"/>
      <c r="C226" s="6"/>
      <c r="D226" s="6"/>
      <c r="E226" s="14"/>
      <c r="F226" s="2"/>
      <c r="G226" s="2" t="s">
        <v>70</v>
      </c>
    </row>
    <row r="227" spans="1:7" hidden="1" x14ac:dyDescent="0.35">
      <c r="A227" s="13" t="s">
        <v>51</v>
      </c>
      <c r="B227" s="7"/>
      <c r="C227" s="6"/>
      <c r="D227" s="6"/>
      <c r="E227" s="14"/>
      <c r="F227" s="2"/>
      <c r="G227" s="40" t="s">
        <v>70</v>
      </c>
    </row>
    <row r="228" spans="1:7" hidden="1" x14ac:dyDescent="0.35">
      <c r="A228" s="13" t="s">
        <v>53</v>
      </c>
      <c r="B228" s="7"/>
      <c r="C228" s="6"/>
      <c r="D228" s="6"/>
      <c r="E228" s="14"/>
      <c r="F228" s="2"/>
      <c r="G228" s="2" t="s">
        <v>70</v>
      </c>
    </row>
    <row r="229" spans="1:7" hidden="1" x14ac:dyDescent="0.35">
      <c r="A229" s="13" t="s">
        <v>53</v>
      </c>
      <c r="B229" s="7"/>
      <c r="C229" s="6"/>
      <c r="D229" s="6"/>
      <c r="E229" s="14"/>
      <c r="F229" s="2"/>
      <c r="G229" s="40" t="s">
        <v>70</v>
      </c>
    </row>
    <row r="230" spans="1:7" hidden="1" x14ac:dyDescent="0.35">
      <c r="A230" s="13" t="s">
        <v>53</v>
      </c>
      <c r="B230" s="7"/>
      <c r="C230" s="6"/>
      <c r="D230" s="6"/>
      <c r="E230" s="14"/>
      <c r="F230" s="2"/>
      <c r="G230" s="2" t="s">
        <v>70</v>
      </c>
    </row>
    <row r="231" spans="1:7" hidden="1" x14ac:dyDescent="0.35">
      <c r="A231" s="19" t="s">
        <v>54</v>
      </c>
      <c r="B231" s="20"/>
      <c r="C231" s="21"/>
      <c r="D231" s="21"/>
      <c r="E231" s="22"/>
      <c r="F231" s="2"/>
      <c r="G231" s="40" t="s">
        <v>70</v>
      </c>
    </row>
    <row r="232" spans="1:7" ht="15" hidden="1" thickBot="1" x14ac:dyDescent="0.4">
      <c r="A232" s="26" t="s">
        <v>23</v>
      </c>
      <c r="B232" s="27">
        <f>SUMIF(E173:E231,"=X",B173:B231)</f>
        <v>0</v>
      </c>
      <c r="C232" s="28"/>
      <c r="D232" s="28"/>
      <c r="E232" s="29"/>
      <c r="F232" s="2"/>
      <c r="G232" s="2" t="s">
        <v>70</v>
      </c>
    </row>
    <row r="233" spans="1:7" hidden="1" x14ac:dyDescent="0.35">
      <c r="A233" s="23" t="s">
        <v>63</v>
      </c>
      <c r="B233" s="24"/>
      <c r="C233" s="24"/>
      <c r="D233" s="24"/>
      <c r="E233" s="25"/>
      <c r="F233" s="2"/>
      <c r="G233" s="40" t="s">
        <v>70</v>
      </c>
    </row>
    <row r="234" spans="1:7" hidden="1" x14ac:dyDescent="0.35">
      <c r="A234" s="13" t="s">
        <v>464</v>
      </c>
      <c r="B234" s="7">
        <f>B232+B167</f>
        <v>0</v>
      </c>
      <c r="C234" s="3"/>
      <c r="D234" s="3"/>
      <c r="E234" s="15"/>
      <c r="F234" s="2"/>
      <c r="G234" s="2" t="s">
        <v>70</v>
      </c>
    </row>
    <row r="235" spans="1:7" hidden="1" x14ac:dyDescent="0.35">
      <c r="A235" s="13" t="s">
        <v>66</v>
      </c>
      <c r="B235" s="7">
        <f>B171</f>
        <v>0</v>
      </c>
      <c r="C235" s="3"/>
      <c r="D235" s="3"/>
      <c r="E235" s="15"/>
      <c r="F235" s="2"/>
      <c r="G235" s="40" t="s">
        <v>70</v>
      </c>
    </row>
    <row r="236" spans="1:7" hidden="1" x14ac:dyDescent="0.35">
      <c r="A236" s="13" t="s">
        <v>81</v>
      </c>
      <c r="B236" s="6"/>
      <c r="C236" s="3"/>
      <c r="D236" s="3"/>
      <c r="E236" s="15"/>
      <c r="F236" s="2"/>
      <c r="G236" s="2" t="s">
        <v>70</v>
      </c>
    </row>
    <row r="237" spans="1:7" hidden="1" x14ac:dyDescent="0.35">
      <c r="A237" s="13" t="s">
        <v>82</v>
      </c>
      <c r="B237" s="6"/>
      <c r="C237" s="3"/>
      <c r="D237" s="3"/>
      <c r="E237" s="15"/>
      <c r="F237" s="2"/>
      <c r="G237" s="40" t="s">
        <v>70</v>
      </c>
    </row>
    <row r="238" spans="1:7" hidden="1" x14ac:dyDescent="0.35">
      <c r="A238" s="19" t="s">
        <v>68</v>
      </c>
      <c r="B238" s="6">
        <v>90</v>
      </c>
      <c r="C238" s="3"/>
      <c r="D238" s="3"/>
      <c r="E238" s="15"/>
      <c r="F238" s="2"/>
      <c r="G238" s="2" t="s">
        <v>70</v>
      </c>
    </row>
    <row r="239" spans="1:7" ht="15" hidden="1" thickBot="1" x14ac:dyDescent="0.4">
      <c r="A239" s="31" t="s">
        <v>67</v>
      </c>
      <c r="B239" s="32" t="e">
        <f>((B234/B236)/B238)+((B235/B236)/(B237/B238))</f>
        <v>#DIV/0!</v>
      </c>
      <c r="C239" s="30"/>
      <c r="D239" s="17"/>
      <c r="E239" s="18"/>
      <c r="F239" s="2"/>
      <c r="G239" s="40" t="s">
        <v>70</v>
      </c>
    </row>
    <row r="240" spans="1:7" hidden="1" x14ac:dyDescent="0.35">
      <c r="F240" s="2"/>
      <c r="G240" s="2" t="s">
        <v>70</v>
      </c>
    </row>
    <row r="241" spans="1:7" hidden="1" x14ac:dyDescent="0.35">
      <c r="F241" s="2"/>
      <c r="G241" s="40" t="s">
        <v>70</v>
      </c>
    </row>
    <row r="242" spans="1:7" hidden="1" x14ac:dyDescent="0.35">
      <c r="A242" s="43" t="s">
        <v>79</v>
      </c>
      <c r="B242" s="5" t="s">
        <v>65</v>
      </c>
      <c r="C242" s="5" t="s">
        <v>64</v>
      </c>
      <c r="D242" s="5" t="s">
        <v>25</v>
      </c>
      <c r="E242" s="12" t="s">
        <v>50</v>
      </c>
      <c r="F242" s="2"/>
      <c r="G242" s="2" t="s">
        <v>71</v>
      </c>
    </row>
    <row r="243" spans="1:7" hidden="1" x14ac:dyDescent="0.35">
      <c r="A243" s="13" t="s">
        <v>1</v>
      </c>
      <c r="B243" s="7"/>
      <c r="C243" s="8"/>
      <c r="D243" s="6"/>
      <c r="E243" s="14"/>
      <c r="F243" s="2"/>
      <c r="G243" s="40" t="s">
        <v>71</v>
      </c>
    </row>
    <row r="244" spans="1:7" hidden="1" x14ac:dyDescent="0.35">
      <c r="A244" s="13" t="s">
        <v>24</v>
      </c>
      <c r="B244" s="7"/>
      <c r="C244" s="8"/>
      <c r="D244" s="6"/>
      <c r="E244" s="14"/>
      <c r="F244" s="2"/>
      <c r="G244" s="2" t="s">
        <v>71</v>
      </c>
    </row>
    <row r="245" spans="1:7" hidden="1" x14ac:dyDescent="0.35">
      <c r="A245" s="13" t="s">
        <v>2</v>
      </c>
      <c r="B245" s="7"/>
      <c r="C245" s="8"/>
      <c r="D245" s="6"/>
      <c r="E245" s="14"/>
      <c r="F245" s="2"/>
      <c r="G245" s="40" t="s">
        <v>71</v>
      </c>
    </row>
    <row r="246" spans="1:7" hidden="1" x14ac:dyDescent="0.35">
      <c r="A246" s="13" t="s">
        <v>3</v>
      </c>
      <c r="B246" s="7"/>
      <c r="C246" s="8"/>
      <c r="D246" s="6"/>
      <c r="E246" s="14"/>
      <c r="F246" s="2"/>
      <c r="G246" s="2" t="s">
        <v>71</v>
      </c>
    </row>
    <row r="247" spans="1:7" hidden="1" x14ac:dyDescent="0.35">
      <c r="A247" s="13" t="s">
        <v>14</v>
      </c>
      <c r="B247" s="7"/>
      <c r="C247" s="8"/>
      <c r="D247" s="6"/>
      <c r="E247" s="14"/>
      <c r="F247" s="2"/>
      <c r="G247" s="40" t="s">
        <v>71</v>
      </c>
    </row>
    <row r="248" spans="1:7" hidden="1" x14ac:dyDescent="0.35">
      <c r="A248" s="13" t="s">
        <v>26</v>
      </c>
      <c r="B248" s="7"/>
      <c r="C248" s="8"/>
      <c r="D248" s="6"/>
      <c r="E248" s="14"/>
      <c r="F248" s="2"/>
      <c r="G248" s="2" t="s">
        <v>71</v>
      </c>
    </row>
    <row r="249" spans="1:7" hidden="1" x14ac:dyDescent="0.35">
      <c r="A249" s="13" t="s">
        <v>28</v>
      </c>
      <c r="B249" s="7"/>
      <c r="C249" s="8"/>
      <c r="D249" s="6"/>
      <c r="E249" s="14"/>
      <c r="F249" s="2"/>
      <c r="G249" s="40" t="s">
        <v>71</v>
      </c>
    </row>
    <row r="250" spans="1:7" hidden="1" x14ac:dyDescent="0.35">
      <c r="A250" s="13" t="s">
        <v>34</v>
      </c>
      <c r="B250" s="7"/>
      <c r="C250" s="8"/>
      <c r="D250" s="6"/>
      <c r="E250" s="14"/>
      <c r="F250" s="2"/>
      <c r="G250" s="2" t="s">
        <v>71</v>
      </c>
    </row>
    <row r="251" spans="1:7" hidden="1" x14ac:dyDescent="0.35">
      <c r="A251" s="13" t="s">
        <v>4</v>
      </c>
      <c r="B251" s="7"/>
      <c r="C251" s="8"/>
      <c r="D251" s="6"/>
      <c r="E251" s="14"/>
      <c r="F251" s="2"/>
      <c r="G251" s="40" t="s">
        <v>71</v>
      </c>
    </row>
    <row r="252" spans="1:7" hidden="1" x14ac:dyDescent="0.35">
      <c r="A252" s="13" t="s">
        <v>33</v>
      </c>
      <c r="B252" s="7"/>
      <c r="C252" s="8"/>
      <c r="D252" s="6"/>
      <c r="E252" s="14"/>
      <c r="F252" s="2"/>
      <c r="G252" s="2" t="s">
        <v>71</v>
      </c>
    </row>
    <row r="253" spans="1:7" hidden="1" x14ac:dyDescent="0.35">
      <c r="A253" s="13" t="s">
        <v>35</v>
      </c>
      <c r="B253" s="7"/>
      <c r="C253" s="8"/>
      <c r="D253" s="6"/>
      <c r="E253" s="14"/>
      <c r="F253" s="2"/>
      <c r="G253" s="40" t="s">
        <v>71</v>
      </c>
    </row>
    <row r="254" spans="1:7" hidden="1" x14ac:dyDescent="0.35">
      <c r="A254" s="13" t="s">
        <v>29</v>
      </c>
      <c r="B254" s="7"/>
      <c r="C254" s="8"/>
      <c r="D254" s="6"/>
      <c r="E254" s="14"/>
      <c r="F254" s="2"/>
      <c r="G254" s="2" t="s">
        <v>71</v>
      </c>
    </row>
    <row r="255" spans="1:7" hidden="1" x14ac:dyDescent="0.35">
      <c r="A255" s="13" t="s">
        <v>30</v>
      </c>
      <c r="B255" s="7"/>
      <c r="C255" s="8"/>
      <c r="D255" s="6"/>
      <c r="E255" s="14"/>
      <c r="F255" s="2"/>
      <c r="G255" s="40" t="s">
        <v>71</v>
      </c>
    </row>
    <row r="256" spans="1:7" hidden="1" x14ac:dyDescent="0.35">
      <c r="A256" s="13" t="s">
        <v>31</v>
      </c>
      <c r="B256" s="7"/>
      <c r="C256" s="8"/>
      <c r="D256" s="6"/>
      <c r="E256" s="14"/>
      <c r="F256" s="2"/>
      <c r="G256" s="2" t="s">
        <v>71</v>
      </c>
    </row>
    <row r="257" spans="1:7" hidden="1" x14ac:dyDescent="0.35">
      <c r="A257" s="13" t="s">
        <v>32</v>
      </c>
      <c r="B257" s="7"/>
      <c r="C257" s="8"/>
      <c r="D257" s="6"/>
      <c r="E257" s="14"/>
      <c r="F257" s="2"/>
      <c r="G257" s="40" t="s">
        <v>71</v>
      </c>
    </row>
    <row r="258" spans="1:7" hidden="1" x14ac:dyDescent="0.35">
      <c r="A258" s="13" t="s">
        <v>42</v>
      </c>
      <c r="B258" s="7"/>
      <c r="C258" s="8"/>
      <c r="D258" s="6"/>
      <c r="E258" s="14"/>
      <c r="F258" s="2"/>
      <c r="G258" s="2" t="s">
        <v>71</v>
      </c>
    </row>
    <row r="259" spans="1:7" hidden="1" x14ac:dyDescent="0.35">
      <c r="A259" s="13" t="s">
        <v>43</v>
      </c>
      <c r="B259" s="7"/>
      <c r="C259" s="8"/>
      <c r="D259" s="6"/>
      <c r="E259" s="14"/>
      <c r="F259" s="2"/>
      <c r="G259" s="40" t="s">
        <v>71</v>
      </c>
    </row>
    <row r="260" spans="1:7" hidden="1" x14ac:dyDescent="0.35">
      <c r="A260" s="13" t="s">
        <v>9</v>
      </c>
      <c r="B260" s="7"/>
      <c r="C260" s="8"/>
      <c r="D260" s="6"/>
      <c r="E260" s="14"/>
      <c r="F260" s="2"/>
      <c r="G260" s="2" t="s">
        <v>71</v>
      </c>
    </row>
    <row r="261" spans="1:7" hidden="1" x14ac:dyDescent="0.35">
      <c r="A261" s="13" t="s">
        <v>27</v>
      </c>
      <c r="B261" s="7"/>
      <c r="C261" s="8"/>
      <c r="D261" s="6"/>
      <c r="E261" s="14"/>
      <c r="F261" s="2"/>
      <c r="G261" s="40" t="s">
        <v>71</v>
      </c>
    </row>
    <row r="262" spans="1:7" hidden="1" x14ac:dyDescent="0.35">
      <c r="A262" s="13" t="s">
        <v>5</v>
      </c>
      <c r="B262" s="7"/>
      <c r="C262" s="8"/>
      <c r="D262" s="6"/>
      <c r="E262" s="14"/>
      <c r="F262" s="2"/>
      <c r="G262" s="2" t="s">
        <v>71</v>
      </c>
    </row>
    <row r="263" spans="1:7" hidden="1" x14ac:dyDescent="0.35">
      <c r="A263" s="13" t="s">
        <v>6</v>
      </c>
      <c r="B263" s="7"/>
      <c r="C263" s="8"/>
      <c r="D263" s="6"/>
      <c r="E263" s="14"/>
      <c r="F263" s="2"/>
      <c r="G263" s="40" t="s">
        <v>71</v>
      </c>
    </row>
    <row r="264" spans="1:7" hidden="1" x14ac:dyDescent="0.35">
      <c r="A264" s="13" t="s">
        <v>7</v>
      </c>
      <c r="B264" s="7"/>
      <c r="C264" s="8"/>
      <c r="D264" s="6"/>
      <c r="E264" s="14"/>
      <c r="F264" s="2"/>
      <c r="G264" s="2" t="s">
        <v>71</v>
      </c>
    </row>
    <row r="265" spans="1:7" hidden="1" x14ac:dyDescent="0.35">
      <c r="A265" s="13" t="s">
        <v>8</v>
      </c>
      <c r="B265" s="7"/>
      <c r="C265" s="8"/>
      <c r="D265" s="6"/>
      <c r="E265" s="14"/>
      <c r="F265" s="2"/>
      <c r="G265" s="40" t="s">
        <v>71</v>
      </c>
    </row>
    <row r="266" spans="1:7" hidden="1" x14ac:dyDescent="0.35">
      <c r="A266" s="13" t="s">
        <v>45</v>
      </c>
      <c r="B266" s="7"/>
      <c r="C266" s="8"/>
      <c r="D266" s="6"/>
      <c r="E266" s="14"/>
      <c r="F266" s="2"/>
      <c r="G266" s="2" t="s">
        <v>71</v>
      </c>
    </row>
    <row r="267" spans="1:7" hidden="1" x14ac:dyDescent="0.35">
      <c r="A267" s="13" t="s">
        <v>40</v>
      </c>
      <c r="B267" s="7"/>
      <c r="C267" s="8"/>
      <c r="D267" s="6"/>
      <c r="E267" s="14"/>
      <c r="F267" s="2"/>
      <c r="G267" s="40" t="s">
        <v>71</v>
      </c>
    </row>
    <row r="268" spans="1:7" hidden="1" x14ac:dyDescent="0.35">
      <c r="A268" s="13" t="s">
        <v>41</v>
      </c>
      <c r="B268" s="7"/>
      <c r="C268" s="8"/>
      <c r="D268" s="6"/>
      <c r="E268" s="14"/>
      <c r="F268" s="2"/>
      <c r="G268" s="2" t="s">
        <v>71</v>
      </c>
    </row>
    <row r="269" spans="1:7" hidden="1" x14ac:dyDescent="0.35">
      <c r="A269" s="13" t="s">
        <v>10</v>
      </c>
      <c r="B269" s="7"/>
      <c r="C269" s="8"/>
      <c r="D269" s="6"/>
      <c r="E269" s="14"/>
      <c r="F269" s="2"/>
      <c r="G269" s="40" t="s">
        <v>71</v>
      </c>
    </row>
    <row r="270" spans="1:7" hidden="1" x14ac:dyDescent="0.35">
      <c r="A270" s="13" t="s">
        <v>11</v>
      </c>
      <c r="B270" s="7"/>
      <c r="C270" s="8"/>
      <c r="D270" s="6"/>
      <c r="E270" s="14"/>
      <c r="F270" s="2"/>
      <c r="G270" s="2" t="s">
        <v>71</v>
      </c>
    </row>
    <row r="271" spans="1:7" hidden="1" x14ac:dyDescent="0.35">
      <c r="A271" s="13" t="s">
        <v>44</v>
      </c>
      <c r="B271" s="7"/>
      <c r="C271" s="8"/>
      <c r="D271" s="6"/>
      <c r="E271" s="14"/>
      <c r="F271" s="2"/>
      <c r="G271" s="40" t="s">
        <v>71</v>
      </c>
    </row>
    <row r="272" spans="1:7" hidden="1" x14ac:dyDescent="0.35">
      <c r="A272" s="13" t="s">
        <v>12</v>
      </c>
      <c r="B272" s="7"/>
      <c r="C272" s="8"/>
      <c r="D272" s="6"/>
      <c r="E272" s="14"/>
      <c r="F272" s="2"/>
      <c r="G272" s="2" t="s">
        <v>71</v>
      </c>
    </row>
    <row r="273" spans="1:7" hidden="1" x14ac:dyDescent="0.35">
      <c r="A273" s="13" t="s">
        <v>16</v>
      </c>
      <c r="B273" s="7"/>
      <c r="C273" s="8"/>
      <c r="D273" s="6"/>
      <c r="E273" s="14"/>
      <c r="F273" s="2"/>
      <c r="G273" s="40" t="s">
        <v>71</v>
      </c>
    </row>
    <row r="274" spans="1:7" hidden="1" x14ac:dyDescent="0.35">
      <c r="A274" s="13" t="s">
        <v>49</v>
      </c>
      <c r="B274" s="7"/>
      <c r="C274" s="8"/>
      <c r="D274" s="6"/>
      <c r="E274" s="14"/>
      <c r="F274" s="2"/>
      <c r="G274" s="2" t="s">
        <v>71</v>
      </c>
    </row>
    <row r="275" spans="1:7" hidden="1" x14ac:dyDescent="0.35">
      <c r="A275" s="13" t="s">
        <v>48</v>
      </c>
      <c r="B275" s="7"/>
      <c r="C275" s="8"/>
      <c r="D275" s="6"/>
      <c r="E275" s="14"/>
      <c r="F275" s="2"/>
      <c r="G275" s="40" t="s">
        <v>71</v>
      </c>
    </row>
    <row r="276" spans="1:7" hidden="1" x14ac:dyDescent="0.35">
      <c r="A276" s="13" t="s">
        <v>20</v>
      </c>
      <c r="B276" s="7"/>
      <c r="C276" s="8"/>
      <c r="D276" s="6"/>
      <c r="E276" s="14"/>
      <c r="F276" s="2"/>
      <c r="G276" s="2" t="s">
        <v>71</v>
      </c>
    </row>
    <row r="277" spans="1:7" hidden="1" x14ac:dyDescent="0.35">
      <c r="A277" s="13" t="s">
        <v>15</v>
      </c>
      <c r="B277" s="7"/>
      <c r="C277" s="8"/>
      <c r="D277" s="6"/>
      <c r="E277" s="14"/>
      <c r="F277" s="2"/>
      <c r="G277" s="40" t="s">
        <v>71</v>
      </c>
    </row>
    <row r="278" spans="1:7" hidden="1" x14ac:dyDescent="0.35">
      <c r="A278" s="13" t="s">
        <v>17</v>
      </c>
      <c r="B278" s="7"/>
      <c r="C278" s="8"/>
      <c r="D278" s="6"/>
      <c r="E278" s="14"/>
      <c r="F278" s="2"/>
      <c r="G278" s="2" t="s">
        <v>71</v>
      </c>
    </row>
    <row r="279" spans="1:7" hidden="1" x14ac:dyDescent="0.35">
      <c r="A279" s="13" t="s">
        <v>36</v>
      </c>
      <c r="B279" s="7"/>
      <c r="C279" s="8"/>
      <c r="D279" s="6"/>
      <c r="E279" s="14"/>
      <c r="F279" s="2"/>
      <c r="G279" s="40" t="s">
        <v>71</v>
      </c>
    </row>
    <row r="280" spans="1:7" hidden="1" x14ac:dyDescent="0.35">
      <c r="A280" s="13" t="s">
        <v>37</v>
      </c>
      <c r="B280" s="7"/>
      <c r="C280" s="8"/>
      <c r="D280" s="6"/>
      <c r="E280" s="14"/>
      <c r="F280" s="2"/>
      <c r="G280" s="2" t="s">
        <v>71</v>
      </c>
    </row>
    <row r="281" spans="1:7" hidden="1" x14ac:dyDescent="0.35">
      <c r="A281" s="13" t="s">
        <v>38</v>
      </c>
      <c r="B281" s="7"/>
      <c r="C281" s="8"/>
      <c r="D281" s="6"/>
      <c r="E281" s="14"/>
      <c r="F281" s="2"/>
      <c r="G281" s="40" t="s">
        <v>71</v>
      </c>
    </row>
    <row r="282" spans="1:7" hidden="1" x14ac:dyDescent="0.35">
      <c r="A282" s="13" t="s">
        <v>39</v>
      </c>
      <c r="B282" s="7"/>
      <c r="C282" s="8"/>
      <c r="D282" s="6"/>
      <c r="E282" s="14"/>
      <c r="F282" s="2"/>
      <c r="G282" s="2" t="s">
        <v>71</v>
      </c>
    </row>
    <row r="283" spans="1:7" hidden="1" x14ac:dyDescent="0.35">
      <c r="A283" s="13" t="s">
        <v>46</v>
      </c>
      <c r="B283" s="7"/>
      <c r="C283" s="8"/>
      <c r="D283" s="6"/>
      <c r="E283" s="14"/>
      <c r="F283" s="2"/>
      <c r="G283" s="40" t="s">
        <v>71</v>
      </c>
    </row>
    <row r="284" spans="1:7" hidden="1" x14ac:dyDescent="0.35">
      <c r="A284" s="13" t="s">
        <v>47</v>
      </c>
      <c r="B284" s="7"/>
      <c r="C284" s="8"/>
      <c r="D284" s="6"/>
      <c r="E284" s="14"/>
      <c r="F284" s="2"/>
      <c r="G284" s="2" t="s">
        <v>71</v>
      </c>
    </row>
    <row r="285" spans="1:7" hidden="1" x14ac:dyDescent="0.35">
      <c r="A285" s="13" t="s">
        <v>21</v>
      </c>
      <c r="B285" s="7"/>
      <c r="C285" s="8"/>
      <c r="D285" s="6"/>
      <c r="E285" s="14"/>
      <c r="F285" s="2"/>
      <c r="G285" s="40" t="s">
        <v>71</v>
      </c>
    </row>
    <row r="286" spans="1:7" hidden="1" x14ac:dyDescent="0.35">
      <c r="A286" s="19" t="s">
        <v>22</v>
      </c>
      <c r="B286" s="20"/>
      <c r="C286" s="8"/>
      <c r="D286" s="6"/>
      <c r="E286" s="14"/>
      <c r="F286" s="2"/>
      <c r="G286" s="2" t="s">
        <v>71</v>
      </c>
    </row>
    <row r="287" spans="1:7" ht="15" hidden="1" thickBot="1" x14ac:dyDescent="0.4">
      <c r="A287" s="26" t="s">
        <v>23</v>
      </c>
      <c r="B287" s="37">
        <f>SUMIF(E243:E286,"=X",B243:B286)</f>
        <v>0</v>
      </c>
      <c r="C287" s="36"/>
      <c r="D287" s="3"/>
      <c r="E287" s="15"/>
      <c r="F287" s="2"/>
      <c r="G287" s="40" t="s">
        <v>71</v>
      </c>
    </row>
    <row r="288" spans="1:7" hidden="1" x14ac:dyDescent="0.35">
      <c r="A288" s="23" t="s">
        <v>62</v>
      </c>
      <c r="B288" s="35"/>
      <c r="C288" s="4"/>
      <c r="D288" s="4"/>
      <c r="E288" s="11"/>
      <c r="F288" s="2"/>
      <c r="G288" s="2" t="s">
        <v>71</v>
      </c>
    </row>
    <row r="289" spans="1:7" hidden="1" x14ac:dyDescent="0.35">
      <c r="A289" s="16" t="s">
        <v>18</v>
      </c>
      <c r="B289" s="7"/>
      <c r="C289" s="6"/>
      <c r="D289" s="6"/>
      <c r="E289" s="14"/>
      <c r="F289" s="2"/>
      <c r="G289" s="40" t="s">
        <v>71</v>
      </c>
    </row>
    <row r="290" spans="1:7" hidden="1" x14ac:dyDescent="0.35">
      <c r="A290" s="34" t="s">
        <v>19</v>
      </c>
      <c r="B290" s="20"/>
      <c r="C290" s="6"/>
      <c r="D290" s="6"/>
      <c r="E290" s="14"/>
      <c r="F290" s="2"/>
      <c r="G290" s="2" t="s">
        <v>71</v>
      </c>
    </row>
    <row r="291" spans="1:7" ht="15" hidden="1" thickBot="1" x14ac:dyDescent="0.4">
      <c r="A291" s="26" t="s">
        <v>23</v>
      </c>
      <c r="B291" s="37">
        <f>SUMIF(E289:E290,"=X",B289:B290)</f>
        <v>0</v>
      </c>
      <c r="C291" s="33"/>
      <c r="D291" s="3"/>
      <c r="E291" s="15"/>
      <c r="F291" s="2"/>
      <c r="G291" s="40" t="s">
        <v>71</v>
      </c>
    </row>
    <row r="292" spans="1:7" hidden="1" x14ac:dyDescent="0.35">
      <c r="A292" s="23" t="s">
        <v>13</v>
      </c>
      <c r="B292" s="35"/>
      <c r="C292" s="4"/>
      <c r="D292" s="4"/>
      <c r="E292" s="11"/>
      <c r="F292" s="2"/>
      <c r="G292" s="2" t="s">
        <v>71</v>
      </c>
    </row>
    <row r="293" spans="1:7" hidden="1" x14ac:dyDescent="0.35">
      <c r="A293" s="13" t="s">
        <v>1</v>
      </c>
      <c r="B293" s="7"/>
      <c r="C293" s="6"/>
      <c r="D293" s="6"/>
      <c r="E293" s="14"/>
      <c r="F293" s="2"/>
      <c r="G293" s="40" t="s">
        <v>71</v>
      </c>
    </row>
    <row r="294" spans="1:7" hidden="1" x14ac:dyDescent="0.35">
      <c r="A294" s="13" t="s">
        <v>24</v>
      </c>
      <c r="B294" s="7"/>
      <c r="C294" s="6"/>
      <c r="D294" s="6"/>
      <c r="E294" s="14"/>
      <c r="F294" s="2"/>
      <c r="G294" s="2" t="s">
        <v>71</v>
      </c>
    </row>
    <row r="295" spans="1:7" hidden="1" x14ac:dyDescent="0.35">
      <c r="A295" s="13" t="s">
        <v>2</v>
      </c>
      <c r="B295" s="7"/>
      <c r="C295" s="6"/>
      <c r="D295" s="6"/>
      <c r="E295" s="14"/>
      <c r="F295" s="2"/>
      <c r="G295" s="40" t="s">
        <v>71</v>
      </c>
    </row>
    <row r="296" spans="1:7" hidden="1" x14ac:dyDescent="0.35">
      <c r="A296" s="13" t="s">
        <v>3</v>
      </c>
      <c r="B296" s="7"/>
      <c r="C296" s="6"/>
      <c r="D296" s="6"/>
      <c r="E296" s="14"/>
      <c r="F296" s="2"/>
      <c r="G296" s="2" t="s">
        <v>71</v>
      </c>
    </row>
    <row r="297" spans="1:7" hidden="1" x14ac:dyDescent="0.35">
      <c r="A297" s="13" t="s">
        <v>14</v>
      </c>
      <c r="B297" s="7"/>
      <c r="C297" s="6"/>
      <c r="D297" s="6"/>
      <c r="E297" s="14"/>
      <c r="F297" s="2"/>
      <c r="G297" s="40" t="s">
        <v>71</v>
      </c>
    </row>
    <row r="298" spans="1:7" hidden="1" x14ac:dyDescent="0.35">
      <c r="A298" s="13" t="s">
        <v>26</v>
      </c>
      <c r="B298" s="7"/>
      <c r="C298" s="6"/>
      <c r="D298" s="6"/>
      <c r="E298" s="14"/>
      <c r="F298" s="2"/>
      <c r="G298" s="2" t="s">
        <v>71</v>
      </c>
    </row>
    <row r="299" spans="1:7" hidden="1" x14ac:dyDescent="0.35">
      <c r="A299" s="13" t="s">
        <v>28</v>
      </c>
      <c r="B299" s="7"/>
      <c r="C299" s="6"/>
      <c r="D299" s="6"/>
      <c r="E299" s="14"/>
      <c r="F299" s="2"/>
      <c r="G299" s="40" t="s">
        <v>71</v>
      </c>
    </row>
    <row r="300" spans="1:7" hidden="1" x14ac:dyDescent="0.35">
      <c r="A300" s="13" t="s">
        <v>34</v>
      </c>
      <c r="B300" s="7"/>
      <c r="C300" s="6"/>
      <c r="D300" s="6"/>
      <c r="E300" s="14"/>
      <c r="F300" s="2"/>
      <c r="G300" s="2" t="s">
        <v>71</v>
      </c>
    </row>
    <row r="301" spans="1:7" hidden="1" x14ac:dyDescent="0.35">
      <c r="A301" s="13" t="s">
        <v>4</v>
      </c>
      <c r="B301" s="7"/>
      <c r="C301" s="6"/>
      <c r="D301" s="6"/>
      <c r="E301" s="14"/>
      <c r="F301" s="2"/>
      <c r="G301" s="40" t="s">
        <v>71</v>
      </c>
    </row>
    <row r="302" spans="1:7" hidden="1" x14ac:dyDescent="0.35">
      <c r="A302" s="13" t="s">
        <v>33</v>
      </c>
      <c r="B302" s="7"/>
      <c r="C302" s="6"/>
      <c r="D302" s="6"/>
      <c r="E302" s="14"/>
      <c r="F302" s="2"/>
      <c r="G302" s="2" t="s">
        <v>71</v>
      </c>
    </row>
    <row r="303" spans="1:7" hidden="1" x14ac:dyDescent="0.35">
      <c r="A303" s="13" t="s">
        <v>35</v>
      </c>
      <c r="B303" s="7"/>
      <c r="C303" s="6"/>
      <c r="D303" s="6"/>
      <c r="E303" s="14"/>
      <c r="F303" s="2"/>
      <c r="G303" s="40" t="s">
        <v>71</v>
      </c>
    </row>
    <row r="304" spans="1:7" hidden="1" x14ac:dyDescent="0.35">
      <c r="A304" s="13" t="s">
        <v>29</v>
      </c>
      <c r="B304" s="7"/>
      <c r="C304" s="6"/>
      <c r="D304" s="6"/>
      <c r="E304" s="14"/>
      <c r="F304" s="2"/>
      <c r="G304" s="2" t="s">
        <v>71</v>
      </c>
    </row>
    <row r="305" spans="1:7" hidden="1" x14ac:dyDescent="0.35">
      <c r="A305" s="13" t="s">
        <v>30</v>
      </c>
      <c r="B305" s="7"/>
      <c r="C305" s="6"/>
      <c r="D305" s="6"/>
      <c r="E305" s="14"/>
      <c r="F305" s="2"/>
      <c r="G305" s="40" t="s">
        <v>71</v>
      </c>
    </row>
    <row r="306" spans="1:7" hidden="1" x14ac:dyDescent="0.35">
      <c r="A306" s="13" t="s">
        <v>31</v>
      </c>
      <c r="B306" s="7"/>
      <c r="C306" s="6"/>
      <c r="D306" s="6"/>
      <c r="E306" s="14"/>
      <c r="F306" s="2"/>
      <c r="G306" s="2" t="s">
        <v>71</v>
      </c>
    </row>
    <row r="307" spans="1:7" hidden="1" x14ac:dyDescent="0.35">
      <c r="A307" s="13" t="s">
        <v>32</v>
      </c>
      <c r="B307" s="7"/>
      <c r="C307" s="6"/>
      <c r="D307" s="6"/>
      <c r="E307" s="14"/>
      <c r="F307" s="2"/>
      <c r="G307" s="40" t="s">
        <v>71</v>
      </c>
    </row>
    <row r="308" spans="1:7" hidden="1" x14ac:dyDescent="0.35">
      <c r="A308" s="13" t="s">
        <v>42</v>
      </c>
      <c r="B308" s="7"/>
      <c r="C308" s="6"/>
      <c r="D308" s="6"/>
      <c r="E308" s="14"/>
      <c r="F308" s="2"/>
      <c r="G308" s="2" t="s">
        <v>71</v>
      </c>
    </row>
    <row r="309" spans="1:7" hidden="1" x14ac:dyDescent="0.35">
      <c r="A309" s="13" t="s">
        <v>43</v>
      </c>
      <c r="B309" s="7"/>
      <c r="C309" s="6"/>
      <c r="D309" s="6"/>
      <c r="E309" s="14"/>
      <c r="F309" s="2"/>
      <c r="G309" s="40" t="s">
        <v>71</v>
      </c>
    </row>
    <row r="310" spans="1:7" hidden="1" x14ac:dyDescent="0.35">
      <c r="A310" s="13" t="s">
        <v>9</v>
      </c>
      <c r="B310" s="7"/>
      <c r="C310" s="6"/>
      <c r="D310" s="6"/>
      <c r="E310" s="14"/>
      <c r="F310" s="2"/>
      <c r="G310" s="2" t="s">
        <v>71</v>
      </c>
    </row>
    <row r="311" spans="1:7" hidden="1" x14ac:dyDescent="0.35">
      <c r="A311" s="13" t="s">
        <v>27</v>
      </c>
      <c r="B311" s="7"/>
      <c r="C311" s="6"/>
      <c r="D311" s="6"/>
      <c r="E311" s="14"/>
      <c r="F311" s="2"/>
      <c r="G311" s="40" t="s">
        <v>71</v>
      </c>
    </row>
    <row r="312" spans="1:7" hidden="1" x14ac:dyDescent="0.35">
      <c r="A312" s="13" t="s">
        <v>5</v>
      </c>
      <c r="B312" s="7"/>
      <c r="C312" s="6"/>
      <c r="D312" s="6"/>
      <c r="E312" s="14"/>
      <c r="F312" s="2"/>
      <c r="G312" s="2" t="s">
        <v>71</v>
      </c>
    </row>
    <row r="313" spans="1:7" hidden="1" x14ac:dyDescent="0.35">
      <c r="A313" s="13" t="s">
        <v>6</v>
      </c>
      <c r="B313" s="7"/>
      <c r="C313" s="6"/>
      <c r="D313" s="6"/>
      <c r="E313" s="14"/>
      <c r="F313" s="2"/>
      <c r="G313" s="40" t="s">
        <v>71</v>
      </c>
    </row>
    <row r="314" spans="1:7" hidden="1" x14ac:dyDescent="0.35">
      <c r="A314" s="13" t="s">
        <v>7</v>
      </c>
      <c r="B314" s="7"/>
      <c r="C314" s="6"/>
      <c r="D314" s="6"/>
      <c r="E314" s="14"/>
      <c r="F314" s="2"/>
      <c r="G314" s="2" t="s">
        <v>71</v>
      </c>
    </row>
    <row r="315" spans="1:7" hidden="1" x14ac:dyDescent="0.35">
      <c r="A315" s="13" t="s">
        <v>8</v>
      </c>
      <c r="B315" s="7"/>
      <c r="C315" s="6"/>
      <c r="D315" s="6"/>
      <c r="E315" s="14"/>
      <c r="F315" s="2"/>
      <c r="G315" s="40" t="s">
        <v>71</v>
      </c>
    </row>
    <row r="316" spans="1:7" hidden="1" x14ac:dyDescent="0.35">
      <c r="A316" s="13" t="s">
        <v>45</v>
      </c>
      <c r="B316" s="7"/>
      <c r="C316" s="6"/>
      <c r="D316" s="6"/>
      <c r="E316" s="14"/>
      <c r="F316" s="2"/>
      <c r="G316" s="2" t="s">
        <v>71</v>
      </c>
    </row>
    <row r="317" spans="1:7" hidden="1" x14ac:dyDescent="0.35">
      <c r="A317" s="13" t="s">
        <v>40</v>
      </c>
      <c r="B317" s="7"/>
      <c r="C317" s="6"/>
      <c r="D317" s="6"/>
      <c r="E317" s="14"/>
      <c r="F317" s="2"/>
      <c r="G317" s="40" t="s">
        <v>71</v>
      </c>
    </row>
    <row r="318" spans="1:7" hidden="1" x14ac:dyDescent="0.35">
      <c r="A318" s="13" t="s">
        <v>41</v>
      </c>
      <c r="B318" s="7"/>
      <c r="C318" s="6"/>
      <c r="D318" s="6"/>
      <c r="E318" s="14"/>
      <c r="F318" s="2"/>
      <c r="G318" s="2" t="s">
        <v>71</v>
      </c>
    </row>
    <row r="319" spans="1:7" hidden="1" x14ac:dyDescent="0.35">
      <c r="A319" s="13" t="s">
        <v>10</v>
      </c>
      <c r="B319" s="7"/>
      <c r="C319" s="6"/>
      <c r="D319" s="6"/>
      <c r="E319" s="14"/>
      <c r="F319" s="2"/>
      <c r="G319" s="40" t="s">
        <v>71</v>
      </c>
    </row>
    <row r="320" spans="1:7" hidden="1" x14ac:dyDescent="0.35">
      <c r="A320" s="13" t="s">
        <v>11</v>
      </c>
      <c r="B320" s="7"/>
      <c r="C320" s="6"/>
      <c r="D320" s="6"/>
      <c r="E320" s="14"/>
      <c r="F320" s="2"/>
      <c r="G320" s="2" t="s">
        <v>71</v>
      </c>
    </row>
    <row r="321" spans="1:7" hidden="1" x14ac:dyDescent="0.35">
      <c r="A321" s="13" t="s">
        <v>44</v>
      </c>
      <c r="B321" s="7"/>
      <c r="C321" s="6"/>
      <c r="D321" s="6"/>
      <c r="E321" s="14"/>
      <c r="F321" s="2"/>
      <c r="G321" s="40" t="s">
        <v>71</v>
      </c>
    </row>
    <row r="322" spans="1:7" hidden="1" x14ac:dyDescent="0.35">
      <c r="A322" s="13" t="s">
        <v>12</v>
      </c>
      <c r="B322" s="7"/>
      <c r="C322" s="6"/>
      <c r="D322" s="6"/>
      <c r="E322" s="14"/>
      <c r="F322" s="2"/>
      <c r="G322" s="2" t="s">
        <v>71</v>
      </c>
    </row>
    <row r="323" spans="1:7" hidden="1" x14ac:dyDescent="0.35">
      <c r="A323" s="13" t="s">
        <v>16</v>
      </c>
      <c r="B323" s="7"/>
      <c r="C323" s="6"/>
      <c r="D323" s="6"/>
      <c r="E323" s="14"/>
      <c r="F323" s="2"/>
      <c r="G323" s="40" t="s">
        <v>71</v>
      </c>
    </row>
    <row r="324" spans="1:7" hidden="1" x14ac:dyDescent="0.35">
      <c r="A324" s="13" t="s">
        <v>49</v>
      </c>
      <c r="B324" s="7"/>
      <c r="C324" s="6"/>
      <c r="D324" s="6"/>
      <c r="E324" s="14"/>
      <c r="F324" s="2"/>
      <c r="G324" s="2" t="s">
        <v>71</v>
      </c>
    </row>
    <row r="325" spans="1:7" hidden="1" x14ac:dyDescent="0.35">
      <c r="A325" s="13" t="s">
        <v>59</v>
      </c>
      <c r="B325" s="7"/>
      <c r="C325" s="6"/>
      <c r="D325" s="6"/>
      <c r="E325" s="14"/>
      <c r="F325" s="2"/>
      <c r="G325" s="40" t="s">
        <v>71</v>
      </c>
    </row>
    <row r="326" spans="1:7" hidden="1" x14ac:dyDescent="0.35">
      <c r="A326" s="13" t="s">
        <v>60</v>
      </c>
      <c r="B326" s="7"/>
      <c r="C326" s="6"/>
      <c r="D326" s="6"/>
      <c r="E326" s="14"/>
      <c r="F326" s="2"/>
      <c r="G326" s="2" t="s">
        <v>71</v>
      </c>
    </row>
    <row r="327" spans="1:7" hidden="1" x14ac:dyDescent="0.35">
      <c r="A327" s="13" t="s">
        <v>48</v>
      </c>
      <c r="B327" s="7"/>
      <c r="C327" s="6"/>
      <c r="D327" s="6"/>
      <c r="E327" s="14"/>
      <c r="F327" s="2"/>
      <c r="G327" s="40" t="s">
        <v>71</v>
      </c>
    </row>
    <row r="328" spans="1:7" hidden="1" x14ac:dyDescent="0.35">
      <c r="A328" s="13" t="s">
        <v>20</v>
      </c>
      <c r="B328" s="7"/>
      <c r="C328" s="6"/>
      <c r="D328" s="6"/>
      <c r="E328" s="14"/>
      <c r="F328" s="2"/>
      <c r="G328" s="2" t="s">
        <v>71</v>
      </c>
    </row>
    <row r="329" spans="1:7" hidden="1" x14ac:dyDescent="0.35">
      <c r="A329" s="13" t="s">
        <v>15</v>
      </c>
      <c r="B329" s="7"/>
      <c r="C329" s="6"/>
      <c r="D329" s="6"/>
      <c r="E329" s="14"/>
      <c r="F329" s="2"/>
      <c r="G329" s="40" t="s">
        <v>71</v>
      </c>
    </row>
    <row r="330" spans="1:7" hidden="1" x14ac:dyDescent="0.35">
      <c r="A330" s="13" t="s">
        <v>17</v>
      </c>
      <c r="B330" s="7"/>
      <c r="C330" s="6"/>
      <c r="D330" s="6"/>
      <c r="E330" s="14"/>
      <c r="F330" s="2"/>
      <c r="G330" s="2" t="s">
        <v>71</v>
      </c>
    </row>
    <row r="331" spans="1:7" hidden="1" x14ac:dyDescent="0.35">
      <c r="A331" s="13" t="s">
        <v>36</v>
      </c>
      <c r="B331" s="7"/>
      <c r="C331" s="6"/>
      <c r="D331" s="6"/>
      <c r="E331" s="14"/>
      <c r="F331" s="2"/>
      <c r="G331" s="40" t="s">
        <v>71</v>
      </c>
    </row>
    <row r="332" spans="1:7" hidden="1" x14ac:dyDescent="0.35">
      <c r="A332" s="13" t="s">
        <v>37</v>
      </c>
      <c r="B332" s="7"/>
      <c r="C332" s="6"/>
      <c r="D332" s="6"/>
      <c r="E332" s="14"/>
      <c r="F332" s="2"/>
      <c r="G332" s="2" t="s">
        <v>71</v>
      </c>
    </row>
    <row r="333" spans="1:7" hidden="1" x14ac:dyDescent="0.35">
      <c r="A333" s="13" t="s">
        <v>38</v>
      </c>
      <c r="B333" s="7"/>
      <c r="C333" s="6"/>
      <c r="D333" s="6"/>
      <c r="E333" s="14"/>
      <c r="F333" s="2"/>
      <c r="G333" s="40" t="s">
        <v>71</v>
      </c>
    </row>
    <row r="334" spans="1:7" hidden="1" x14ac:dyDescent="0.35">
      <c r="A334" s="13" t="s">
        <v>39</v>
      </c>
      <c r="B334" s="7"/>
      <c r="C334" s="6"/>
      <c r="D334" s="6"/>
      <c r="E334" s="14"/>
      <c r="F334" s="2"/>
      <c r="G334" s="2" t="s">
        <v>71</v>
      </c>
    </row>
    <row r="335" spans="1:7" hidden="1" x14ac:dyDescent="0.35">
      <c r="A335" s="13" t="s">
        <v>46</v>
      </c>
      <c r="B335" s="7"/>
      <c r="C335" s="6"/>
      <c r="D335" s="6"/>
      <c r="E335" s="14"/>
      <c r="F335" s="2"/>
      <c r="G335" s="40" t="s">
        <v>71</v>
      </c>
    </row>
    <row r="336" spans="1:7" hidden="1" x14ac:dyDescent="0.35">
      <c r="A336" s="13" t="s">
        <v>61</v>
      </c>
      <c r="B336" s="7"/>
      <c r="C336" s="6"/>
      <c r="D336" s="6"/>
      <c r="E336" s="14"/>
      <c r="F336" s="2"/>
      <c r="G336" s="2" t="s">
        <v>71</v>
      </c>
    </row>
    <row r="337" spans="1:7" hidden="1" x14ac:dyDescent="0.35">
      <c r="A337" s="13" t="s">
        <v>55</v>
      </c>
      <c r="B337" s="7"/>
      <c r="C337" s="6"/>
      <c r="D337" s="6"/>
      <c r="E337" s="14"/>
      <c r="F337" s="2"/>
      <c r="G337" s="40" t="s">
        <v>71</v>
      </c>
    </row>
    <row r="338" spans="1:7" hidden="1" x14ac:dyDescent="0.35">
      <c r="A338" s="13" t="s">
        <v>56</v>
      </c>
      <c r="B338" s="7"/>
      <c r="C338" s="6"/>
      <c r="D338" s="6"/>
      <c r="E338" s="14"/>
      <c r="F338" s="2"/>
      <c r="G338" s="2" t="s">
        <v>71</v>
      </c>
    </row>
    <row r="339" spans="1:7" hidden="1" x14ac:dyDescent="0.35">
      <c r="A339" s="13" t="s">
        <v>57</v>
      </c>
      <c r="B339" s="7"/>
      <c r="C339" s="6"/>
      <c r="D339" s="6"/>
      <c r="E339" s="14"/>
      <c r="F339" s="2"/>
      <c r="G339" s="40" t="s">
        <v>71</v>
      </c>
    </row>
    <row r="340" spans="1:7" hidden="1" x14ac:dyDescent="0.35">
      <c r="A340" s="13" t="s">
        <v>58</v>
      </c>
      <c r="B340" s="7"/>
      <c r="C340" s="6"/>
      <c r="D340" s="6"/>
      <c r="E340" s="14"/>
      <c r="F340" s="2"/>
      <c r="G340" s="2" t="s">
        <v>71</v>
      </c>
    </row>
    <row r="341" spans="1:7" hidden="1" x14ac:dyDescent="0.35">
      <c r="A341" s="13" t="s">
        <v>47</v>
      </c>
      <c r="B341" s="7"/>
      <c r="C341" s="6"/>
      <c r="D341" s="6"/>
      <c r="E341" s="14"/>
      <c r="F341" s="2"/>
      <c r="G341" s="40" t="s">
        <v>71</v>
      </c>
    </row>
    <row r="342" spans="1:7" hidden="1" x14ac:dyDescent="0.35">
      <c r="A342" s="13" t="s">
        <v>52</v>
      </c>
      <c r="B342" s="7"/>
      <c r="C342" s="6"/>
      <c r="D342" s="6"/>
      <c r="E342" s="14"/>
      <c r="F342" s="2"/>
      <c r="G342" s="2" t="s">
        <v>71</v>
      </c>
    </row>
    <row r="343" spans="1:7" hidden="1" x14ac:dyDescent="0.35">
      <c r="A343" s="13" t="s">
        <v>52</v>
      </c>
      <c r="B343" s="7"/>
      <c r="C343" s="6"/>
      <c r="D343" s="6"/>
      <c r="E343" s="14"/>
      <c r="F343" s="2"/>
      <c r="G343" s="40" t="s">
        <v>71</v>
      </c>
    </row>
    <row r="344" spans="1:7" hidden="1" x14ac:dyDescent="0.35">
      <c r="A344" s="13" t="s">
        <v>52</v>
      </c>
      <c r="B344" s="7"/>
      <c r="C344" s="6"/>
      <c r="D344" s="6"/>
      <c r="E344" s="14"/>
      <c r="F344" s="2"/>
      <c r="G344" s="2" t="s">
        <v>71</v>
      </c>
    </row>
    <row r="345" spans="1:7" hidden="1" x14ac:dyDescent="0.35">
      <c r="A345" s="13" t="s">
        <v>51</v>
      </c>
      <c r="B345" s="7"/>
      <c r="C345" s="6"/>
      <c r="D345" s="6"/>
      <c r="E345" s="14"/>
      <c r="F345" s="2"/>
      <c r="G345" s="40" t="s">
        <v>71</v>
      </c>
    </row>
    <row r="346" spans="1:7" hidden="1" x14ac:dyDescent="0.35">
      <c r="A346" s="13" t="s">
        <v>51</v>
      </c>
      <c r="B346" s="7"/>
      <c r="C346" s="6"/>
      <c r="D346" s="6"/>
      <c r="E346" s="14"/>
      <c r="F346" s="2"/>
      <c r="G346" s="2" t="s">
        <v>71</v>
      </c>
    </row>
    <row r="347" spans="1:7" hidden="1" x14ac:dyDescent="0.35">
      <c r="A347" s="13" t="s">
        <v>51</v>
      </c>
      <c r="B347" s="7"/>
      <c r="C347" s="6"/>
      <c r="D347" s="6"/>
      <c r="E347" s="14"/>
      <c r="F347" s="2"/>
      <c r="G347" s="40" t="s">
        <v>71</v>
      </c>
    </row>
    <row r="348" spans="1:7" hidden="1" x14ac:dyDescent="0.35">
      <c r="A348" s="13" t="s">
        <v>53</v>
      </c>
      <c r="B348" s="7"/>
      <c r="C348" s="6"/>
      <c r="D348" s="6"/>
      <c r="E348" s="14"/>
      <c r="F348" s="2"/>
      <c r="G348" s="2" t="s">
        <v>71</v>
      </c>
    </row>
    <row r="349" spans="1:7" hidden="1" x14ac:dyDescent="0.35">
      <c r="A349" s="13" t="s">
        <v>53</v>
      </c>
      <c r="B349" s="7"/>
      <c r="C349" s="6"/>
      <c r="D349" s="6"/>
      <c r="E349" s="14"/>
      <c r="F349" s="2"/>
      <c r="G349" s="40" t="s">
        <v>71</v>
      </c>
    </row>
    <row r="350" spans="1:7" hidden="1" x14ac:dyDescent="0.35">
      <c r="A350" s="13" t="s">
        <v>53</v>
      </c>
      <c r="B350" s="7"/>
      <c r="C350" s="6"/>
      <c r="D350" s="6"/>
      <c r="E350" s="14"/>
      <c r="F350" s="2"/>
      <c r="G350" s="2" t="s">
        <v>71</v>
      </c>
    </row>
    <row r="351" spans="1:7" hidden="1" x14ac:dyDescent="0.35">
      <c r="A351" s="19" t="s">
        <v>54</v>
      </c>
      <c r="B351" s="20"/>
      <c r="C351" s="21"/>
      <c r="D351" s="21"/>
      <c r="E351" s="22"/>
      <c r="F351" s="2"/>
      <c r="G351" s="40" t="s">
        <v>71</v>
      </c>
    </row>
    <row r="352" spans="1:7" ht="15" hidden="1" thickBot="1" x14ac:dyDescent="0.4">
      <c r="A352" s="26" t="s">
        <v>23</v>
      </c>
      <c r="B352" s="27">
        <f>SUMIF(E293:E351,"=X",B293:B351)</f>
        <v>0</v>
      </c>
      <c r="C352" s="28"/>
      <c r="D352" s="28"/>
      <c r="E352" s="29"/>
      <c r="F352" s="2"/>
      <c r="G352" s="2" t="s">
        <v>71</v>
      </c>
    </row>
    <row r="353" spans="1:7" hidden="1" x14ac:dyDescent="0.35">
      <c r="A353" s="23" t="s">
        <v>63</v>
      </c>
      <c r="B353" s="24"/>
      <c r="C353" s="24"/>
      <c r="D353" s="24"/>
      <c r="E353" s="25"/>
      <c r="F353" s="2"/>
      <c r="G353" s="40" t="s">
        <v>71</v>
      </c>
    </row>
    <row r="354" spans="1:7" hidden="1" x14ac:dyDescent="0.35">
      <c r="A354" s="13" t="s">
        <v>464</v>
      </c>
      <c r="B354" s="7">
        <f>B352+B287</f>
        <v>0</v>
      </c>
      <c r="C354" s="3"/>
      <c r="D354" s="3"/>
      <c r="E354" s="15"/>
      <c r="F354" s="2"/>
      <c r="G354" s="2" t="s">
        <v>71</v>
      </c>
    </row>
    <row r="355" spans="1:7" hidden="1" x14ac:dyDescent="0.35">
      <c r="A355" s="13" t="s">
        <v>66</v>
      </c>
      <c r="B355" s="7">
        <f>B291</f>
        <v>0</v>
      </c>
      <c r="C355" s="3"/>
      <c r="D355" s="3"/>
      <c r="E355" s="15"/>
      <c r="F355" s="2"/>
      <c r="G355" s="40" t="s">
        <v>71</v>
      </c>
    </row>
    <row r="356" spans="1:7" hidden="1" x14ac:dyDescent="0.35">
      <c r="A356" s="13" t="s">
        <v>81</v>
      </c>
      <c r="B356" s="6"/>
      <c r="C356" s="3"/>
      <c r="D356" s="3"/>
      <c r="E356" s="15"/>
      <c r="F356" s="2"/>
      <c r="G356" s="2" t="s">
        <v>71</v>
      </c>
    </row>
    <row r="357" spans="1:7" hidden="1" x14ac:dyDescent="0.35">
      <c r="A357" s="13" t="s">
        <v>82</v>
      </c>
      <c r="B357" s="6"/>
      <c r="C357" s="3"/>
      <c r="D357" s="3"/>
      <c r="E357" s="15"/>
      <c r="F357" s="2"/>
      <c r="G357" s="40" t="s">
        <v>71</v>
      </c>
    </row>
    <row r="358" spans="1:7" hidden="1" x14ac:dyDescent="0.35">
      <c r="A358" s="19" t="s">
        <v>68</v>
      </c>
      <c r="B358" s="6">
        <v>90</v>
      </c>
      <c r="C358" s="3"/>
      <c r="D358" s="3"/>
      <c r="E358" s="15"/>
      <c r="F358" s="2"/>
      <c r="G358" s="2" t="s">
        <v>71</v>
      </c>
    </row>
    <row r="359" spans="1:7" ht="15" hidden="1" thickBot="1" x14ac:dyDescent="0.4">
      <c r="A359" s="31" t="s">
        <v>67</v>
      </c>
      <c r="B359" s="32" t="e">
        <f>((B354/B356)/B358)+((B355/B356)/(B357/B358))</f>
        <v>#DIV/0!</v>
      </c>
      <c r="C359" s="30"/>
      <c r="D359" s="17"/>
      <c r="E359" s="18"/>
      <c r="F359" s="2"/>
      <c r="G359" s="40" t="s">
        <v>71</v>
      </c>
    </row>
    <row r="360" spans="1:7" hidden="1" x14ac:dyDescent="0.35">
      <c r="F360" s="2"/>
      <c r="G360" s="2" t="s">
        <v>71</v>
      </c>
    </row>
    <row r="361" spans="1:7" hidden="1" x14ac:dyDescent="0.35">
      <c r="F361" s="2"/>
      <c r="G361" s="40" t="s">
        <v>71</v>
      </c>
    </row>
    <row r="362" spans="1:7" hidden="1" x14ac:dyDescent="0.35">
      <c r="A362" s="43" t="s">
        <v>79</v>
      </c>
      <c r="B362" s="5" t="s">
        <v>65</v>
      </c>
      <c r="C362" s="5" t="s">
        <v>64</v>
      </c>
      <c r="D362" s="5" t="s">
        <v>25</v>
      </c>
      <c r="E362" s="12" t="s">
        <v>50</v>
      </c>
      <c r="F362" s="2"/>
      <c r="G362" s="2" t="s">
        <v>72</v>
      </c>
    </row>
    <row r="363" spans="1:7" hidden="1" x14ac:dyDescent="0.35">
      <c r="A363" s="13" t="s">
        <v>1</v>
      </c>
      <c r="B363" s="7"/>
      <c r="C363" s="8"/>
      <c r="D363" s="6"/>
      <c r="E363" s="14"/>
      <c r="F363" s="2"/>
      <c r="G363" s="40" t="s">
        <v>72</v>
      </c>
    </row>
    <row r="364" spans="1:7" hidden="1" x14ac:dyDescent="0.35">
      <c r="A364" s="13" t="s">
        <v>24</v>
      </c>
      <c r="B364" s="7"/>
      <c r="C364" s="8"/>
      <c r="D364" s="6"/>
      <c r="E364" s="14"/>
      <c r="F364" s="2"/>
      <c r="G364" s="2" t="s">
        <v>72</v>
      </c>
    </row>
    <row r="365" spans="1:7" hidden="1" x14ac:dyDescent="0.35">
      <c r="A365" s="13" t="s">
        <v>2</v>
      </c>
      <c r="B365" s="7"/>
      <c r="C365" s="8"/>
      <c r="D365" s="6"/>
      <c r="E365" s="14"/>
      <c r="F365" s="2"/>
      <c r="G365" s="40" t="s">
        <v>72</v>
      </c>
    </row>
    <row r="366" spans="1:7" hidden="1" x14ac:dyDescent="0.35">
      <c r="A366" s="13" t="s">
        <v>3</v>
      </c>
      <c r="B366" s="7"/>
      <c r="C366" s="8"/>
      <c r="D366" s="6"/>
      <c r="E366" s="14"/>
      <c r="F366" s="2"/>
      <c r="G366" s="2" t="s">
        <v>72</v>
      </c>
    </row>
    <row r="367" spans="1:7" hidden="1" x14ac:dyDescent="0.35">
      <c r="A367" s="13" t="s">
        <v>14</v>
      </c>
      <c r="B367" s="7"/>
      <c r="C367" s="8"/>
      <c r="D367" s="6"/>
      <c r="E367" s="14"/>
      <c r="F367" s="2"/>
      <c r="G367" s="40" t="s">
        <v>72</v>
      </c>
    </row>
    <row r="368" spans="1:7" hidden="1" x14ac:dyDescent="0.35">
      <c r="A368" s="13" t="s">
        <v>26</v>
      </c>
      <c r="B368" s="7"/>
      <c r="C368" s="8"/>
      <c r="D368" s="6"/>
      <c r="E368" s="14"/>
      <c r="F368" s="2"/>
      <c r="G368" s="2" t="s">
        <v>72</v>
      </c>
    </row>
    <row r="369" spans="1:7" hidden="1" x14ac:dyDescent="0.35">
      <c r="A369" s="13" t="s">
        <v>28</v>
      </c>
      <c r="B369" s="7"/>
      <c r="C369" s="8"/>
      <c r="D369" s="6"/>
      <c r="E369" s="14"/>
      <c r="F369" s="2"/>
      <c r="G369" s="40" t="s">
        <v>72</v>
      </c>
    </row>
    <row r="370" spans="1:7" hidden="1" x14ac:dyDescent="0.35">
      <c r="A370" s="13" t="s">
        <v>34</v>
      </c>
      <c r="B370" s="7"/>
      <c r="C370" s="8"/>
      <c r="D370" s="6"/>
      <c r="E370" s="14"/>
      <c r="F370" s="2"/>
      <c r="G370" s="2" t="s">
        <v>72</v>
      </c>
    </row>
    <row r="371" spans="1:7" hidden="1" x14ac:dyDescent="0.35">
      <c r="A371" s="13" t="s">
        <v>4</v>
      </c>
      <c r="B371" s="7"/>
      <c r="C371" s="8"/>
      <c r="D371" s="6"/>
      <c r="E371" s="14"/>
      <c r="F371" s="2"/>
      <c r="G371" s="40" t="s">
        <v>72</v>
      </c>
    </row>
    <row r="372" spans="1:7" hidden="1" x14ac:dyDescent="0.35">
      <c r="A372" s="13" t="s">
        <v>33</v>
      </c>
      <c r="B372" s="7"/>
      <c r="C372" s="8"/>
      <c r="D372" s="6"/>
      <c r="E372" s="14"/>
      <c r="F372" s="2"/>
      <c r="G372" s="2" t="s">
        <v>72</v>
      </c>
    </row>
    <row r="373" spans="1:7" hidden="1" x14ac:dyDescent="0.35">
      <c r="A373" s="13" t="s">
        <v>35</v>
      </c>
      <c r="B373" s="7"/>
      <c r="C373" s="8"/>
      <c r="D373" s="6"/>
      <c r="E373" s="14"/>
      <c r="F373" s="2"/>
      <c r="G373" s="40" t="s">
        <v>72</v>
      </c>
    </row>
    <row r="374" spans="1:7" hidden="1" x14ac:dyDescent="0.35">
      <c r="A374" s="13" t="s">
        <v>29</v>
      </c>
      <c r="B374" s="7"/>
      <c r="C374" s="8"/>
      <c r="D374" s="6"/>
      <c r="E374" s="14"/>
      <c r="F374" s="2"/>
      <c r="G374" s="2" t="s">
        <v>72</v>
      </c>
    </row>
    <row r="375" spans="1:7" hidden="1" x14ac:dyDescent="0.35">
      <c r="A375" s="13" t="s">
        <v>30</v>
      </c>
      <c r="B375" s="7"/>
      <c r="C375" s="8"/>
      <c r="D375" s="6"/>
      <c r="E375" s="14"/>
      <c r="F375" s="2"/>
      <c r="G375" s="40" t="s">
        <v>72</v>
      </c>
    </row>
    <row r="376" spans="1:7" hidden="1" x14ac:dyDescent="0.35">
      <c r="A376" s="13" t="s">
        <v>31</v>
      </c>
      <c r="B376" s="7"/>
      <c r="C376" s="8"/>
      <c r="D376" s="6"/>
      <c r="E376" s="14"/>
      <c r="F376" s="2"/>
      <c r="G376" s="2" t="s">
        <v>72</v>
      </c>
    </row>
    <row r="377" spans="1:7" hidden="1" x14ac:dyDescent="0.35">
      <c r="A377" s="13" t="s">
        <v>32</v>
      </c>
      <c r="B377" s="7"/>
      <c r="C377" s="8"/>
      <c r="D377" s="6"/>
      <c r="E377" s="14"/>
      <c r="F377" s="2"/>
      <c r="G377" s="40" t="s">
        <v>72</v>
      </c>
    </row>
    <row r="378" spans="1:7" hidden="1" x14ac:dyDescent="0.35">
      <c r="A378" s="13" t="s">
        <v>42</v>
      </c>
      <c r="B378" s="7"/>
      <c r="C378" s="8"/>
      <c r="D378" s="6"/>
      <c r="E378" s="14"/>
      <c r="F378" s="2"/>
      <c r="G378" s="2" t="s">
        <v>72</v>
      </c>
    </row>
    <row r="379" spans="1:7" hidden="1" x14ac:dyDescent="0.35">
      <c r="A379" s="13" t="s">
        <v>43</v>
      </c>
      <c r="B379" s="7"/>
      <c r="C379" s="8"/>
      <c r="D379" s="6"/>
      <c r="E379" s="14"/>
      <c r="F379" s="2"/>
      <c r="G379" s="40" t="s">
        <v>72</v>
      </c>
    </row>
    <row r="380" spans="1:7" hidden="1" x14ac:dyDescent="0.35">
      <c r="A380" s="13" t="s">
        <v>9</v>
      </c>
      <c r="B380" s="7"/>
      <c r="C380" s="8"/>
      <c r="D380" s="6"/>
      <c r="E380" s="14"/>
      <c r="F380" s="2"/>
      <c r="G380" s="2" t="s">
        <v>72</v>
      </c>
    </row>
    <row r="381" spans="1:7" hidden="1" x14ac:dyDescent="0.35">
      <c r="A381" s="13" t="s">
        <v>27</v>
      </c>
      <c r="B381" s="7"/>
      <c r="C381" s="8"/>
      <c r="D381" s="6"/>
      <c r="E381" s="14"/>
      <c r="F381" s="2"/>
      <c r="G381" s="40" t="s">
        <v>72</v>
      </c>
    </row>
    <row r="382" spans="1:7" hidden="1" x14ac:dyDescent="0.35">
      <c r="A382" s="13" t="s">
        <v>5</v>
      </c>
      <c r="B382" s="7"/>
      <c r="C382" s="8"/>
      <c r="D382" s="6"/>
      <c r="E382" s="14"/>
      <c r="F382" s="2"/>
      <c r="G382" s="2" t="s">
        <v>72</v>
      </c>
    </row>
    <row r="383" spans="1:7" hidden="1" x14ac:dyDescent="0.35">
      <c r="A383" s="13" t="s">
        <v>6</v>
      </c>
      <c r="B383" s="7"/>
      <c r="C383" s="8"/>
      <c r="D383" s="6"/>
      <c r="E383" s="14"/>
      <c r="F383" s="2"/>
      <c r="G383" s="40" t="s">
        <v>72</v>
      </c>
    </row>
    <row r="384" spans="1:7" hidden="1" x14ac:dyDescent="0.35">
      <c r="A384" s="13" t="s">
        <v>7</v>
      </c>
      <c r="B384" s="7"/>
      <c r="C384" s="8"/>
      <c r="D384" s="6"/>
      <c r="E384" s="14"/>
      <c r="F384" s="2"/>
      <c r="G384" s="2" t="s">
        <v>72</v>
      </c>
    </row>
    <row r="385" spans="1:7" hidden="1" x14ac:dyDescent="0.35">
      <c r="A385" s="13" t="s">
        <v>8</v>
      </c>
      <c r="B385" s="7"/>
      <c r="C385" s="8"/>
      <c r="D385" s="6"/>
      <c r="E385" s="14"/>
      <c r="F385" s="2"/>
      <c r="G385" s="40" t="s">
        <v>72</v>
      </c>
    </row>
    <row r="386" spans="1:7" hidden="1" x14ac:dyDescent="0.35">
      <c r="A386" s="13" t="s">
        <v>45</v>
      </c>
      <c r="B386" s="7"/>
      <c r="C386" s="8"/>
      <c r="D386" s="6"/>
      <c r="E386" s="14"/>
      <c r="F386" s="2"/>
      <c r="G386" s="2" t="s">
        <v>72</v>
      </c>
    </row>
    <row r="387" spans="1:7" hidden="1" x14ac:dyDescent="0.35">
      <c r="A387" s="13" t="s">
        <v>40</v>
      </c>
      <c r="B387" s="7"/>
      <c r="C387" s="8"/>
      <c r="D387" s="6"/>
      <c r="E387" s="14"/>
      <c r="F387" s="2"/>
      <c r="G387" s="40" t="s">
        <v>72</v>
      </c>
    </row>
    <row r="388" spans="1:7" hidden="1" x14ac:dyDescent="0.35">
      <c r="A388" s="13" t="s">
        <v>41</v>
      </c>
      <c r="B388" s="7"/>
      <c r="C388" s="8"/>
      <c r="D388" s="6"/>
      <c r="E388" s="14"/>
      <c r="F388" s="2"/>
      <c r="G388" s="2" t="s">
        <v>72</v>
      </c>
    </row>
    <row r="389" spans="1:7" hidden="1" x14ac:dyDescent="0.35">
      <c r="A389" s="13" t="s">
        <v>10</v>
      </c>
      <c r="B389" s="7"/>
      <c r="C389" s="8"/>
      <c r="D389" s="6"/>
      <c r="E389" s="14"/>
      <c r="F389" s="2"/>
      <c r="G389" s="40" t="s">
        <v>72</v>
      </c>
    </row>
    <row r="390" spans="1:7" hidden="1" x14ac:dyDescent="0.35">
      <c r="A390" s="13" t="s">
        <v>11</v>
      </c>
      <c r="B390" s="7"/>
      <c r="C390" s="8"/>
      <c r="D390" s="6"/>
      <c r="E390" s="14"/>
      <c r="F390" s="2"/>
      <c r="G390" s="2" t="s">
        <v>72</v>
      </c>
    </row>
    <row r="391" spans="1:7" hidden="1" x14ac:dyDescent="0.35">
      <c r="A391" s="13" t="s">
        <v>44</v>
      </c>
      <c r="B391" s="7"/>
      <c r="C391" s="8"/>
      <c r="D391" s="6"/>
      <c r="E391" s="14"/>
      <c r="F391" s="2"/>
      <c r="G391" s="40" t="s">
        <v>72</v>
      </c>
    </row>
    <row r="392" spans="1:7" hidden="1" x14ac:dyDescent="0.35">
      <c r="A392" s="13" t="s">
        <v>12</v>
      </c>
      <c r="B392" s="7"/>
      <c r="C392" s="8"/>
      <c r="D392" s="6"/>
      <c r="E392" s="14"/>
      <c r="F392" s="2"/>
      <c r="G392" s="2" t="s">
        <v>72</v>
      </c>
    </row>
    <row r="393" spans="1:7" hidden="1" x14ac:dyDescent="0.35">
      <c r="A393" s="13" t="s">
        <v>16</v>
      </c>
      <c r="B393" s="7"/>
      <c r="C393" s="8"/>
      <c r="D393" s="6"/>
      <c r="E393" s="14"/>
      <c r="F393" s="2"/>
      <c r="G393" s="40" t="s">
        <v>72</v>
      </c>
    </row>
    <row r="394" spans="1:7" hidden="1" x14ac:dyDescent="0.35">
      <c r="A394" s="13" t="s">
        <v>49</v>
      </c>
      <c r="B394" s="7"/>
      <c r="C394" s="8"/>
      <c r="D394" s="6"/>
      <c r="E394" s="14"/>
      <c r="F394" s="2"/>
      <c r="G394" s="2" t="s">
        <v>72</v>
      </c>
    </row>
    <row r="395" spans="1:7" hidden="1" x14ac:dyDescent="0.35">
      <c r="A395" s="13" t="s">
        <v>48</v>
      </c>
      <c r="B395" s="7"/>
      <c r="C395" s="8"/>
      <c r="D395" s="6"/>
      <c r="E395" s="14"/>
      <c r="F395" s="2"/>
      <c r="G395" s="40" t="s">
        <v>72</v>
      </c>
    </row>
    <row r="396" spans="1:7" hidden="1" x14ac:dyDescent="0.35">
      <c r="A396" s="13" t="s">
        <v>20</v>
      </c>
      <c r="B396" s="7"/>
      <c r="C396" s="8"/>
      <c r="D396" s="6"/>
      <c r="E396" s="14"/>
      <c r="F396" s="2"/>
      <c r="G396" s="2" t="s">
        <v>72</v>
      </c>
    </row>
    <row r="397" spans="1:7" hidden="1" x14ac:dyDescent="0.35">
      <c r="A397" s="13" t="s">
        <v>15</v>
      </c>
      <c r="B397" s="7"/>
      <c r="C397" s="8"/>
      <c r="D397" s="6"/>
      <c r="E397" s="14"/>
      <c r="F397" s="2"/>
      <c r="G397" s="40" t="s">
        <v>72</v>
      </c>
    </row>
    <row r="398" spans="1:7" hidden="1" x14ac:dyDescent="0.35">
      <c r="A398" s="13" t="s">
        <v>17</v>
      </c>
      <c r="B398" s="7"/>
      <c r="C398" s="8"/>
      <c r="D398" s="6"/>
      <c r="E398" s="14"/>
      <c r="F398" s="2"/>
      <c r="G398" s="2" t="s">
        <v>72</v>
      </c>
    </row>
    <row r="399" spans="1:7" hidden="1" x14ac:dyDescent="0.35">
      <c r="A399" s="13" t="s">
        <v>36</v>
      </c>
      <c r="B399" s="7"/>
      <c r="C399" s="8"/>
      <c r="D399" s="6"/>
      <c r="E399" s="14"/>
      <c r="F399" s="2"/>
      <c r="G399" s="40" t="s">
        <v>72</v>
      </c>
    </row>
    <row r="400" spans="1:7" hidden="1" x14ac:dyDescent="0.35">
      <c r="A400" s="13" t="s">
        <v>37</v>
      </c>
      <c r="B400" s="7"/>
      <c r="C400" s="8"/>
      <c r="D400" s="6"/>
      <c r="E400" s="14"/>
      <c r="F400" s="2"/>
      <c r="G400" s="2" t="s">
        <v>72</v>
      </c>
    </row>
    <row r="401" spans="1:7" hidden="1" x14ac:dyDescent="0.35">
      <c r="A401" s="13" t="s">
        <v>38</v>
      </c>
      <c r="B401" s="7"/>
      <c r="C401" s="8"/>
      <c r="D401" s="6"/>
      <c r="E401" s="14"/>
      <c r="F401" s="2"/>
      <c r="G401" s="40" t="s">
        <v>72</v>
      </c>
    </row>
    <row r="402" spans="1:7" hidden="1" x14ac:dyDescent="0.35">
      <c r="A402" s="13" t="s">
        <v>39</v>
      </c>
      <c r="B402" s="7"/>
      <c r="C402" s="8"/>
      <c r="D402" s="6"/>
      <c r="E402" s="14"/>
      <c r="F402" s="2"/>
      <c r="G402" s="2" t="s">
        <v>72</v>
      </c>
    </row>
    <row r="403" spans="1:7" hidden="1" x14ac:dyDescent="0.35">
      <c r="A403" s="13" t="s">
        <v>46</v>
      </c>
      <c r="B403" s="7"/>
      <c r="C403" s="8"/>
      <c r="D403" s="6"/>
      <c r="E403" s="14"/>
      <c r="F403" s="2"/>
      <c r="G403" s="40" t="s">
        <v>72</v>
      </c>
    </row>
    <row r="404" spans="1:7" hidden="1" x14ac:dyDescent="0.35">
      <c r="A404" s="13" t="s">
        <v>47</v>
      </c>
      <c r="B404" s="7"/>
      <c r="C404" s="8"/>
      <c r="D404" s="6"/>
      <c r="E404" s="14"/>
      <c r="F404" s="2"/>
      <c r="G404" s="2" t="s">
        <v>72</v>
      </c>
    </row>
    <row r="405" spans="1:7" hidden="1" x14ac:dyDescent="0.35">
      <c r="A405" s="13" t="s">
        <v>21</v>
      </c>
      <c r="B405" s="7"/>
      <c r="C405" s="8"/>
      <c r="D405" s="6"/>
      <c r="E405" s="14"/>
      <c r="F405" s="2"/>
      <c r="G405" s="40" t="s">
        <v>72</v>
      </c>
    </row>
    <row r="406" spans="1:7" hidden="1" x14ac:dyDescent="0.35">
      <c r="A406" s="19" t="s">
        <v>22</v>
      </c>
      <c r="B406" s="20"/>
      <c r="C406" s="8"/>
      <c r="D406" s="6"/>
      <c r="E406" s="14"/>
      <c r="F406" s="2"/>
      <c r="G406" s="2" t="s">
        <v>72</v>
      </c>
    </row>
    <row r="407" spans="1:7" ht="15" hidden="1" thickBot="1" x14ac:dyDescent="0.4">
      <c r="A407" s="26" t="s">
        <v>23</v>
      </c>
      <c r="B407" s="37">
        <f>SUMIF(E363:E406,"=X",B363:B406)</f>
        <v>0</v>
      </c>
      <c r="C407" s="36"/>
      <c r="D407" s="3"/>
      <c r="E407" s="15"/>
      <c r="F407" s="2"/>
      <c r="G407" s="40" t="s">
        <v>72</v>
      </c>
    </row>
    <row r="408" spans="1:7" hidden="1" x14ac:dyDescent="0.35">
      <c r="A408" s="23" t="s">
        <v>62</v>
      </c>
      <c r="B408" s="35"/>
      <c r="C408" s="4"/>
      <c r="D408" s="4"/>
      <c r="E408" s="11"/>
      <c r="F408" s="2"/>
      <c r="G408" s="2" t="s">
        <v>72</v>
      </c>
    </row>
    <row r="409" spans="1:7" hidden="1" x14ac:dyDescent="0.35">
      <c r="A409" s="16" t="s">
        <v>18</v>
      </c>
      <c r="B409" s="7"/>
      <c r="C409" s="6"/>
      <c r="D409" s="6"/>
      <c r="E409" s="14"/>
      <c r="F409" s="2"/>
      <c r="G409" s="40" t="s">
        <v>72</v>
      </c>
    </row>
    <row r="410" spans="1:7" hidden="1" x14ac:dyDescent="0.35">
      <c r="A410" s="34" t="s">
        <v>19</v>
      </c>
      <c r="B410" s="20"/>
      <c r="C410" s="6"/>
      <c r="D410" s="6"/>
      <c r="E410" s="14"/>
      <c r="F410" s="2"/>
      <c r="G410" s="2" t="s">
        <v>72</v>
      </c>
    </row>
    <row r="411" spans="1:7" ht="15" hidden="1" thickBot="1" x14ac:dyDescent="0.4">
      <c r="A411" s="26" t="s">
        <v>23</v>
      </c>
      <c r="B411" s="37">
        <f>SUMIF(E409:E410,"=X",B409:B410)</f>
        <v>0</v>
      </c>
      <c r="C411" s="33"/>
      <c r="D411" s="3"/>
      <c r="E411" s="15"/>
      <c r="F411" s="2"/>
      <c r="G411" s="40" t="s">
        <v>72</v>
      </c>
    </row>
    <row r="412" spans="1:7" hidden="1" x14ac:dyDescent="0.35">
      <c r="A412" s="23" t="s">
        <v>13</v>
      </c>
      <c r="B412" s="35"/>
      <c r="C412" s="4"/>
      <c r="D412" s="4"/>
      <c r="E412" s="11"/>
      <c r="F412" s="2"/>
      <c r="G412" s="2" t="s">
        <v>72</v>
      </c>
    </row>
    <row r="413" spans="1:7" hidden="1" x14ac:dyDescent="0.35">
      <c r="A413" s="13" t="s">
        <v>1</v>
      </c>
      <c r="B413" s="7"/>
      <c r="C413" s="6"/>
      <c r="D413" s="6"/>
      <c r="E413" s="14"/>
      <c r="F413" s="2"/>
      <c r="G413" s="40" t="s">
        <v>72</v>
      </c>
    </row>
    <row r="414" spans="1:7" hidden="1" x14ac:dyDescent="0.35">
      <c r="A414" s="13" t="s">
        <v>24</v>
      </c>
      <c r="B414" s="7"/>
      <c r="C414" s="6"/>
      <c r="D414" s="6"/>
      <c r="E414" s="14"/>
      <c r="F414" s="2"/>
      <c r="G414" s="2" t="s">
        <v>72</v>
      </c>
    </row>
    <row r="415" spans="1:7" hidden="1" x14ac:dyDescent="0.35">
      <c r="A415" s="13" t="s">
        <v>2</v>
      </c>
      <c r="B415" s="7"/>
      <c r="C415" s="6"/>
      <c r="D415" s="6"/>
      <c r="E415" s="14"/>
      <c r="F415" s="2"/>
      <c r="G415" s="40" t="s">
        <v>72</v>
      </c>
    </row>
    <row r="416" spans="1:7" hidden="1" x14ac:dyDescent="0.35">
      <c r="A416" s="13" t="s">
        <v>3</v>
      </c>
      <c r="B416" s="7"/>
      <c r="C416" s="6"/>
      <c r="D416" s="6"/>
      <c r="E416" s="14"/>
      <c r="F416" s="2"/>
      <c r="G416" s="2" t="s">
        <v>72</v>
      </c>
    </row>
    <row r="417" spans="1:7" hidden="1" x14ac:dyDescent="0.35">
      <c r="A417" s="13" t="s">
        <v>14</v>
      </c>
      <c r="B417" s="7"/>
      <c r="C417" s="6"/>
      <c r="D417" s="6"/>
      <c r="E417" s="14"/>
      <c r="F417" s="2"/>
      <c r="G417" s="40" t="s">
        <v>72</v>
      </c>
    </row>
    <row r="418" spans="1:7" hidden="1" x14ac:dyDescent="0.35">
      <c r="A418" s="13" t="s">
        <v>26</v>
      </c>
      <c r="B418" s="7"/>
      <c r="C418" s="6"/>
      <c r="D418" s="6"/>
      <c r="E418" s="14"/>
      <c r="F418" s="2"/>
      <c r="G418" s="2" t="s">
        <v>72</v>
      </c>
    </row>
    <row r="419" spans="1:7" hidden="1" x14ac:dyDescent="0.35">
      <c r="A419" s="13" t="s">
        <v>28</v>
      </c>
      <c r="B419" s="7"/>
      <c r="C419" s="6"/>
      <c r="D419" s="6"/>
      <c r="E419" s="14"/>
      <c r="F419" s="2"/>
      <c r="G419" s="40" t="s">
        <v>72</v>
      </c>
    </row>
    <row r="420" spans="1:7" hidden="1" x14ac:dyDescent="0.35">
      <c r="A420" s="13" t="s">
        <v>34</v>
      </c>
      <c r="B420" s="7"/>
      <c r="C420" s="6"/>
      <c r="D420" s="6"/>
      <c r="E420" s="14"/>
      <c r="F420" s="2"/>
      <c r="G420" s="2" t="s">
        <v>72</v>
      </c>
    </row>
    <row r="421" spans="1:7" hidden="1" x14ac:dyDescent="0.35">
      <c r="A421" s="13" t="s">
        <v>4</v>
      </c>
      <c r="B421" s="7"/>
      <c r="C421" s="6"/>
      <c r="D421" s="6"/>
      <c r="E421" s="14"/>
      <c r="F421" s="2"/>
      <c r="G421" s="40" t="s">
        <v>72</v>
      </c>
    </row>
    <row r="422" spans="1:7" hidden="1" x14ac:dyDescent="0.35">
      <c r="A422" s="13" t="s">
        <v>33</v>
      </c>
      <c r="B422" s="7"/>
      <c r="C422" s="6"/>
      <c r="D422" s="6"/>
      <c r="E422" s="14"/>
      <c r="F422" s="2"/>
      <c r="G422" s="2" t="s">
        <v>72</v>
      </c>
    </row>
    <row r="423" spans="1:7" hidden="1" x14ac:dyDescent="0.35">
      <c r="A423" s="13" t="s">
        <v>35</v>
      </c>
      <c r="B423" s="7"/>
      <c r="C423" s="6"/>
      <c r="D423" s="6"/>
      <c r="E423" s="14"/>
      <c r="F423" s="2"/>
      <c r="G423" s="40" t="s">
        <v>72</v>
      </c>
    </row>
    <row r="424" spans="1:7" hidden="1" x14ac:dyDescent="0.35">
      <c r="A424" s="13" t="s">
        <v>29</v>
      </c>
      <c r="B424" s="7"/>
      <c r="C424" s="6"/>
      <c r="D424" s="6"/>
      <c r="E424" s="14"/>
      <c r="F424" s="2"/>
      <c r="G424" s="2" t="s">
        <v>72</v>
      </c>
    </row>
    <row r="425" spans="1:7" hidden="1" x14ac:dyDescent="0.35">
      <c r="A425" s="13" t="s">
        <v>30</v>
      </c>
      <c r="B425" s="7"/>
      <c r="C425" s="6"/>
      <c r="D425" s="6"/>
      <c r="E425" s="14"/>
      <c r="F425" s="2"/>
      <c r="G425" s="40" t="s">
        <v>72</v>
      </c>
    </row>
    <row r="426" spans="1:7" hidden="1" x14ac:dyDescent="0.35">
      <c r="A426" s="13" t="s">
        <v>31</v>
      </c>
      <c r="B426" s="7"/>
      <c r="C426" s="6"/>
      <c r="D426" s="6"/>
      <c r="E426" s="14"/>
      <c r="F426" s="2"/>
      <c r="G426" s="2" t="s">
        <v>72</v>
      </c>
    </row>
    <row r="427" spans="1:7" hidden="1" x14ac:dyDescent="0.35">
      <c r="A427" s="13" t="s">
        <v>32</v>
      </c>
      <c r="B427" s="7"/>
      <c r="C427" s="6"/>
      <c r="D427" s="6"/>
      <c r="E427" s="14"/>
      <c r="F427" s="2"/>
      <c r="G427" s="40" t="s">
        <v>72</v>
      </c>
    </row>
    <row r="428" spans="1:7" hidden="1" x14ac:dyDescent="0.35">
      <c r="A428" s="13" t="s">
        <v>42</v>
      </c>
      <c r="B428" s="7"/>
      <c r="C428" s="6"/>
      <c r="D428" s="6"/>
      <c r="E428" s="14"/>
      <c r="F428" s="2"/>
      <c r="G428" s="2" t="s">
        <v>72</v>
      </c>
    </row>
    <row r="429" spans="1:7" hidden="1" x14ac:dyDescent="0.35">
      <c r="A429" s="13" t="s">
        <v>43</v>
      </c>
      <c r="B429" s="7"/>
      <c r="C429" s="6"/>
      <c r="D429" s="6"/>
      <c r="E429" s="14"/>
      <c r="F429" s="2"/>
      <c r="G429" s="40" t="s">
        <v>72</v>
      </c>
    </row>
    <row r="430" spans="1:7" hidden="1" x14ac:dyDescent="0.35">
      <c r="A430" s="13" t="s">
        <v>9</v>
      </c>
      <c r="B430" s="7"/>
      <c r="C430" s="6"/>
      <c r="D430" s="6"/>
      <c r="E430" s="14"/>
      <c r="F430" s="2"/>
      <c r="G430" s="2" t="s">
        <v>72</v>
      </c>
    </row>
    <row r="431" spans="1:7" hidden="1" x14ac:dyDescent="0.35">
      <c r="A431" s="13" t="s">
        <v>27</v>
      </c>
      <c r="B431" s="7"/>
      <c r="C431" s="6"/>
      <c r="D431" s="6"/>
      <c r="E431" s="14"/>
      <c r="F431" s="2"/>
      <c r="G431" s="40" t="s">
        <v>72</v>
      </c>
    </row>
    <row r="432" spans="1:7" hidden="1" x14ac:dyDescent="0.35">
      <c r="A432" s="13" t="s">
        <v>5</v>
      </c>
      <c r="B432" s="7"/>
      <c r="C432" s="6"/>
      <c r="D432" s="6"/>
      <c r="E432" s="14"/>
      <c r="F432" s="2"/>
      <c r="G432" s="2" t="s">
        <v>72</v>
      </c>
    </row>
    <row r="433" spans="1:7" hidden="1" x14ac:dyDescent="0.35">
      <c r="A433" s="13" t="s">
        <v>6</v>
      </c>
      <c r="B433" s="7"/>
      <c r="C433" s="6"/>
      <c r="D433" s="6"/>
      <c r="E433" s="14"/>
      <c r="F433" s="2"/>
      <c r="G433" s="40" t="s">
        <v>72</v>
      </c>
    </row>
    <row r="434" spans="1:7" hidden="1" x14ac:dyDescent="0.35">
      <c r="A434" s="13" t="s">
        <v>7</v>
      </c>
      <c r="B434" s="7"/>
      <c r="C434" s="6"/>
      <c r="D434" s="6"/>
      <c r="E434" s="14"/>
      <c r="F434" s="2"/>
      <c r="G434" s="2" t="s">
        <v>72</v>
      </c>
    </row>
    <row r="435" spans="1:7" hidden="1" x14ac:dyDescent="0.35">
      <c r="A435" s="13" t="s">
        <v>8</v>
      </c>
      <c r="B435" s="7"/>
      <c r="C435" s="6"/>
      <c r="D435" s="6"/>
      <c r="E435" s="14"/>
      <c r="F435" s="2"/>
      <c r="G435" s="40" t="s">
        <v>72</v>
      </c>
    </row>
    <row r="436" spans="1:7" hidden="1" x14ac:dyDescent="0.35">
      <c r="A436" s="13" t="s">
        <v>45</v>
      </c>
      <c r="B436" s="7"/>
      <c r="C436" s="6"/>
      <c r="D436" s="6"/>
      <c r="E436" s="14"/>
      <c r="F436" s="2"/>
      <c r="G436" s="2" t="s">
        <v>72</v>
      </c>
    </row>
    <row r="437" spans="1:7" hidden="1" x14ac:dyDescent="0.35">
      <c r="A437" s="13" t="s">
        <v>40</v>
      </c>
      <c r="B437" s="7"/>
      <c r="C437" s="6"/>
      <c r="D437" s="6"/>
      <c r="E437" s="14"/>
      <c r="F437" s="2"/>
      <c r="G437" s="40" t="s">
        <v>72</v>
      </c>
    </row>
    <row r="438" spans="1:7" hidden="1" x14ac:dyDescent="0.35">
      <c r="A438" s="13" t="s">
        <v>41</v>
      </c>
      <c r="B438" s="7"/>
      <c r="C438" s="6"/>
      <c r="D438" s="6"/>
      <c r="E438" s="14"/>
      <c r="F438" s="2"/>
      <c r="G438" s="2" t="s">
        <v>72</v>
      </c>
    </row>
    <row r="439" spans="1:7" hidden="1" x14ac:dyDescent="0.35">
      <c r="A439" s="13" t="s">
        <v>10</v>
      </c>
      <c r="B439" s="7"/>
      <c r="C439" s="6"/>
      <c r="D439" s="6"/>
      <c r="E439" s="14"/>
      <c r="F439" s="2"/>
      <c r="G439" s="40" t="s">
        <v>72</v>
      </c>
    </row>
    <row r="440" spans="1:7" hidden="1" x14ac:dyDescent="0.35">
      <c r="A440" s="13" t="s">
        <v>11</v>
      </c>
      <c r="B440" s="7"/>
      <c r="C440" s="6"/>
      <c r="D440" s="6"/>
      <c r="E440" s="14"/>
      <c r="F440" s="2"/>
      <c r="G440" s="2" t="s">
        <v>72</v>
      </c>
    </row>
    <row r="441" spans="1:7" hidden="1" x14ac:dyDescent="0.35">
      <c r="A441" s="13" t="s">
        <v>44</v>
      </c>
      <c r="B441" s="7"/>
      <c r="C441" s="6"/>
      <c r="D441" s="6"/>
      <c r="E441" s="14"/>
      <c r="F441" s="2"/>
      <c r="G441" s="40" t="s">
        <v>72</v>
      </c>
    </row>
    <row r="442" spans="1:7" hidden="1" x14ac:dyDescent="0.35">
      <c r="A442" s="13" t="s">
        <v>12</v>
      </c>
      <c r="B442" s="7"/>
      <c r="C442" s="6"/>
      <c r="D442" s="6"/>
      <c r="E442" s="14"/>
      <c r="F442" s="2"/>
      <c r="G442" s="2" t="s">
        <v>72</v>
      </c>
    </row>
    <row r="443" spans="1:7" hidden="1" x14ac:dyDescent="0.35">
      <c r="A443" s="13" t="s">
        <v>16</v>
      </c>
      <c r="B443" s="7"/>
      <c r="C443" s="6"/>
      <c r="D443" s="6"/>
      <c r="E443" s="14"/>
      <c r="F443" s="2"/>
      <c r="G443" s="40" t="s">
        <v>72</v>
      </c>
    </row>
    <row r="444" spans="1:7" hidden="1" x14ac:dyDescent="0.35">
      <c r="A444" s="13" t="s">
        <v>49</v>
      </c>
      <c r="B444" s="7"/>
      <c r="C444" s="6"/>
      <c r="D444" s="6"/>
      <c r="E444" s="14"/>
      <c r="F444" s="2"/>
      <c r="G444" s="2" t="s">
        <v>72</v>
      </c>
    </row>
    <row r="445" spans="1:7" hidden="1" x14ac:dyDescent="0.35">
      <c r="A445" s="13" t="s">
        <v>59</v>
      </c>
      <c r="B445" s="7"/>
      <c r="C445" s="6"/>
      <c r="D445" s="6"/>
      <c r="E445" s="14"/>
      <c r="F445" s="2"/>
      <c r="G445" s="40" t="s">
        <v>72</v>
      </c>
    </row>
    <row r="446" spans="1:7" hidden="1" x14ac:dyDescent="0.35">
      <c r="A446" s="13" t="s">
        <v>60</v>
      </c>
      <c r="B446" s="7"/>
      <c r="C446" s="6"/>
      <c r="D446" s="6"/>
      <c r="E446" s="14"/>
      <c r="F446" s="2"/>
      <c r="G446" s="2" t="s">
        <v>72</v>
      </c>
    </row>
    <row r="447" spans="1:7" hidden="1" x14ac:dyDescent="0.35">
      <c r="A447" s="13" t="s">
        <v>48</v>
      </c>
      <c r="B447" s="7"/>
      <c r="C447" s="6"/>
      <c r="D447" s="6"/>
      <c r="E447" s="14"/>
      <c r="F447" s="2"/>
      <c r="G447" s="40" t="s">
        <v>72</v>
      </c>
    </row>
    <row r="448" spans="1:7" hidden="1" x14ac:dyDescent="0.35">
      <c r="A448" s="13" t="s">
        <v>20</v>
      </c>
      <c r="B448" s="7"/>
      <c r="C448" s="6"/>
      <c r="D448" s="6"/>
      <c r="E448" s="14"/>
      <c r="F448" s="2"/>
      <c r="G448" s="2" t="s">
        <v>72</v>
      </c>
    </row>
    <row r="449" spans="1:7" hidden="1" x14ac:dyDescent="0.35">
      <c r="A449" s="13" t="s">
        <v>15</v>
      </c>
      <c r="B449" s="7"/>
      <c r="C449" s="6"/>
      <c r="D449" s="6"/>
      <c r="E449" s="14"/>
      <c r="F449" s="2"/>
      <c r="G449" s="40" t="s">
        <v>72</v>
      </c>
    </row>
    <row r="450" spans="1:7" hidden="1" x14ac:dyDescent="0.35">
      <c r="A450" s="13" t="s">
        <v>17</v>
      </c>
      <c r="B450" s="7"/>
      <c r="C450" s="6"/>
      <c r="D450" s="6"/>
      <c r="E450" s="14"/>
      <c r="F450" s="2"/>
      <c r="G450" s="2" t="s">
        <v>72</v>
      </c>
    </row>
    <row r="451" spans="1:7" hidden="1" x14ac:dyDescent="0.35">
      <c r="A451" s="13" t="s">
        <v>36</v>
      </c>
      <c r="B451" s="7"/>
      <c r="C451" s="6"/>
      <c r="D451" s="6"/>
      <c r="E451" s="14"/>
      <c r="F451" s="2"/>
      <c r="G451" s="40" t="s">
        <v>72</v>
      </c>
    </row>
    <row r="452" spans="1:7" hidden="1" x14ac:dyDescent="0.35">
      <c r="A452" s="13" t="s">
        <v>37</v>
      </c>
      <c r="B452" s="7"/>
      <c r="C452" s="6"/>
      <c r="D452" s="6"/>
      <c r="E452" s="14"/>
      <c r="F452" s="2"/>
      <c r="G452" s="2" t="s">
        <v>72</v>
      </c>
    </row>
    <row r="453" spans="1:7" hidden="1" x14ac:dyDescent="0.35">
      <c r="A453" s="13" t="s">
        <v>38</v>
      </c>
      <c r="B453" s="7"/>
      <c r="C453" s="6"/>
      <c r="D453" s="6"/>
      <c r="E453" s="14"/>
      <c r="F453" s="2"/>
      <c r="G453" s="40" t="s">
        <v>72</v>
      </c>
    </row>
    <row r="454" spans="1:7" hidden="1" x14ac:dyDescent="0.35">
      <c r="A454" s="13" t="s">
        <v>39</v>
      </c>
      <c r="B454" s="7"/>
      <c r="C454" s="6"/>
      <c r="D454" s="6"/>
      <c r="E454" s="14"/>
      <c r="F454" s="2"/>
      <c r="G454" s="2" t="s">
        <v>72</v>
      </c>
    </row>
    <row r="455" spans="1:7" hidden="1" x14ac:dyDescent="0.35">
      <c r="A455" s="13" t="s">
        <v>46</v>
      </c>
      <c r="B455" s="7"/>
      <c r="C455" s="6"/>
      <c r="D455" s="6"/>
      <c r="E455" s="14"/>
      <c r="F455" s="2"/>
      <c r="G455" s="40" t="s">
        <v>72</v>
      </c>
    </row>
    <row r="456" spans="1:7" hidden="1" x14ac:dyDescent="0.35">
      <c r="A456" s="13" t="s">
        <v>61</v>
      </c>
      <c r="B456" s="7"/>
      <c r="C456" s="6"/>
      <c r="D456" s="6"/>
      <c r="E456" s="14"/>
      <c r="F456" s="2"/>
      <c r="G456" s="2" t="s">
        <v>72</v>
      </c>
    </row>
    <row r="457" spans="1:7" hidden="1" x14ac:dyDescent="0.35">
      <c r="A457" s="13" t="s">
        <v>55</v>
      </c>
      <c r="B457" s="7"/>
      <c r="C457" s="6"/>
      <c r="D457" s="6"/>
      <c r="E457" s="14"/>
      <c r="F457" s="2"/>
      <c r="G457" s="40" t="s">
        <v>72</v>
      </c>
    </row>
    <row r="458" spans="1:7" hidden="1" x14ac:dyDescent="0.35">
      <c r="A458" s="13" t="s">
        <v>56</v>
      </c>
      <c r="B458" s="7"/>
      <c r="C458" s="6"/>
      <c r="D458" s="6"/>
      <c r="E458" s="14"/>
      <c r="F458" s="2"/>
      <c r="G458" s="2" t="s">
        <v>72</v>
      </c>
    </row>
    <row r="459" spans="1:7" hidden="1" x14ac:dyDescent="0.35">
      <c r="A459" s="13" t="s">
        <v>57</v>
      </c>
      <c r="B459" s="7"/>
      <c r="C459" s="6"/>
      <c r="D459" s="6"/>
      <c r="E459" s="14"/>
      <c r="F459" s="2"/>
      <c r="G459" s="40" t="s">
        <v>72</v>
      </c>
    </row>
    <row r="460" spans="1:7" hidden="1" x14ac:dyDescent="0.35">
      <c r="A460" s="13" t="s">
        <v>58</v>
      </c>
      <c r="B460" s="7"/>
      <c r="C460" s="6"/>
      <c r="D460" s="6"/>
      <c r="E460" s="14"/>
      <c r="F460" s="2"/>
      <c r="G460" s="2" t="s">
        <v>72</v>
      </c>
    </row>
    <row r="461" spans="1:7" hidden="1" x14ac:dyDescent="0.35">
      <c r="A461" s="13" t="s">
        <v>47</v>
      </c>
      <c r="B461" s="7"/>
      <c r="C461" s="6"/>
      <c r="D461" s="6"/>
      <c r="E461" s="14"/>
      <c r="F461" s="2"/>
      <c r="G461" s="40" t="s">
        <v>72</v>
      </c>
    </row>
    <row r="462" spans="1:7" hidden="1" x14ac:dyDescent="0.35">
      <c r="A462" s="13" t="s">
        <v>52</v>
      </c>
      <c r="B462" s="7"/>
      <c r="C462" s="6"/>
      <c r="D462" s="6"/>
      <c r="E462" s="14"/>
      <c r="F462" s="2"/>
      <c r="G462" s="2" t="s">
        <v>72</v>
      </c>
    </row>
    <row r="463" spans="1:7" hidden="1" x14ac:dyDescent="0.35">
      <c r="A463" s="13" t="s">
        <v>52</v>
      </c>
      <c r="B463" s="7"/>
      <c r="C463" s="6"/>
      <c r="D463" s="6"/>
      <c r="E463" s="14"/>
      <c r="F463" s="2"/>
      <c r="G463" s="40" t="s">
        <v>72</v>
      </c>
    </row>
    <row r="464" spans="1:7" hidden="1" x14ac:dyDescent="0.35">
      <c r="A464" s="13" t="s">
        <v>52</v>
      </c>
      <c r="B464" s="7"/>
      <c r="C464" s="6"/>
      <c r="D464" s="6"/>
      <c r="E464" s="14"/>
      <c r="F464" s="2"/>
      <c r="G464" s="2" t="s">
        <v>72</v>
      </c>
    </row>
    <row r="465" spans="1:7" hidden="1" x14ac:dyDescent="0.35">
      <c r="A465" s="13" t="s">
        <v>51</v>
      </c>
      <c r="B465" s="7"/>
      <c r="C465" s="6"/>
      <c r="D465" s="6"/>
      <c r="E465" s="14"/>
      <c r="F465" s="2"/>
      <c r="G465" s="40" t="s">
        <v>72</v>
      </c>
    </row>
    <row r="466" spans="1:7" hidden="1" x14ac:dyDescent="0.35">
      <c r="A466" s="13" t="s">
        <v>51</v>
      </c>
      <c r="B466" s="7"/>
      <c r="C466" s="6"/>
      <c r="D466" s="6"/>
      <c r="E466" s="14"/>
      <c r="F466" s="2"/>
      <c r="G466" s="2" t="s">
        <v>72</v>
      </c>
    </row>
    <row r="467" spans="1:7" hidden="1" x14ac:dyDescent="0.35">
      <c r="A467" s="13" t="s">
        <v>51</v>
      </c>
      <c r="B467" s="7"/>
      <c r="C467" s="6"/>
      <c r="D467" s="6"/>
      <c r="E467" s="14"/>
      <c r="F467" s="2"/>
      <c r="G467" s="40" t="s">
        <v>72</v>
      </c>
    </row>
    <row r="468" spans="1:7" hidden="1" x14ac:dyDescent="0.35">
      <c r="A468" s="13" t="s">
        <v>53</v>
      </c>
      <c r="B468" s="7"/>
      <c r="C468" s="6"/>
      <c r="D468" s="6"/>
      <c r="E468" s="14"/>
      <c r="F468" s="2"/>
      <c r="G468" s="2" t="s">
        <v>72</v>
      </c>
    </row>
    <row r="469" spans="1:7" hidden="1" x14ac:dyDescent="0.35">
      <c r="A469" s="13" t="s">
        <v>53</v>
      </c>
      <c r="B469" s="7"/>
      <c r="C469" s="6"/>
      <c r="D469" s="6"/>
      <c r="E469" s="14"/>
      <c r="F469" s="2"/>
      <c r="G469" s="40" t="s">
        <v>72</v>
      </c>
    </row>
    <row r="470" spans="1:7" hidden="1" x14ac:dyDescent="0.35">
      <c r="A470" s="13" t="s">
        <v>53</v>
      </c>
      <c r="B470" s="7"/>
      <c r="C470" s="6"/>
      <c r="D470" s="6"/>
      <c r="E470" s="14"/>
      <c r="F470" s="2"/>
      <c r="G470" s="2" t="s">
        <v>72</v>
      </c>
    </row>
    <row r="471" spans="1:7" hidden="1" x14ac:dyDescent="0.35">
      <c r="A471" s="19" t="s">
        <v>54</v>
      </c>
      <c r="B471" s="20"/>
      <c r="C471" s="21"/>
      <c r="D471" s="21"/>
      <c r="E471" s="22"/>
      <c r="F471" s="2"/>
      <c r="G471" s="40" t="s">
        <v>72</v>
      </c>
    </row>
    <row r="472" spans="1:7" ht="15" hidden="1" thickBot="1" x14ac:dyDescent="0.4">
      <c r="A472" s="26" t="s">
        <v>23</v>
      </c>
      <c r="B472" s="27">
        <f>SUMIF(E413:E471,"=X",B413:B471)</f>
        <v>0</v>
      </c>
      <c r="C472" s="28"/>
      <c r="D472" s="28"/>
      <c r="E472" s="29"/>
      <c r="F472" s="2"/>
      <c r="G472" s="2" t="s">
        <v>72</v>
      </c>
    </row>
    <row r="473" spans="1:7" hidden="1" x14ac:dyDescent="0.35">
      <c r="A473" s="23" t="s">
        <v>63</v>
      </c>
      <c r="B473" s="24"/>
      <c r="C473" s="24"/>
      <c r="D473" s="24"/>
      <c r="E473" s="25"/>
      <c r="F473" s="2"/>
      <c r="G473" s="40" t="s">
        <v>72</v>
      </c>
    </row>
    <row r="474" spans="1:7" hidden="1" x14ac:dyDescent="0.35">
      <c r="A474" s="13" t="s">
        <v>464</v>
      </c>
      <c r="B474" s="7">
        <f>B472+B407</f>
        <v>0</v>
      </c>
      <c r="C474" s="3"/>
      <c r="D474" s="3"/>
      <c r="E474" s="15"/>
      <c r="F474" s="2"/>
      <c r="G474" s="2" t="s">
        <v>72</v>
      </c>
    </row>
    <row r="475" spans="1:7" hidden="1" x14ac:dyDescent="0.35">
      <c r="A475" s="13" t="s">
        <v>66</v>
      </c>
      <c r="B475" s="7">
        <f>B411</f>
        <v>0</v>
      </c>
      <c r="C475" s="3"/>
      <c r="D475" s="3"/>
      <c r="E475" s="15"/>
      <c r="F475" s="2"/>
      <c r="G475" s="40" t="s">
        <v>72</v>
      </c>
    </row>
    <row r="476" spans="1:7" hidden="1" x14ac:dyDescent="0.35">
      <c r="A476" s="13" t="s">
        <v>81</v>
      </c>
      <c r="B476" s="6"/>
      <c r="C476" s="3"/>
      <c r="D476" s="3"/>
      <c r="E476" s="15"/>
      <c r="F476" s="2"/>
      <c r="G476" s="2" t="s">
        <v>72</v>
      </c>
    </row>
    <row r="477" spans="1:7" hidden="1" x14ac:dyDescent="0.35">
      <c r="A477" s="13" t="s">
        <v>82</v>
      </c>
      <c r="B477" s="6"/>
      <c r="C477" s="3"/>
      <c r="D477" s="3"/>
      <c r="E477" s="15"/>
      <c r="F477" s="2"/>
      <c r="G477" s="40" t="s">
        <v>72</v>
      </c>
    </row>
    <row r="478" spans="1:7" hidden="1" x14ac:dyDescent="0.35">
      <c r="A478" s="19" t="s">
        <v>68</v>
      </c>
      <c r="B478" s="6">
        <v>90</v>
      </c>
      <c r="C478" s="3"/>
      <c r="D478" s="3"/>
      <c r="E478" s="15"/>
      <c r="F478" s="2"/>
      <c r="G478" s="2" t="s">
        <v>72</v>
      </c>
    </row>
    <row r="479" spans="1:7" ht="15" hidden="1" thickBot="1" x14ac:dyDescent="0.4">
      <c r="A479" s="31" t="s">
        <v>67</v>
      </c>
      <c r="B479" s="32" t="e">
        <f>((B474/B476)/B478)+((B475/B476)/(B477/B478))</f>
        <v>#DIV/0!</v>
      </c>
      <c r="C479" s="30"/>
      <c r="D479" s="17"/>
      <c r="E479" s="18"/>
      <c r="F479" s="2"/>
      <c r="G479" s="40" t="s">
        <v>72</v>
      </c>
    </row>
    <row r="480" spans="1:7" hidden="1" x14ac:dyDescent="0.35">
      <c r="F480" s="2"/>
      <c r="G480" s="2" t="s">
        <v>72</v>
      </c>
    </row>
    <row r="481" spans="1:7" hidden="1" x14ac:dyDescent="0.35">
      <c r="F481" s="2"/>
      <c r="G481" s="40" t="s">
        <v>72</v>
      </c>
    </row>
    <row r="482" spans="1:7" hidden="1" x14ac:dyDescent="0.35">
      <c r="A482" s="43" t="s">
        <v>79</v>
      </c>
      <c r="B482" s="5" t="s">
        <v>65</v>
      </c>
      <c r="C482" s="5" t="s">
        <v>64</v>
      </c>
      <c r="D482" s="5" t="s">
        <v>25</v>
      </c>
      <c r="E482" s="12" t="s">
        <v>50</v>
      </c>
      <c r="F482" s="2"/>
      <c r="G482" s="2" t="s">
        <v>73</v>
      </c>
    </row>
    <row r="483" spans="1:7" hidden="1" x14ac:dyDescent="0.35">
      <c r="A483" s="13" t="s">
        <v>1</v>
      </c>
      <c r="B483" s="7"/>
      <c r="C483" s="8"/>
      <c r="D483" s="6"/>
      <c r="E483" s="14"/>
      <c r="F483" s="2"/>
      <c r="G483" s="40" t="s">
        <v>73</v>
      </c>
    </row>
    <row r="484" spans="1:7" hidden="1" x14ac:dyDescent="0.35">
      <c r="A484" s="13" t="s">
        <v>24</v>
      </c>
      <c r="B484" s="7"/>
      <c r="C484" s="8"/>
      <c r="D484" s="6"/>
      <c r="E484" s="14"/>
      <c r="F484" s="2"/>
      <c r="G484" s="2" t="s">
        <v>73</v>
      </c>
    </row>
    <row r="485" spans="1:7" hidden="1" x14ac:dyDescent="0.35">
      <c r="A485" s="13" t="s">
        <v>2</v>
      </c>
      <c r="B485" s="7"/>
      <c r="C485" s="8"/>
      <c r="D485" s="6"/>
      <c r="E485" s="14"/>
      <c r="F485" s="2"/>
      <c r="G485" s="40" t="s">
        <v>73</v>
      </c>
    </row>
    <row r="486" spans="1:7" hidden="1" x14ac:dyDescent="0.35">
      <c r="A486" s="13" t="s">
        <v>3</v>
      </c>
      <c r="B486" s="7"/>
      <c r="C486" s="8"/>
      <c r="D486" s="6"/>
      <c r="E486" s="14"/>
      <c r="F486" s="2"/>
      <c r="G486" s="2" t="s">
        <v>73</v>
      </c>
    </row>
    <row r="487" spans="1:7" hidden="1" x14ac:dyDescent="0.35">
      <c r="A487" s="13" t="s">
        <v>14</v>
      </c>
      <c r="B487" s="7"/>
      <c r="C487" s="8"/>
      <c r="D487" s="6"/>
      <c r="E487" s="14"/>
      <c r="F487" s="2"/>
      <c r="G487" s="40" t="s">
        <v>73</v>
      </c>
    </row>
    <row r="488" spans="1:7" hidden="1" x14ac:dyDescent="0.35">
      <c r="A488" s="13" t="s">
        <v>26</v>
      </c>
      <c r="B488" s="7"/>
      <c r="C488" s="8"/>
      <c r="D488" s="6"/>
      <c r="E488" s="14"/>
      <c r="F488" s="2"/>
      <c r="G488" s="2" t="s">
        <v>73</v>
      </c>
    </row>
    <row r="489" spans="1:7" hidden="1" x14ac:dyDescent="0.35">
      <c r="A489" s="13" t="s">
        <v>28</v>
      </c>
      <c r="B489" s="7"/>
      <c r="C489" s="8"/>
      <c r="D489" s="6"/>
      <c r="E489" s="14"/>
      <c r="F489" s="2"/>
      <c r="G489" s="40" t="s">
        <v>73</v>
      </c>
    </row>
    <row r="490" spans="1:7" hidden="1" x14ac:dyDescent="0.35">
      <c r="A490" s="13" t="s">
        <v>34</v>
      </c>
      <c r="B490" s="7"/>
      <c r="C490" s="8"/>
      <c r="D490" s="6"/>
      <c r="E490" s="14"/>
      <c r="F490" s="2"/>
      <c r="G490" s="2" t="s">
        <v>73</v>
      </c>
    </row>
    <row r="491" spans="1:7" hidden="1" x14ac:dyDescent="0.35">
      <c r="A491" s="13" t="s">
        <v>4</v>
      </c>
      <c r="B491" s="7"/>
      <c r="C491" s="8"/>
      <c r="D491" s="6"/>
      <c r="E491" s="14"/>
      <c r="F491" s="2"/>
      <c r="G491" s="40" t="s">
        <v>73</v>
      </c>
    </row>
    <row r="492" spans="1:7" hidden="1" x14ac:dyDescent="0.35">
      <c r="A492" s="13" t="s">
        <v>33</v>
      </c>
      <c r="B492" s="7"/>
      <c r="C492" s="8"/>
      <c r="D492" s="6"/>
      <c r="E492" s="14"/>
      <c r="F492" s="2"/>
      <c r="G492" s="2" t="s">
        <v>73</v>
      </c>
    </row>
    <row r="493" spans="1:7" hidden="1" x14ac:dyDescent="0.35">
      <c r="A493" s="13" t="s">
        <v>35</v>
      </c>
      <c r="B493" s="7"/>
      <c r="C493" s="8"/>
      <c r="D493" s="6"/>
      <c r="E493" s="14"/>
      <c r="F493" s="2"/>
      <c r="G493" s="40" t="s">
        <v>73</v>
      </c>
    </row>
    <row r="494" spans="1:7" hidden="1" x14ac:dyDescent="0.35">
      <c r="A494" s="13" t="s">
        <v>29</v>
      </c>
      <c r="B494" s="7"/>
      <c r="C494" s="8"/>
      <c r="D494" s="6"/>
      <c r="E494" s="14"/>
      <c r="F494" s="2"/>
      <c r="G494" s="2" t="s">
        <v>73</v>
      </c>
    </row>
    <row r="495" spans="1:7" hidden="1" x14ac:dyDescent="0.35">
      <c r="A495" s="13" t="s">
        <v>30</v>
      </c>
      <c r="B495" s="7"/>
      <c r="C495" s="8"/>
      <c r="D495" s="6"/>
      <c r="E495" s="14"/>
      <c r="F495" s="2"/>
      <c r="G495" s="40" t="s">
        <v>73</v>
      </c>
    </row>
    <row r="496" spans="1:7" hidden="1" x14ac:dyDescent="0.35">
      <c r="A496" s="13" t="s">
        <v>31</v>
      </c>
      <c r="B496" s="7"/>
      <c r="C496" s="8"/>
      <c r="D496" s="6"/>
      <c r="E496" s="14"/>
      <c r="F496" s="2"/>
      <c r="G496" s="2" t="s">
        <v>73</v>
      </c>
    </row>
    <row r="497" spans="1:7" hidden="1" x14ac:dyDescent="0.35">
      <c r="A497" s="13" t="s">
        <v>32</v>
      </c>
      <c r="B497" s="7"/>
      <c r="C497" s="8"/>
      <c r="D497" s="6"/>
      <c r="E497" s="14"/>
      <c r="F497" s="2"/>
      <c r="G497" s="40" t="s">
        <v>73</v>
      </c>
    </row>
    <row r="498" spans="1:7" hidden="1" x14ac:dyDescent="0.35">
      <c r="A498" s="13" t="s">
        <v>42</v>
      </c>
      <c r="B498" s="7"/>
      <c r="C498" s="8"/>
      <c r="D498" s="6"/>
      <c r="E498" s="14"/>
      <c r="F498" s="2"/>
      <c r="G498" s="2" t="s">
        <v>73</v>
      </c>
    </row>
    <row r="499" spans="1:7" hidden="1" x14ac:dyDescent="0.35">
      <c r="A499" s="13" t="s">
        <v>43</v>
      </c>
      <c r="B499" s="7"/>
      <c r="C499" s="8"/>
      <c r="D499" s="6"/>
      <c r="E499" s="14"/>
      <c r="F499" s="2"/>
      <c r="G499" s="40" t="s">
        <v>73</v>
      </c>
    </row>
    <row r="500" spans="1:7" hidden="1" x14ac:dyDescent="0.35">
      <c r="A500" s="13" t="s">
        <v>9</v>
      </c>
      <c r="B500" s="7"/>
      <c r="C500" s="8"/>
      <c r="D500" s="6"/>
      <c r="E500" s="14"/>
      <c r="F500" s="2"/>
      <c r="G500" s="2" t="s">
        <v>73</v>
      </c>
    </row>
    <row r="501" spans="1:7" hidden="1" x14ac:dyDescent="0.35">
      <c r="A501" s="13" t="s">
        <v>27</v>
      </c>
      <c r="B501" s="7"/>
      <c r="C501" s="8"/>
      <c r="D501" s="6"/>
      <c r="E501" s="14"/>
      <c r="F501" s="2"/>
      <c r="G501" s="40" t="s">
        <v>73</v>
      </c>
    </row>
    <row r="502" spans="1:7" hidden="1" x14ac:dyDescent="0.35">
      <c r="A502" s="13" t="s">
        <v>5</v>
      </c>
      <c r="B502" s="7"/>
      <c r="C502" s="8"/>
      <c r="D502" s="6"/>
      <c r="E502" s="14"/>
      <c r="F502" s="2"/>
      <c r="G502" s="2" t="s">
        <v>73</v>
      </c>
    </row>
    <row r="503" spans="1:7" hidden="1" x14ac:dyDescent="0.35">
      <c r="A503" s="13" t="s">
        <v>6</v>
      </c>
      <c r="B503" s="7"/>
      <c r="C503" s="8"/>
      <c r="D503" s="6"/>
      <c r="E503" s="14"/>
      <c r="F503" s="2"/>
      <c r="G503" s="40" t="s">
        <v>73</v>
      </c>
    </row>
    <row r="504" spans="1:7" hidden="1" x14ac:dyDescent="0.35">
      <c r="A504" s="13" t="s">
        <v>7</v>
      </c>
      <c r="B504" s="7"/>
      <c r="C504" s="8"/>
      <c r="D504" s="6"/>
      <c r="E504" s="14"/>
      <c r="F504" s="2"/>
      <c r="G504" s="2" t="s">
        <v>73</v>
      </c>
    </row>
    <row r="505" spans="1:7" hidden="1" x14ac:dyDescent="0.35">
      <c r="A505" s="13" t="s">
        <v>8</v>
      </c>
      <c r="B505" s="7"/>
      <c r="C505" s="8"/>
      <c r="D505" s="6"/>
      <c r="E505" s="14"/>
      <c r="F505" s="2"/>
      <c r="G505" s="40" t="s">
        <v>73</v>
      </c>
    </row>
    <row r="506" spans="1:7" hidden="1" x14ac:dyDescent="0.35">
      <c r="A506" s="13" t="s">
        <v>45</v>
      </c>
      <c r="B506" s="7"/>
      <c r="C506" s="8"/>
      <c r="D506" s="6"/>
      <c r="E506" s="14"/>
      <c r="F506" s="2"/>
      <c r="G506" s="2" t="s">
        <v>73</v>
      </c>
    </row>
    <row r="507" spans="1:7" hidden="1" x14ac:dyDescent="0.35">
      <c r="A507" s="13" t="s">
        <v>40</v>
      </c>
      <c r="B507" s="7"/>
      <c r="C507" s="8"/>
      <c r="D507" s="6"/>
      <c r="E507" s="14"/>
      <c r="F507" s="2"/>
      <c r="G507" s="40" t="s">
        <v>73</v>
      </c>
    </row>
    <row r="508" spans="1:7" hidden="1" x14ac:dyDescent="0.35">
      <c r="A508" s="13" t="s">
        <v>41</v>
      </c>
      <c r="B508" s="7"/>
      <c r="C508" s="8"/>
      <c r="D508" s="6"/>
      <c r="E508" s="14"/>
      <c r="F508" s="2"/>
      <c r="G508" s="2" t="s">
        <v>73</v>
      </c>
    </row>
    <row r="509" spans="1:7" hidden="1" x14ac:dyDescent="0.35">
      <c r="A509" s="13" t="s">
        <v>10</v>
      </c>
      <c r="B509" s="7"/>
      <c r="C509" s="8"/>
      <c r="D509" s="6"/>
      <c r="E509" s="14"/>
      <c r="F509" s="2"/>
      <c r="G509" s="40" t="s">
        <v>73</v>
      </c>
    </row>
    <row r="510" spans="1:7" hidden="1" x14ac:dyDescent="0.35">
      <c r="A510" s="13" t="s">
        <v>11</v>
      </c>
      <c r="B510" s="7"/>
      <c r="C510" s="8"/>
      <c r="D510" s="6"/>
      <c r="E510" s="14"/>
      <c r="F510" s="2"/>
      <c r="G510" s="2" t="s">
        <v>73</v>
      </c>
    </row>
    <row r="511" spans="1:7" hidden="1" x14ac:dyDescent="0.35">
      <c r="A511" s="13" t="s">
        <v>44</v>
      </c>
      <c r="B511" s="7"/>
      <c r="C511" s="8"/>
      <c r="D511" s="6"/>
      <c r="E511" s="14"/>
      <c r="F511" s="2"/>
      <c r="G511" s="40" t="s">
        <v>73</v>
      </c>
    </row>
    <row r="512" spans="1:7" hidden="1" x14ac:dyDescent="0.35">
      <c r="A512" s="13" t="s">
        <v>12</v>
      </c>
      <c r="B512" s="7"/>
      <c r="C512" s="8"/>
      <c r="D512" s="6"/>
      <c r="E512" s="14"/>
      <c r="F512" s="2"/>
      <c r="G512" s="2" t="s">
        <v>73</v>
      </c>
    </row>
    <row r="513" spans="1:7" hidden="1" x14ac:dyDescent="0.35">
      <c r="A513" s="13" t="s">
        <v>16</v>
      </c>
      <c r="B513" s="7"/>
      <c r="C513" s="8"/>
      <c r="D513" s="6"/>
      <c r="E513" s="14"/>
      <c r="F513" s="2"/>
      <c r="G513" s="40" t="s">
        <v>73</v>
      </c>
    </row>
    <row r="514" spans="1:7" hidden="1" x14ac:dyDescent="0.35">
      <c r="A514" s="13" t="s">
        <v>49</v>
      </c>
      <c r="B514" s="7"/>
      <c r="C514" s="8"/>
      <c r="D514" s="6"/>
      <c r="E514" s="14"/>
      <c r="F514" s="2"/>
      <c r="G514" s="2" t="s">
        <v>73</v>
      </c>
    </row>
    <row r="515" spans="1:7" hidden="1" x14ac:dyDescent="0.35">
      <c r="A515" s="13" t="s">
        <v>48</v>
      </c>
      <c r="B515" s="7"/>
      <c r="C515" s="8"/>
      <c r="D515" s="6"/>
      <c r="E515" s="14"/>
      <c r="F515" s="2"/>
      <c r="G515" s="40" t="s">
        <v>73</v>
      </c>
    </row>
    <row r="516" spans="1:7" hidden="1" x14ac:dyDescent="0.35">
      <c r="A516" s="13" t="s">
        <v>20</v>
      </c>
      <c r="B516" s="7"/>
      <c r="C516" s="8"/>
      <c r="D516" s="6"/>
      <c r="E516" s="14"/>
      <c r="F516" s="2"/>
      <c r="G516" s="2" t="s">
        <v>73</v>
      </c>
    </row>
    <row r="517" spans="1:7" hidden="1" x14ac:dyDescent="0.35">
      <c r="A517" s="13" t="s">
        <v>15</v>
      </c>
      <c r="B517" s="7"/>
      <c r="C517" s="8"/>
      <c r="D517" s="6"/>
      <c r="E517" s="14"/>
      <c r="F517" s="2"/>
      <c r="G517" s="40" t="s">
        <v>73</v>
      </c>
    </row>
    <row r="518" spans="1:7" hidden="1" x14ac:dyDescent="0.35">
      <c r="A518" s="13" t="s">
        <v>17</v>
      </c>
      <c r="B518" s="7"/>
      <c r="C518" s="8"/>
      <c r="D518" s="6"/>
      <c r="E518" s="14"/>
      <c r="F518" s="2"/>
      <c r="G518" s="2" t="s">
        <v>73</v>
      </c>
    </row>
    <row r="519" spans="1:7" hidden="1" x14ac:dyDescent="0.35">
      <c r="A519" s="13" t="s">
        <v>36</v>
      </c>
      <c r="B519" s="7"/>
      <c r="C519" s="8"/>
      <c r="D519" s="6"/>
      <c r="E519" s="14"/>
      <c r="F519" s="2"/>
      <c r="G519" s="40" t="s">
        <v>73</v>
      </c>
    </row>
    <row r="520" spans="1:7" hidden="1" x14ac:dyDescent="0.35">
      <c r="A520" s="13" t="s">
        <v>37</v>
      </c>
      <c r="B520" s="7"/>
      <c r="C520" s="8"/>
      <c r="D520" s="6"/>
      <c r="E520" s="14"/>
      <c r="F520" s="2"/>
      <c r="G520" s="2" t="s">
        <v>73</v>
      </c>
    </row>
    <row r="521" spans="1:7" hidden="1" x14ac:dyDescent="0.35">
      <c r="A521" s="13" t="s">
        <v>38</v>
      </c>
      <c r="B521" s="7"/>
      <c r="C521" s="8"/>
      <c r="D521" s="6"/>
      <c r="E521" s="14"/>
      <c r="F521" s="2"/>
      <c r="G521" s="40" t="s">
        <v>73</v>
      </c>
    </row>
    <row r="522" spans="1:7" hidden="1" x14ac:dyDescent="0.35">
      <c r="A522" s="13" t="s">
        <v>39</v>
      </c>
      <c r="B522" s="7"/>
      <c r="C522" s="8"/>
      <c r="D522" s="6"/>
      <c r="E522" s="14"/>
      <c r="F522" s="2"/>
      <c r="G522" s="2" t="s">
        <v>73</v>
      </c>
    </row>
    <row r="523" spans="1:7" hidden="1" x14ac:dyDescent="0.35">
      <c r="A523" s="13" t="s">
        <v>46</v>
      </c>
      <c r="B523" s="7"/>
      <c r="C523" s="8"/>
      <c r="D523" s="6"/>
      <c r="E523" s="14"/>
      <c r="F523" s="2"/>
      <c r="G523" s="40" t="s">
        <v>73</v>
      </c>
    </row>
    <row r="524" spans="1:7" hidden="1" x14ac:dyDescent="0.35">
      <c r="A524" s="13" t="s">
        <v>47</v>
      </c>
      <c r="B524" s="7"/>
      <c r="C524" s="8"/>
      <c r="D524" s="6"/>
      <c r="E524" s="14"/>
      <c r="F524" s="2"/>
      <c r="G524" s="2" t="s">
        <v>73</v>
      </c>
    </row>
    <row r="525" spans="1:7" hidden="1" x14ac:dyDescent="0.35">
      <c r="A525" s="13" t="s">
        <v>21</v>
      </c>
      <c r="B525" s="7"/>
      <c r="C525" s="8"/>
      <c r="D525" s="6"/>
      <c r="E525" s="14"/>
      <c r="F525" s="2"/>
      <c r="G525" s="40" t="s">
        <v>73</v>
      </c>
    </row>
    <row r="526" spans="1:7" hidden="1" x14ac:dyDescent="0.35">
      <c r="A526" s="19" t="s">
        <v>22</v>
      </c>
      <c r="B526" s="20"/>
      <c r="C526" s="8"/>
      <c r="D526" s="6"/>
      <c r="E526" s="14"/>
      <c r="F526" s="2"/>
      <c r="G526" s="2" t="s">
        <v>73</v>
      </c>
    </row>
    <row r="527" spans="1:7" ht="15" hidden="1" thickBot="1" x14ac:dyDescent="0.4">
      <c r="A527" s="26" t="s">
        <v>23</v>
      </c>
      <c r="B527" s="37">
        <f>SUMIF(E483:E526,"=X",B483:B526)</f>
        <v>0</v>
      </c>
      <c r="C527" s="36"/>
      <c r="D527" s="3"/>
      <c r="E527" s="15"/>
      <c r="F527" s="2"/>
      <c r="G527" s="40" t="s">
        <v>73</v>
      </c>
    </row>
    <row r="528" spans="1:7" hidden="1" x14ac:dyDescent="0.35">
      <c r="A528" s="23" t="s">
        <v>62</v>
      </c>
      <c r="B528" s="35"/>
      <c r="C528" s="4"/>
      <c r="D528" s="4"/>
      <c r="E528" s="11"/>
      <c r="F528" s="2"/>
      <c r="G528" s="2" t="s">
        <v>73</v>
      </c>
    </row>
    <row r="529" spans="1:7" hidden="1" x14ac:dyDescent="0.35">
      <c r="A529" s="16" t="s">
        <v>18</v>
      </c>
      <c r="B529" s="7"/>
      <c r="C529" s="6"/>
      <c r="D529" s="6"/>
      <c r="E529" s="14"/>
      <c r="F529" s="2"/>
      <c r="G529" s="40" t="s">
        <v>73</v>
      </c>
    </row>
    <row r="530" spans="1:7" hidden="1" x14ac:dyDescent="0.35">
      <c r="A530" s="34" t="s">
        <v>19</v>
      </c>
      <c r="B530" s="20"/>
      <c r="C530" s="6"/>
      <c r="D530" s="6"/>
      <c r="E530" s="14"/>
      <c r="F530" s="2"/>
      <c r="G530" s="2" t="s">
        <v>73</v>
      </c>
    </row>
    <row r="531" spans="1:7" ht="15" hidden="1" thickBot="1" x14ac:dyDescent="0.4">
      <c r="A531" s="26" t="s">
        <v>23</v>
      </c>
      <c r="B531" s="37">
        <f>SUMIF(E529:E530,"=X",B529:B530)</f>
        <v>0</v>
      </c>
      <c r="C531" s="33"/>
      <c r="D531" s="3"/>
      <c r="E531" s="15"/>
      <c r="F531" s="2"/>
      <c r="G531" s="40" t="s">
        <v>73</v>
      </c>
    </row>
    <row r="532" spans="1:7" hidden="1" x14ac:dyDescent="0.35">
      <c r="A532" s="23" t="s">
        <v>13</v>
      </c>
      <c r="B532" s="35"/>
      <c r="C532" s="4"/>
      <c r="D532" s="4"/>
      <c r="E532" s="11"/>
      <c r="F532" s="2"/>
      <c r="G532" s="2" t="s">
        <v>73</v>
      </c>
    </row>
    <row r="533" spans="1:7" hidden="1" x14ac:dyDescent="0.35">
      <c r="A533" s="13" t="s">
        <v>1</v>
      </c>
      <c r="B533" s="7"/>
      <c r="C533" s="6"/>
      <c r="D533" s="6"/>
      <c r="E533" s="14"/>
      <c r="F533" s="2"/>
      <c r="G533" s="40" t="s">
        <v>73</v>
      </c>
    </row>
    <row r="534" spans="1:7" hidden="1" x14ac:dyDescent="0.35">
      <c r="A534" s="13" t="s">
        <v>24</v>
      </c>
      <c r="B534" s="7"/>
      <c r="C534" s="6"/>
      <c r="D534" s="6"/>
      <c r="E534" s="14"/>
      <c r="F534" s="2"/>
      <c r="G534" s="2" t="s">
        <v>73</v>
      </c>
    </row>
    <row r="535" spans="1:7" hidden="1" x14ac:dyDescent="0.35">
      <c r="A535" s="13" t="s">
        <v>2</v>
      </c>
      <c r="B535" s="7"/>
      <c r="C535" s="6"/>
      <c r="D535" s="6"/>
      <c r="E535" s="14"/>
      <c r="F535" s="2"/>
      <c r="G535" s="40" t="s">
        <v>73</v>
      </c>
    </row>
    <row r="536" spans="1:7" hidden="1" x14ac:dyDescent="0.35">
      <c r="A536" s="13" t="s">
        <v>3</v>
      </c>
      <c r="B536" s="7"/>
      <c r="C536" s="6"/>
      <c r="D536" s="6"/>
      <c r="E536" s="14"/>
      <c r="F536" s="2"/>
      <c r="G536" s="2" t="s">
        <v>73</v>
      </c>
    </row>
    <row r="537" spans="1:7" hidden="1" x14ac:dyDescent="0.35">
      <c r="A537" s="13" t="s">
        <v>14</v>
      </c>
      <c r="B537" s="7"/>
      <c r="C537" s="6"/>
      <c r="D537" s="6"/>
      <c r="E537" s="14"/>
      <c r="F537" s="2"/>
      <c r="G537" s="40" t="s">
        <v>73</v>
      </c>
    </row>
    <row r="538" spans="1:7" hidden="1" x14ac:dyDescent="0.35">
      <c r="A538" s="13" t="s">
        <v>26</v>
      </c>
      <c r="B538" s="7"/>
      <c r="C538" s="6"/>
      <c r="D538" s="6"/>
      <c r="E538" s="14"/>
      <c r="F538" s="2"/>
      <c r="G538" s="2" t="s">
        <v>73</v>
      </c>
    </row>
    <row r="539" spans="1:7" hidden="1" x14ac:dyDescent="0.35">
      <c r="A539" s="13" t="s">
        <v>28</v>
      </c>
      <c r="B539" s="7"/>
      <c r="C539" s="6"/>
      <c r="D539" s="6"/>
      <c r="E539" s="14"/>
      <c r="F539" s="2"/>
      <c r="G539" s="40" t="s">
        <v>73</v>
      </c>
    </row>
    <row r="540" spans="1:7" hidden="1" x14ac:dyDescent="0.35">
      <c r="A540" s="13" t="s">
        <v>34</v>
      </c>
      <c r="B540" s="7"/>
      <c r="C540" s="6"/>
      <c r="D540" s="6"/>
      <c r="E540" s="14"/>
      <c r="F540" s="2"/>
      <c r="G540" s="2" t="s">
        <v>73</v>
      </c>
    </row>
    <row r="541" spans="1:7" hidden="1" x14ac:dyDescent="0.35">
      <c r="A541" s="13" t="s">
        <v>4</v>
      </c>
      <c r="B541" s="7"/>
      <c r="C541" s="6"/>
      <c r="D541" s="6"/>
      <c r="E541" s="14"/>
      <c r="F541" s="2"/>
      <c r="G541" s="40" t="s">
        <v>73</v>
      </c>
    </row>
    <row r="542" spans="1:7" hidden="1" x14ac:dyDescent="0.35">
      <c r="A542" s="13" t="s">
        <v>33</v>
      </c>
      <c r="B542" s="7"/>
      <c r="C542" s="6"/>
      <c r="D542" s="6"/>
      <c r="E542" s="14"/>
      <c r="F542" s="2"/>
      <c r="G542" s="2" t="s">
        <v>73</v>
      </c>
    </row>
    <row r="543" spans="1:7" hidden="1" x14ac:dyDescent="0.35">
      <c r="A543" s="13" t="s">
        <v>35</v>
      </c>
      <c r="B543" s="7"/>
      <c r="C543" s="6"/>
      <c r="D543" s="6"/>
      <c r="E543" s="14"/>
      <c r="F543" s="2"/>
      <c r="G543" s="40" t="s">
        <v>73</v>
      </c>
    </row>
    <row r="544" spans="1:7" hidden="1" x14ac:dyDescent="0.35">
      <c r="A544" s="13" t="s">
        <v>29</v>
      </c>
      <c r="B544" s="7"/>
      <c r="C544" s="6"/>
      <c r="D544" s="6"/>
      <c r="E544" s="14"/>
      <c r="F544" s="2"/>
      <c r="G544" s="2" t="s">
        <v>73</v>
      </c>
    </row>
    <row r="545" spans="1:7" hidden="1" x14ac:dyDescent="0.35">
      <c r="A545" s="13" t="s">
        <v>30</v>
      </c>
      <c r="B545" s="7"/>
      <c r="C545" s="6"/>
      <c r="D545" s="6"/>
      <c r="E545" s="14"/>
      <c r="F545" s="2"/>
      <c r="G545" s="40" t="s">
        <v>73</v>
      </c>
    </row>
    <row r="546" spans="1:7" hidden="1" x14ac:dyDescent="0.35">
      <c r="A546" s="13" t="s">
        <v>31</v>
      </c>
      <c r="B546" s="7"/>
      <c r="C546" s="6"/>
      <c r="D546" s="6"/>
      <c r="E546" s="14"/>
      <c r="F546" s="2"/>
      <c r="G546" s="2" t="s">
        <v>73</v>
      </c>
    </row>
    <row r="547" spans="1:7" hidden="1" x14ac:dyDescent="0.35">
      <c r="A547" s="13" t="s">
        <v>32</v>
      </c>
      <c r="B547" s="7"/>
      <c r="C547" s="6"/>
      <c r="D547" s="6"/>
      <c r="E547" s="14"/>
      <c r="F547" s="2"/>
      <c r="G547" s="40" t="s">
        <v>73</v>
      </c>
    </row>
    <row r="548" spans="1:7" hidden="1" x14ac:dyDescent="0.35">
      <c r="A548" s="13" t="s">
        <v>42</v>
      </c>
      <c r="B548" s="7"/>
      <c r="C548" s="6"/>
      <c r="D548" s="6"/>
      <c r="E548" s="14"/>
      <c r="F548" s="2"/>
      <c r="G548" s="2" t="s">
        <v>73</v>
      </c>
    </row>
    <row r="549" spans="1:7" hidden="1" x14ac:dyDescent="0.35">
      <c r="A549" s="13" t="s">
        <v>43</v>
      </c>
      <c r="B549" s="7"/>
      <c r="C549" s="6"/>
      <c r="D549" s="6"/>
      <c r="E549" s="14"/>
      <c r="F549" s="2"/>
      <c r="G549" s="40" t="s">
        <v>73</v>
      </c>
    </row>
    <row r="550" spans="1:7" hidden="1" x14ac:dyDescent="0.35">
      <c r="A550" s="13" t="s">
        <v>9</v>
      </c>
      <c r="B550" s="7"/>
      <c r="C550" s="6"/>
      <c r="D550" s="6"/>
      <c r="E550" s="14"/>
      <c r="F550" s="2"/>
      <c r="G550" s="2" t="s">
        <v>73</v>
      </c>
    </row>
    <row r="551" spans="1:7" hidden="1" x14ac:dyDescent="0.35">
      <c r="A551" s="13" t="s">
        <v>27</v>
      </c>
      <c r="B551" s="7"/>
      <c r="C551" s="6"/>
      <c r="D551" s="6"/>
      <c r="E551" s="14"/>
      <c r="F551" s="2"/>
      <c r="G551" s="40" t="s">
        <v>73</v>
      </c>
    </row>
    <row r="552" spans="1:7" hidden="1" x14ac:dyDescent="0.35">
      <c r="A552" s="13" t="s">
        <v>5</v>
      </c>
      <c r="B552" s="7"/>
      <c r="C552" s="6"/>
      <c r="D552" s="6"/>
      <c r="E552" s="14"/>
      <c r="F552" s="2"/>
      <c r="G552" s="2" t="s">
        <v>73</v>
      </c>
    </row>
    <row r="553" spans="1:7" hidden="1" x14ac:dyDescent="0.35">
      <c r="A553" s="13" t="s">
        <v>6</v>
      </c>
      <c r="B553" s="7"/>
      <c r="C553" s="6"/>
      <c r="D553" s="6"/>
      <c r="E553" s="14"/>
      <c r="F553" s="2"/>
      <c r="G553" s="40" t="s">
        <v>73</v>
      </c>
    </row>
    <row r="554" spans="1:7" hidden="1" x14ac:dyDescent="0.35">
      <c r="A554" s="13" t="s">
        <v>7</v>
      </c>
      <c r="B554" s="7"/>
      <c r="C554" s="6"/>
      <c r="D554" s="6"/>
      <c r="E554" s="14"/>
      <c r="F554" s="2"/>
      <c r="G554" s="2" t="s">
        <v>73</v>
      </c>
    </row>
    <row r="555" spans="1:7" hidden="1" x14ac:dyDescent="0.35">
      <c r="A555" s="13" t="s">
        <v>8</v>
      </c>
      <c r="B555" s="7"/>
      <c r="C555" s="6"/>
      <c r="D555" s="6"/>
      <c r="E555" s="14"/>
      <c r="F555" s="2"/>
      <c r="G555" s="40" t="s">
        <v>73</v>
      </c>
    </row>
    <row r="556" spans="1:7" hidden="1" x14ac:dyDescent="0.35">
      <c r="A556" s="13" t="s">
        <v>45</v>
      </c>
      <c r="B556" s="7"/>
      <c r="C556" s="6"/>
      <c r="D556" s="6"/>
      <c r="E556" s="14"/>
      <c r="F556" s="2"/>
      <c r="G556" s="2" t="s">
        <v>73</v>
      </c>
    </row>
    <row r="557" spans="1:7" hidden="1" x14ac:dyDescent="0.35">
      <c r="A557" s="13" t="s">
        <v>40</v>
      </c>
      <c r="B557" s="7"/>
      <c r="C557" s="6"/>
      <c r="D557" s="6"/>
      <c r="E557" s="14"/>
      <c r="F557" s="2"/>
      <c r="G557" s="40" t="s">
        <v>73</v>
      </c>
    </row>
    <row r="558" spans="1:7" hidden="1" x14ac:dyDescent="0.35">
      <c r="A558" s="13" t="s">
        <v>41</v>
      </c>
      <c r="B558" s="7"/>
      <c r="C558" s="6"/>
      <c r="D558" s="6"/>
      <c r="E558" s="14"/>
      <c r="F558" s="2"/>
      <c r="G558" s="2" t="s">
        <v>73</v>
      </c>
    </row>
    <row r="559" spans="1:7" hidden="1" x14ac:dyDescent="0.35">
      <c r="A559" s="13" t="s">
        <v>10</v>
      </c>
      <c r="B559" s="7"/>
      <c r="C559" s="6"/>
      <c r="D559" s="6"/>
      <c r="E559" s="14"/>
      <c r="F559" s="2"/>
      <c r="G559" s="40" t="s">
        <v>73</v>
      </c>
    </row>
    <row r="560" spans="1:7" hidden="1" x14ac:dyDescent="0.35">
      <c r="A560" s="13" t="s">
        <v>11</v>
      </c>
      <c r="B560" s="7"/>
      <c r="C560" s="6"/>
      <c r="D560" s="6"/>
      <c r="E560" s="14"/>
      <c r="F560" s="2"/>
      <c r="G560" s="2" t="s">
        <v>73</v>
      </c>
    </row>
    <row r="561" spans="1:7" hidden="1" x14ac:dyDescent="0.35">
      <c r="A561" s="13" t="s">
        <v>44</v>
      </c>
      <c r="B561" s="7"/>
      <c r="C561" s="6"/>
      <c r="D561" s="6"/>
      <c r="E561" s="14"/>
      <c r="F561" s="2"/>
      <c r="G561" s="40" t="s">
        <v>73</v>
      </c>
    </row>
    <row r="562" spans="1:7" hidden="1" x14ac:dyDescent="0.35">
      <c r="A562" s="13" t="s">
        <v>12</v>
      </c>
      <c r="B562" s="7"/>
      <c r="C562" s="6"/>
      <c r="D562" s="6"/>
      <c r="E562" s="14"/>
      <c r="F562" s="2"/>
      <c r="G562" s="2" t="s">
        <v>73</v>
      </c>
    </row>
    <row r="563" spans="1:7" hidden="1" x14ac:dyDescent="0.35">
      <c r="A563" s="13" t="s">
        <v>16</v>
      </c>
      <c r="B563" s="7"/>
      <c r="C563" s="6"/>
      <c r="D563" s="6"/>
      <c r="E563" s="14"/>
      <c r="F563" s="2"/>
      <c r="G563" s="40" t="s">
        <v>73</v>
      </c>
    </row>
    <row r="564" spans="1:7" hidden="1" x14ac:dyDescent="0.35">
      <c r="A564" s="13" t="s">
        <v>49</v>
      </c>
      <c r="B564" s="7"/>
      <c r="C564" s="6"/>
      <c r="D564" s="6"/>
      <c r="E564" s="14"/>
      <c r="F564" s="2"/>
      <c r="G564" s="2" t="s">
        <v>73</v>
      </c>
    </row>
    <row r="565" spans="1:7" hidden="1" x14ac:dyDescent="0.35">
      <c r="A565" s="13" t="s">
        <v>59</v>
      </c>
      <c r="B565" s="7"/>
      <c r="C565" s="6"/>
      <c r="D565" s="6"/>
      <c r="E565" s="14"/>
      <c r="F565" s="2"/>
      <c r="G565" s="40" t="s">
        <v>73</v>
      </c>
    </row>
    <row r="566" spans="1:7" hidden="1" x14ac:dyDescent="0.35">
      <c r="A566" s="13" t="s">
        <v>60</v>
      </c>
      <c r="B566" s="7"/>
      <c r="C566" s="6"/>
      <c r="D566" s="6"/>
      <c r="E566" s="14"/>
      <c r="F566" s="2"/>
      <c r="G566" s="2" t="s">
        <v>73</v>
      </c>
    </row>
    <row r="567" spans="1:7" hidden="1" x14ac:dyDescent="0.35">
      <c r="A567" s="13" t="s">
        <v>48</v>
      </c>
      <c r="B567" s="7"/>
      <c r="C567" s="6"/>
      <c r="D567" s="6"/>
      <c r="E567" s="14"/>
      <c r="F567" s="2"/>
      <c r="G567" s="40" t="s">
        <v>73</v>
      </c>
    </row>
    <row r="568" spans="1:7" hidden="1" x14ac:dyDescent="0.35">
      <c r="A568" s="13" t="s">
        <v>20</v>
      </c>
      <c r="B568" s="7"/>
      <c r="C568" s="6"/>
      <c r="D568" s="6"/>
      <c r="E568" s="14"/>
      <c r="F568" s="2"/>
      <c r="G568" s="2" t="s">
        <v>73</v>
      </c>
    </row>
    <row r="569" spans="1:7" hidden="1" x14ac:dyDescent="0.35">
      <c r="A569" s="13" t="s">
        <v>15</v>
      </c>
      <c r="B569" s="7"/>
      <c r="C569" s="6"/>
      <c r="D569" s="6"/>
      <c r="E569" s="14"/>
      <c r="F569" s="2"/>
      <c r="G569" s="40" t="s">
        <v>73</v>
      </c>
    </row>
    <row r="570" spans="1:7" hidden="1" x14ac:dyDescent="0.35">
      <c r="A570" s="13" t="s">
        <v>17</v>
      </c>
      <c r="B570" s="7"/>
      <c r="C570" s="6"/>
      <c r="D570" s="6"/>
      <c r="E570" s="14"/>
      <c r="F570" s="2"/>
      <c r="G570" s="2" t="s">
        <v>73</v>
      </c>
    </row>
    <row r="571" spans="1:7" hidden="1" x14ac:dyDescent="0.35">
      <c r="A571" s="13" t="s">
        <v>36</v>
      </c>
      <c r="B571" s="7"/>
      <c r="C571" s="6"/>
      <c r="D571" s="6"/>
      <c r="E571" s="14"/>
      <c r="F571" s="2"/>
      <c r="G571" s="40" t="s">
        <v>73</v>
      </c>
    </row>
    <row r="572" spans="1:7" hidden="1" x14ac:dyDescent="0.35">
      <c r="A572" s="13" t="s">
        <v>37</v>
      </c>
      <c r="B572" s="7"/>
      <c r="C572" s="6"/>
      <c r="D572" s="6"/>
      <c r="E572" s="14"/>
      <c r="F572" s="2"/>
      <c r="G572" s="2" t="s">
        <v>73</v>
      </c>
    </row>
    <row r="573" spans="1:7" hidden="1" x14ac:dyDescent="0.35">
      <c r="A573" s="13" t="s">
        <v>38</v>
      </c>
      <c r="B573" s="7"/>
      <c r="C573" s="6"/>
      <c r="D573" s="6"/>
      <c r="E573" s="14"/>
      <c r="F573" s="2"/>
      <c r="G573" s="40" t="s">
        <v>73</v>
      </c>
    </row>
    <row r="574" spans="1:7" hidden="1" x14ac:dyDescent="0.35">
      <c r="A574" s="13" t="s">
        <v>39</v>
      </c>
      <c r="B574" s="7"/>
      <c r="C574" s="6"/>
      <c r="D574" s="6"/>
      <c r="E574" s="14"/>
      <c r="F574" s="2"/>
      <c r="G574" s="2" t="s">
        <v>73</v>
      </c>
    </row>
    <row r="575" spans="1:7" hidden="1" x14ac:dyDescent="0.35">
      <c r="A575" s="13" t="s">
        <v>46</v>
      </c>
      <c r="B575" s="7"/>
      <c r="C575" s="6"/>
      <c r="D575" s="6"/>
      <c r="E575" s="14"/>
      <c r="F575" s="2"/>
      <c r="G575" s="40" t="s">
        <v>73</v>
      </c>
    </row>
    <row r="576" spans="1:7" hidden="1" x14ac:dyDescent="0.35">
      <c r="A576" s="13" t="s">
        <v>61</v>
      </c>
      <c r="B576" s="7"/>
      <c r="C576" s="6"/>
      <c r="D576" s="6"/>
      <c r="E576" s="14"/>
      <c r="F576" s="2"/>
      <c r="G576" s="2" t="s">
        <v>73</v>
      </c>
    </row>
    <row r="577" spans="1:7" hidden="1" x14ac:dyDescent="0.35">
      <c r="A577" s="13" t="s">
        <v>55</v>
      </c>
      <c r="B577" s="7"/>
      <c r="C577" s="6"/>
      <c r="D577" s="6"/>
      <c r="E577" s="14"/>
      <c r="F577" s="2"/>
      <c r="G577" s="40" t="s">
        <v>73</v>
      </c>
    </row>
    <row r="578" spans="1:7" hidden="1" x14ac:dyDescent="0.35">
      <c r="A578" s="13" t="s">
        <v>56</v>
      </c>
      <c r="B578" s="7"/>
      <c r="C578" s="6"/>
      <c r="D578" s="6"/>
      <c r="E578" s="14"/>
      <c r="F578" s="2"/>
      <c r="G578" s="2" t="s">
        <v>73</v>
      </c>
    </row>
    <row r="579" spans="1:7" hidden="1" x14ac:dyDescent="0.35">
      <c r="A579" s="13" t="s">
        <v>57</v>
      </c>
      <c r="B579" s="7"/>
      <c r="C579" s="6"/>
      <c r="D579" s="6"/>
      <c r="E579" s="14"/>
      <c r="F579" s="2"/>
      <c r="G579" s="40" t="s">
        <v>73</v>
      </c>
    </row>
    <row r="580" spans="1:7" hidden="1" x14ac:dyDescent="0.35">
      <c r="A580" s="13" t="s">
        <v>58</v>
      </c>
      <c r="B580" s="7"/>
      <c r="C580" s="6"/>
      <c r="D580" s="6"/>
      <c r="E580" s="14"/>
      <c r="F580" s="2"/>
      <c r="G580" s="2" t="s">
        <v>73</v>
      </c>
    </row>
    <row r="581" spans="1:7" hidden="1" x14ac:dyDescent="0.35">
      <c r="A581" s="13" t="s">
        <v>47</v>
      </c>
      <c r="B581" s="7"/>
      <c r="C581" s="6"/>
      <c r="D581" s="6"/>
      <c r="E581" s="14"/>
      <c r="F581" s="2"/>
      <c r="G581" s="40" t="s">
        <v>73</v>
      </c>
    </row>
    <row r="582" spans="1:7" hidden="1" x14ac:dyDescent="0.35">
      <c r="A582" s="13" t="s">
        <v>52</v>
      </c>
      <c r="B582" s="7"/>
      <c r="C582" s="6"/>
      <c r="D582" s="6"/>
      <c r="E582" s="14"/>
      <c r="F582" s="2"/>
      <c r="G582" s="2" t="s">
        <v>73</v>
      </c>
    </row>
    <row r="583" spans="1:7" hidden="1" x14ac:dyDescent="0.35">
      <c r="A583" s="13" t="s">
        <v>52</v>
      </c>
      <c r="B583" s="7"/>
      <c r="C583" s="6"/>
      <c r="D583" s="6"/>
      <c r="E583" s="14"/>
      <c r="F583" s="2"/>
      <c r="G583" s="40" t="s">
        <v>73</v>
      </c>
    </row>
    <row r="584" spans="1:7" hidden="1" x14ac:dyDescent="0.35">
      <c r="A584" s="13" t="s">
        <v>52</v>
      </c>
      <c r="B584" s="7"/>
      <c r="C584" s="6"/>
      <c r="D584" s="6"/>
      <c r="E584" s="14"/>
      <c r="F584" s="2"/>
      <c r="G584" s="2" t="s">
        <v>73</v>
      </c>
    </row>
    <row r="585" spans="1:7" hidden="1" x14ac:dyDescent="0.35">
      <c r="A585" s="13" t="s">
        <v>51</v>
      </c>
      <c r="B585" s="7"/>
      <c r="C585" s="6"/>
      <c r="D585" s="6"/>
      <c r="E585" s="14"/>
      <c r="F585" s="2"/>
      <c r="G585" s="40" t="s">
        <v>73</v>
      </c>
    </row>
    <row r="586" spans="1:7" hidden="1" x14ac:dyDescent="0.35">
      <c r="A586" s="13" t="s">
        <v>51</v>
      </c>
      <c r="B586" s="7"/>
      <c r="C586" s="6"/>
      <c r="D586" s="6"/>
      <c r="E586" s="14"/>
      <c r="F586" s="2"/>
      <c r="G586" s="2" t="s">
        <v>73</v>
      </c>
    </row>
    <row r="587" spans="1:7" hidden="1" x14ac:dyDescent="0.35">
      <c r="A587" s="13" t="s">
        <v>51</v>
      </c>
      <c r="B587" s="7"/>
      <c r="C587" s="6"/>
      <c r="D587" s="6"/>
      <c r="E587" s="14"/>
      <c r="F587" s="2"/>
      <c r="G587" s="40" t="s">
        <v>73</v>
      </c>
    </row>
    <row r="588" spans="1:7" hidden="1" x14ac:dyDescent="0.35">
      <c r="A588" s="13" t="s">
        <v>53</v>
      </c>
      <c r="B588" s="7"/>
      <c r="C588" s="6"/>
      <c r="D588" s="6"/>
      <c r="E588" s="14"/>
      <c r="F588" s="2"/>
      <c r="G588" s="2" t="s">
        <v>73</v>
      </c>
    </row>
    <row r="589" spans="1:7" hidden="1" x14ac:dyDescent="0.35">
      <c r="A589" s="13" t="s">
        <v>53</v>
      </c>
      <c r="B589" s="7"/>
      <c r="C589" s="6"/>
      <c r="D589" s="6"/>
      <c r="E589" s="14"/>
      <c r="F589" s="2"/>
      <c r="G589" s="40" t="s">
        <v>73</v>
      </c>
    </row>
    <row r="590" spans="1:7" hidden="1" x14ac:dyDescent="0.35">
      <c r="A590" s="13" t="s">
        <v>53</v>
      </c>
      <c r="B590" s="7"/>
      <c r="C590" s="6"/>
      <c r="D590" s="6"/>
      <c r="E590" s="14"/>
      <c r="F590" s="2"/>
      <c r="G590" s="2" t="s">
        <v>73</v>
      </c>
    </row>
    <row r="591" spans="1:7" hidden="1" x14ac:dyDescent="0.35">
      <c r="A591" s="19" t="s">
        <v>54</v>
      </c>
      <c r="B591" s="20"/>
      <c r="C591" s="21"/>
      <c r="D591" s="21"/>
      <c r="E591" s="22"/>
      <c r="F591" s="2"/>
      <c r="G591" s="40" t="s">
        <v>73</v>
      </c>
    </row>
    <row r="592" spans="1:7" ht="15" hidden="1" thickBot="1" x14ac:dyDescent="0.4">
      <c r="A592" s="26" t="s">
        <v>23</v>
      </c>
      <c r="B592" s="27">
        <f>SUMIF(E533:E591,"=X",B533:B591)</f>
        <v>0</v>
      </c>
      <c r="C592" s="28"/>
      <c r="D592" s="28"/>
      <c r="E592" s="29"/>
      <c r="F592" s="2"/>
      <c r="G592" s="2" t="s">
        <v>73</v>
      </c>
    </row>
    <row r="593" spans="1:7" hidden="1" x14ac:dyDescent="0.35">
      <c r="A593" s="23" t="s">
        <v>63</v>
      </c>
      <c r="B593" s="24"/>
      <c r="C593" s="24"/>
      <c r="D593" s="24"/>
      <c r="E593" s="25"/>
      <c r="F593" s="2"/>
      <c r="G593" s="40" t="s">
        <v>73</v>
      </c>
    </row>
    <row r="594" spans="1:7" hidden="1" x14ac:dyDescent="0.35">
      <c r="A594" s="13" t="s">
        <v>464</v>
      </c>
      <c r="B594" s="7">
        <f>B592+B527</f>
        <v>0</v>
      </c>
      <c r="C594" s="3"/>
      <c r="D594" s="3"/>
      <c r="E594" s="15"/>
      <c r="F594" s="2"/>
      <c r="G594" s="2" t="s">
        <v>73</v>
      </c>
    </row>
    <row r="595" spans="1:7" hidden="1" x14ac:dyDescent="0.35">
      <c r="A595" s="13" t="s">
        <v>66</v>
      </c>
      <c r="B595" s="7">
        <f>B531</f>
        <v>0</v>
      </c>
      <c r="C595" s="3"/>
      <c r="D595" s="3"/>
      <c r="E595" s="15"/>
      <c r="F595" s="2"/>
      <c r="G595" s="40" t="s">
        <v>73</v>
      </c>
    </row>
    <row r="596" spans="1:7" hidden="1" x14ac:dyDescent="0.35">
      <c r="A596" s="13" t="s">
        <v>81</v>
      </c>
      <c r="B596" s="6"/>
      <c r="C596" s="3"/>
      <c r="D596" s="3"/>
      <c r="E596" s="15"/>
      <c r="F596" s="2"/>
      <c r="G596" s="2" t="s">
        <v>73</v>
      </c>
    </row>
    <row r="597" spans="1:7" hidden="1" x14ac:dyDescent="0.35">
      <c r="A597" s="13" t="s">
        <v>82</v>
      </c>
      <c r="B597" s="6"/>
      <c r="C597" s="3"/>
      <c r="D597" s="3"/>
      <c r="E597" s="15"/>
      <c r="F597" s="2"/>
      <c r="G597" s="40" t="s">
        <v>73</v>
      </c>
    </row>
    <row r="598" spans="1:7" hidden="1" x14ac:dyDescent="0.35">
      <c r="A598" s="19" t="s">
        <v>68</v>
      </c>
      <c r="B598" s="6">
        <v>90</v>
      </c>
      <c r="C598" s="3"/>
      <c r="D598" s="3"/>
      <c r="E598" s="15"/>
      <c r="F598" s="2"/>
      <c r="G598" s="2" t="s">
        <v>73</v>
      </c>
    </row>
    <row r="599" spans="1:7" ht="15" hidden="1" thickBot="1" x14ac:dyDescent="0.4">
      <c r="A599" s="31" t="s">
        <v>67</v>
      </c>
      <c r="B599" s="32" t="e">
        <f>((B594/B596)/B598)+((B595/B596)/(B597/B598))</f>
        <v>#DIV/0!</v>
      </c>
      <c r="C599" s="30"/>
      <c r="D599" s="17"/>
      <c r="E599" s="18"/>
      <c r="F599" s="2"/>
      <c r="G599" s="40" t="s">
        <v>73</v>
      </c>
    </row>
    <row r="600" spans="1:7" hidden="1" x14ac:dyDescent="0.35">
      <c r="F600" s="2"/>
      <c r="G600" s="2" t="s">
        <v>73</v>
      </c>
    </row>
    <row r="601" spans="1:7" hidden="1" x14ac:dyDescent="0.35">
      <c r="F601" s="2"/>
      <c r="G601" s="40" t="s">
        <v>73</v>
      </c>
    </row>
    <row r="602" spans="1:7" x14ac:dyDescent="0.35">
      <c r="A602" s="43" t="s">
        <v>79</v>
      </c>
      <c r="B602" s="5" t="s">
        <v>65</v>
      </c>
      <c r="C602" s="5" t="s">
        <v>64</v>
      </c>
      <c r="D602" s="5" t="s">
        <v>25</v>
      </c>
      <c r="E602" s="12" t="s">
        <v>50</v>
      </c>
      <c r="F602" s="2"/>
      <c r="G602" s="2" t="s">
        <v>74</v>
      </c>
    </row>
    <row r="603" spans="1:7" x14ac:dyDescent="0.35">
      <c r="A603" s="13" t="s">
        <v>1</v>
      </c>
      <c r="B603" s="7"/>
      <c r="C603" s="8"/>
      <c r="D603" s="6"/>
      <c r="E603" s="14"/>
      <c r="F603" s="2"/>
      <c r="G603" s="40" t="s">
        <v>74</v>
      </c>
    </row>
    <row r="604" spans="1:7" x14ac:dyDescent="0.35">
      <c r="A604" s="13" t="s">
        <v>24</v>
      </c>
      <c r="B604" s="7"/>
      <c r="C604" s="8"/>
      <c r="D604" s="6"/>
      <c r="E604" s="14"/>
      <c r="F604" s="2"/>
      <c r="G604" s="2" t="s">
        <v>74</v>
      </c>
    </row>
    <row r="605" spans="1:7" x14ac:dyDescent="0.35">
      <c r="A605" s="13" t="s">
        <v>2</v>
      </c>
      <c r="B605" s="7"/>
      <c r="C605" s="8"/>
      <c r="D605" s="6"/>
      <c r="E605" s="14"/>
      <c r="F605" s="2"/>
      <c r="G605" s="40" t="s">
        <v>74</v>
      </c>
    </row>
    <row r="606" spans="1:7" x14ac:dyDescent="0.35">
      <c r="A606" s="13" t="s">
        <v>3</v>
      </c>
      <c r="B606" s="7"/>
      <c r="C606" s="8"/>
      <c r="D606" s="6"/>
      <c r="E606" s="14"/>
      <c r="F606" s="2"/>
      <c r="G606" s="2" t="s">
        <v>74</v>
      </c>
    </row>
    <row r="607" spans="1:7" x14ac:dyDescent="0.35">
      <c r="A607" s="13" t="s">
        <v>14</v>
      </c>
      <c r="B607" s="7"/>
      <c r="C607" s="8"/>
      <c r="D607" s="6"/>
      <c r="E607" s="14"/>
      <c r="F607" s="2"/>
      <c r="G607" s="40" t="s">
        <v>74</v>
      </c>
    </row>
    <row r="608" spans="1:7" x14ac:dyDescent="0.35">
      <c r="A608" s="13" t="s">
        <v>26</v>
      </c>
      <c r="B608" s="7"/>
      <c r="C608" s="8"/>
      <c r="D608" s="6"/>
      <c r="E608" s="14"/>
      <c r="F608" s="2"/>
      <c r="G608" s="2" t="s">
        <v>74</v>
      </c>
    </row>
    <row r="609" spans="1:7" x14ac:dyDescent="0.35">
      <c r="A609" s="13" t="s">
        <v>28</v>
      </c>
      <c r="B609" s="7"/>
      <c r="C609" s="8"/>
      <c r="D609" s="6"/>
      <c r="E609" s="14"/>
      <c r="F609" s="2"/>
      <c r="G609" s="40" t="s">
        <v>74</v>
      </c>
    </row>
    <row r="610" spans="1:7" x14ac:dyDescent="0.35">
      <c r="A610" s="13" t="s">
        <v>34</v>
      </c>
      <c r="B610" s="7"/>
      <c r="C610" s="8"/>
      <c r="D610" s="6"/>
      <c r="E610" s="14"/>
      <c r="F610" s="2"/>
      <c r="G610" s="2" t="s">
        <v>74</v>
      </c>
    </row>
    <row r="611" spans="1:7" x14ac:dyDescent="0.35">
      <c r="A611" s="13" t="s">
        <v>4</v>
      </c>
      <c r="B611" s="7"/>
      <c r="C611" s="8"/>
      <c r="D611" s="6"/>
      <c r="E611" s="14"/>
      <c r="F611" s="2"/>
      <c r="G611" s="40" t="s">
        <v>74</v>
      </c>
    </row>
    <row r="612" spans="1:7" x14ac:dyDescent="0.35">
      <c r="A612" s="13" t="s">
        <v>33</v>
      </c>
      <c r="B612" s="7"/>
      <c r="C612" s="8"/>
      <c r="D612" s="6"/>
      <c r="E612" s="14"/>
      <c r="F612" s="2"/>
      <c r="G612" s="2" t="s">
        <v>74</v>
      </c>
    </row>
    <row r="613" spans="1:7" x14ac:dyDescent="0.35">
      <c r="A613" s="13" t="s">
        <v>35</v>
      </c>
      <c r="B613" s="7"/>
      <c r="C613" s="8"/>
      <c r="D613" s="6"/>
      <c r="E613" s="14"/>
      <c r="F613" s="2"/>
      <c r="G613" s="40" t="s">
        <v>74</v>
      </c>
    </row>
    <row r="614" spans="1:7" x14ac:dyDescent="0.35">
      <c r="A614" s="13" t="s">
        <v>29</v>
      </c>
      <c r="B614" s="7"/>
      <c r="C614" s="8"/>
      <c r="D614" s="6"/>
      <c r="E614" s="14"/>
      <c r="F614" s="2"/>
      <c r="G614" s="2" t="s">
        <v>74</v>
      </c>
    </row>
    <row r="615" spans="1:7" x14ac:dyDescent="0.35">
      <c r="A615" s="13" t="s">
        <v>30</v>
      </c>
      <c r="B615" s="7"/>
      <c r="C615" s="8"/>
      <c r="D615" s="6"/>
      <c r="E615" s="14"/>
      <c r="F615" s="2"/>
      <c r="G615" s="40" t="s">
        <v>74</v>
      </c>
    </row>
    <row r="616" spans="1:7" x14ac:dyDescent="0.35">
      <c r="A616" s="13" t="s">
        <v>31</v>
      </c>
      <c r="B616" s="7"/>
      <c r="C616" s="8"/>
      <c r="D616" s="6"/>
      <c r="E616" s="14"/>
      <c r="F616" s="2"/>
      <c r="G616" s="2" t="s">
        <v>74</v>
      </c>
    </row>
    <row r="617" spans="1:7" x14ac:dyDescent="0.35">
      <c r="A617" s="13" t="s">
        <v>32</v>
      </c>
      <c r="B617" s="7"/>
      <c r="C617" s="8"/>
      <c r="D617" s="6"/>
      <c r="E617" s="14"/>
      <c r="F617" s="2"/>
      <c r="G617" s="40" t="s">
        <v>74</v>
      </c>
    </row>
    <row r="618" spans="1:7" x14ac:dyDescent="0.35">
      <c r="A618" s="13" t="s">
        <v>42</v>
      </c>
      <c r="B618" s="7"/>
      <c r="C618" s="8"/>
      <c r="D618" s="6"/>
      <c r="E618" s="14"/>
      <c r="F618" s="2"/>
      <c r="G618" s="2" t="s">
        <v>74</v>
      </c>
    </row>
    <row r="619" spans="1:7" x14ac:dyDescent="0.35">
      <c r="A619" s="13" t="s">
        <v>43</v>
      </c>
      <c r="B619" s="7"/>
      <c r="C619" s="8"/>
      <c r="D619" s="6"/>
      <c r="E619" s="14"/>
      <c r="F619" s="2"/>
      <c r="G619" s="40" t="s">
        <v>74</v>
      </c>
    </row>
    <row r="620" spans="1:7" x14ac:dyDescent="0.35">
      <c r="A620" s="13" t="s">
        <v>9</v>
      </c>
      <c r="B620" s="7"/>
      <c r="C620" s="8"/>
      <c r="D620" s="6"/>
      <c r="E620" s="14"/>
      <c r="F620" s="2"/>
      <c r="G620" s="2" t="s">
        <v>74</v>
      </c>
    </row>
    <row r="621" spans="1:7" x14ac:dyDescent="0.35">
      <c r="A621" s="13" t="s">
        <v>27</v>
      </c>
      <c r="B621" s="7"/>
      <c r="C621" s="8"/>
      <c r="D621" s="6"/>
      <c r="E621" s="14"/>
      <c r="F621" s="2"/>
      <c r="G621" s="40" t="s">
        <v>74</v>
      </c>
    </row>
    <row r="622" spans="1:7" x14ac:dyDescent="0.35">
      <c r="A622" s="13" t="s">
        <v>5</v>
      </c>
      <c r="B622" s="7"/>
      <c r="C622" s="8"/>
      <c r="D622" s="6"/>
      <c r="E622" s="14"/>
      <c r="F622" s="2"/>
      <c r="G622" s="2" t="s">
        <v>74</v>
      </c>
    </row>
    <row r="623" spans="1:7" x14ac:dyDescent="0.35">
      <c r="A623" s="13" t="s">
        <v>6</v>
      </c>
      <c r="B623" s="7"/>
      <c r="C623" s="8"/>
      <c r="D623" s="6"/>
      <c r="E623" s="14"/>
      <c r="F623" s="2"/>
      <c r="G623" s="40" t="s">
        <v>74</v>
      </c>
    </row>
    <row r="624" spans="1:7" x14ac:dyDescent="0.35">
      <c r="A624" s="13" t="s">
        <v>7</v>
      </c>
      <c r="B624" s="7"/>
      <c r="C624" s="8"/>
      <c r="D624" s="6"/>
      <c r="E624" s="14"/>
      <c r="F624" s="2"/>
      <c r="G624" s="2" t="s">
        <v>74</v>
      </c>
    </row>
    <row r="625" spans="1:7" x14ac:dyDescent="0.35">
      <c r="A625" s="13" t="s">
        <v>8</v>
      </c>
      <c r="B625" s="7"/>
      <c r="C625" s="8"/>
      <c r="D625" s="6"/>
      <c r="E625" s="14"/>
      <c r="F625" s="2"/>
      <c r="G625" s="40" t="s">
        <v>74</v>
      </c>
    </row>
    <row r="626" spans="1:7" x14ac:dyDescent="0.35">
      <c r="A626" s="13" t="s">
        <v>45</v>
      </c>
      <c r="B626" s="7"/>
      <c r="C626" s="8"/>
      <c r="D626" s="6"/>
      <c r="E626" s="14"/>
      <c r="F626" s="2"/>
      <c r="G626" s="2" t="s">
        <v>74</v>
      </c>
    </row>
    <row r="627" spans="1:7" x14ac:dyDescent="0.35">
      <c r="A627" s="13" t="s">
        <v>40</v>
      </c>
      <c r="B627" s="7"/>
      <c r="C627" s="8"/>
      <c r="D627" s="6"/>
      <c r="E627" s="14"/>
      <c r="F627" s="2"/>
      <c r="G627" s="40" t="s">
        <v>74</v>
      </c>
    </row>
    <row r="628" spans="1:7" x14ac:dyDescent="0.35">
      <c r="A628" s="13" t="s">
        <v>41</v>
      </c>
      <c r="B628" s="7"/>
      <c r="C628" s="8"/>
      <c r="D628" s="6"/>
      <c r="E628" s="14"/>
      <c r="F628" s="2"/>
      <c r="G628" s="2" t="s">
        <v>74</v>
      </c>
    </row>
    <row r="629" spans="1:7" x14ac:dyDescent="0.35">
      <c r="A629" s="13" t="s">
        <v>10</v>
      </c>
      <c r="B629" s="7"/>
      <c r="C629" s="8"/>
      <c r="D629" s="6"/>
      <c r="E629" s="14"/>
      <c r="F629" s="2"/>
      <c r="G629" s="40" t="s">
        <v>74</v>
      </c>
    </row>
    <row r="630" spans="1:7" x14ac:dyDescent="0.35">
      <c r="A630" s="13" t="s">
        <v>11</v>
      </c>
      <c r="B630" s="7"/>
      <c r="C630" s="8"/>
      <c r="D630" s="6"/>
      <c r="E630" s="14"/>
      <c r="F630" s="2"/>
      <c r="G630" s="2" t="s">
        <v>74</v>
      </c>
    </row>
    <row r="631" spans="1:7" x14ac:dyDescent="0.35">
      <c r="A631" s="13" t="s">
        <v>44</v>
      </c>
      <c r="B631" s="7"/>
      <c r="C631" s="8"/>
      <c r="D631" s="6"/>
      <c r="E631" s="14"/>
      <c r="F631" s="2"/>
      <c r="G631" s="40" t="s">
        <v>74</v>
      </c>
    </row>
    <row r="632" spans="1:7" x14ac:dyDescent="0.35">
      <c r="A632" s="13" t="s">
        <v>12</v>
      </c>
      <c r="B632" s="7"/>
      <c r="C632" s="8"/>
      <c r="D632" s="6"/>
      <c r="E632" s="14"/>
      <c r="F632" s="2"/>
      <c r="G632" s="2" t="s">
        <v>74</v>
      </c>
    </row>
    <row r="633" spans="1:7" x14ac:dyDescent="0.35">
      <c r="A633" s="13" t="s">
        <v>16</v>
      </c>
      <c r="B633" s="7"/>
      <c r="C633" s="8"/>
      <c r="D633" s="6"/>
      <c r="E633" s="14"/>
      <c r="F633" s="2"/>
      <c r="G633" s="40" t="s">
        <v>74</v>
      </c>
    </row>
    <row r="634" spans="1:7" x14ac:dyDescent="0.35">
      <c r="A634" s="13" t="s">
        <v>49</v>
      </c>
      <c r="B634" s="7"/>
      <c r="C634" s="8"/>
      <c r="D634" s="6"/>
      <c r="E634" s="14"/>
      <c r="F634" s="2"/>
      <c r="G634" s="2" t="s">
        <v>74</v>
      </c>
    </row>
    <row r="635" spans="1:7" x14ac:dyDescent="0.35">
      <c r="A635" s="13" t="s">
        <v>48</v>
      </c>
      <c r="B635" s="7"/>
      <c r="C635" s="8"/>
      <c r="D635" s="6"/>
      <c r="E635" s="14"/>
      <c r="F635" s="2"/>
      <c r="G635" s="40" t="s">
        <v>74</v>
      </c>
    </row>
    <row r="636" spans="1:7" x14ac:dyDescent="0.35">
      <c r="A636" s="13" t="s">
        <v>20</v>
      </c>
      <c r="B636" s="7"/>
      <c r="C636" s="8"/>
      <c r="D636" s="6"/>
      <c r="E636" s="14"/>
      <c r="F636" s="2"/>
      <c r="G636" s="2" t="s">
        <v>74</v>
      </c>
    </row>
    <row r="637" spans="1:7" x14ac:dyDescent="0.35">
      <c r="A637" s="13" t="s">
        <v>15</v>
      </c>
      <c r="B637" s="7"/>
      <c r="C637" s="8"/>
      <c r="D637" s="6"/>
      <c r="E637" s="14"/>
      <c r="F637" s="2"/>
      <c r="G637" s="40" t="s">
        <v>74</v>
      </c>
    </row>
    <row r="638" spans="1:7" x14ac:dyDescent="0.35">
      <c r="A638" s="13" t="s">
        <v>17</v>
      </c>
      <c r="B638" s="7"/>
      <c r="C638" s="8"/>
      <c r="D638" s="6"/>
      <c r="E638" s="14"/>
      <c r="F638" s="2"/>
      <c r="G638" s="2" t="s">
        <v>74</v>
      </c>
    </row>
    <row r="639" spans="1:7" x14ac:dyDescent="0.35">
      <c r="A639" s="13" t="s">
        <v>36</v>
      </c>
      <c r="B639" s="7"/>
      <c r="C639" s="8"/>
      <c r="D639" s="6"/>
      <c r="E639" s="14"/>
      <c r="F639" s="2"/>
      <c r="G639" s="40" t="s">
        <v>74</v>
      </c>
    </row>
    <row r="640" spans="1:7" x14ac:dyDescent="0.35">
      <c r="A640" s="13" t="s">
        <v>37</v>
      </c>
      <c r="B640" s="7"/>
      <c r="C640" s="8"/>
      <c r="D640" s="6"/>
      <c r="E640" s="14"/>
      <c r="F640" s="2"/>
      <c r="G640" s="2" t="s">
        <v>74</v>
      </c>
    </row>
    <row r="641" spans="1:7" x14ac:dyDescent="0.35">
      <c r="A641" s="13" t="s">
        <v>38</v>
      </c>
      <c r="B641" s="7"/>
      <c r="C641" s="8"/>
      <c r="D641" s="6"/>
      <c r="E641" s="14"/>
      <c r="F641" s="2"/>
      <c r="G641" s="40" t="s">
        <v>74</v>
      </c>
    </row>
    <row r="642" spans="1:7" x14ac:dyDescent="0.35">
      <c r="A642" s="13" t="s">
        <v>39</v>
      </c>
      <c r="B642" s="7"/>
      <c r="C642" s="8"/>
      <c r="D642" s="6"/>
      <c r="E642" s="14"/>
      <c r="F642" s="2"/>
      <c r="G642" s="2" t="s">
        <v>74</v>
      </c>
    </row>
    <row r="643" spans="1:7" x14ac:dyDescent="0.35">
      <c r="A643" s="13" t="s">
        <v>46</v>
      </c>
      <c r="B643" s="7"/>
      <c r="C643" s="8"/>
      <c r="D643" s="6"/>
      <c r="E643" s="14"/>
      <c r="F643" s="2"/>
      <c r="G643" s="40" t="s">
        <v>74</v>
      </c>
    </row>
    <row r="644" spans="1:7" x14ac:dyDescent="0.35">
      <c r="A644" s="13" t="s">
        <v>47</v>
      </c>
      <c r="B644" s="7"/>
      <c r="C644" s="8"/>
      <c r="D644" s="6"/>
      <c r="E644" s="14"/>
      <c r="F644" s="2"/>
      <c r="G644" s="2" t="s">
        <v>74</v>
      </c>
    </row>
    <row r="645" spans="1:7" x14ac:dyDescent="0.35">
      <c r="A645" s="13" t="s">
        <v>21</v>
      </c>
      <c r="B645" s="7"/>
      <c r="C645" s="8"/>
      <c r="D645" s="6"/>
      <c r="E645" s="14"/>
      <c r="F645" s="2"/>
      <c r="G645" s="40" t="s">
        <v>74</v>
      </c>
    </row>
    <row r="646" spans="1:7" ht="15" thickBot="1" x14ac:dyDescent="0.4">
      <c r="A646" s="19" t="s">
        <v>22</v>
      </c>
      <c r="B646" s="20"/>
      <c r="C646" s="8"/>
      <c r="D646" s="6"/>
      <c r="E646" s="14"/>
      <c r="F646" s="2"/>
      <c r="G646" s="2" t="s">
        <v>74</v>
      </c>
    </row>
    <row r="647" spans="1:7" ht="15" thickBot="1" x14ac:dyDescent="0.4">
      <c r="A647" s="26" t="s">
        <v>23</v>
      </c>
      <c r="B647" s="37">
        <f>SUMIF(E603:E646,"=X",B603:B646)</f>
        <v>0</v>
      </c>
      <c r="C647" s="36"/>
      <c r="D647" s="3"/>
      <c r="E647" s="15"/>
      <c r="F647" s="2"/>
      <c r="G647" s="40" t="s">
        <v>74</v>
      </c>
    </row>
    <row r="648" spans="1:7" x14ac:dyDescent="0.35">
      <c r="A648" s="23" t="s">
        <v>62</v>
      </c>
      <c r="B648" s="35"/>
      <c r="C648" s="4"/>
      <c r="D648" s="4"/>
      <c r="E648" s="11"/>
      <c r="F648" s="2"/>
      <c r="G648" s="2" t="s">
        <v>74</v>
      </c>
    </row>
    <row r="649" spans="1:7" x14ac:dyDescent="0.35">
      <c r="A649" s="16" t="s">
        <v>18</v>
      </c>
      <c r="B649" s="7"/>
      <c r="C649" s="6"/>
      <c r="D649" s="6"/>
      <c r="E649" s="14"/>
      <c r="F649" s="2"/>
      <c r="G649" s="40" t="s">
        <v>74</v>
      </c>
    </row>
    <row r="650" spans="1:7" ht="15" thickBot="1" x14ac:dyDescent="0.4">
      <c r="A650" s="34" t="s">
        <v>19</v>
      </c>
      <c r="B650" s="20"/>
      <c r="C650" s="6"/>
      <c r="D650" s="6"/>
      <c r="E650" s="14"/>
      <c r="F650" s="2"/>
      <c r="G650" s="2" t="s">
        <v>74</v>
      </c>
    </row>
    <row r="651" spans="1:7" ht="15" thickBot="1" x14ac:dyDescent="0.4">
      <c r="A651" s="26" t="s">
        <v>23</v>
      </c>
      <c r="B651" s="37">
        <f>SUMIF(E649:E650,"=X",B649:B650)</f>
        <v>0</v>
      </c>
      <c r="C651" s="33"/>
      <c r="D651" s="3"/>
      <c r="E651" s="15"/>
      <c r="F651" s="2"/>
      <c r="G651" s="40" t="s">
        <v>74</v>
      </c>
    </row>
    <row r="652" spans="1:7" x14ac:dyDescent="0.35">
      <c r="A652" s="23" t="s">
        <v>13</v>
      </c>
      <c r="B652" s="35"/>
      <c r="C652" s="4"/>
      <c r="D652" s="4"/>
      <c r="E652" s="11"/>
      <c r="F652" s="2"/>
      <c r="G652" s="2" t="s">
        <v>74</v>
      </c>
    </row>
    <row r="653" spans="1:7" x14ac:dyDescent="0.35">
      <c r="A653" s="13" t="s">
        <v>1</v>
      </c>
      <c r="B653" s="7"/>
      <c r="C653" s="6"/>
      <c r="D653" s="6"/>
      <c r="E653" s="14"/>
      <c r="F653" s="2"/>
      <c r="G653" s="40" t="s">
        <v>74</v>
      </c>
    </row>
    <row r="654" spans="1:7" x14ac:dyDescent="0.35">
      <c r="A654" s="13" t="s">
        <v>24</v>
      </c>
      <c r="B654" s="7"/>
      <c r="C654" s="6"/>
      <c r="D654" s="6"/>
      <c r="E654" s="14"/>
      <c r="F654" s="2"/>
      <c r="G654" s="2" t="s">
        <v>74</v>
      </c>
    </row>
    <row r="655" spans="1:7" x14ac:dyDescent="0.35">
      <c r="A655" s="13" t="s">
        <v>2</v>
      </c>
      <c r="B655" s="7"/>
      <c r="C655" s="6"/>
      <c r="D655" s="6"/>
      <c r="E655" s="14"/>
      <c r="F655" s="2"/>
      <c r="G655" s="40" t="s">
        <v>74</v>
      </c>
    </row>
    <row r="656" spans="1:7" x14ac:dyDescent="0.35">
      <c r="A656" s="13" t="s">
        <v>3</v>
      </c>
      <c r="B656" s="7"/>
      <c r="C656" s="6"/>
      <c r="D656" s="6"/>
      <c r="E656" s="14"/>
      <c r="F656" s="2"/>
      <c r="G656" s="2" t="s">
        <v>74</v>
      </c>
    </row>
    <row r="657" spans="1:7" x14ac:dyDescent="0.35">
      <c r="A657" s="13" t="s">
        <v>14</v>
      </c>
      <c r="B657" s="7"/>
      <c r="C657" s="6"/>
      <c r="D657" s="6"/>
      <c r="E657" s="14"/>
      <c r="F657" s="2"/>
      <c r="G657" s="40" t="s">
        <v>74</v>
      </c>
    </row>
    <row r="658" spans="1:7" x14ac:dyDescent="0.35">
      <c r="A658" s="13" t="s">
        <v>26</v>
      </c>
      <c r="B658" s="7"/>
      <c r="C658" s="6"/>
      <c r="D658" s="6"/>
      <c r="E658" s="14"/>
      <c r="F658" s="2"/>
      <c r="G658" s="2" t="s">
        <v>74</v>
      </c>
    </row>
    <row r="659" spans="1:7" x14ac:dyDescent="0.35">
      <c r="A659" s="13" t="s">
        <v>28</v>
      </c>
      <c r="B659" s="7"/>
      <c r="C659" s="6"/>
      <c r="D659" s="6"/>
      <c r="E659" s="14"/>
      <c r="F659" s="2"/>
      <c r="G659" s="40" t="s">
        <v>74</v>
      </c>
    </row>
    <row r="660" spans="1:7" x14ac:dyDescent="0.35">
      <c r="A660" s="13" t="s">
        <v>34</v>
      </c>
      <c r="B660" s="7"/>
      <c r="C660" s="6"/>
      <c r="D660" s="6"/>
      <c r="E660" s="14"/>
      <c r="F660" s="2"/>
      <c r="G660" s="2" t="s">
        <v>74</v>
      </c>
    </row>
    <row r="661" spans="1:7" x14ac:dyDescent="0.35">
      <c r="A661" s="13" t="s">
        <v>4</v>
      </c>
      <c r="B661" s="7"/>
      <c r="C661" s="6"/>
      <c r="D661" s="6"/>
      <c r="E661" s="14"/>
      <c r="F661" s="2"/>
      <c r="G661" s="40" t="s">
        <v>74</v>
      </c>
    </row>
    <row r="662" spans="1:7" x14ac:dyDescent="0.35">
      <c r="A662" s="13" t="s">
        <v>33</v>
      </c>
      <c r="B662" s="7"/>
      <c r="C662" s="6"/>
      <c r="D662" s="6"/>
      <c r="E662" s="14"/>
      <c r="F662" s="2"/>
      <c r="G662" s="2" t="s">
        <v>74</v>
      </c>
    </row>
    <row r="663" spans="1:7" x14ac:dyDescent="0.35">
      <c r="A663" s="13" t="s">
        <v>35</v>
      </c>
      <c r="B663" s="7"/>
      <c r="C663" s="6"/>
      <c r="D663" s="6"/>
      <c r="E663" s="14"/>
      <c r="F663" s="2"/>
      <c r="G663" s="40" t="s">
        <v>74</v>
      </c>
    </row>
    <row r="664" spans="1:7" x14ac:dyDescent="0.35">
      <c r="A664" s="13" t="s">
        <v>29</v>
      </c>
      <c r="B664" s="7"/>
      <c r="C664" s="6"/>
      <c r="D664" s="6"/>
      <c r="E664" s="14"/>
      <c r="F664" s="2"/>
      <c r="G664" s="2" t="s">
        <v>74</v>
      </c>
    </row>
    <row r="665" spans="1:7" x14ac:dyDescent="0.35">
      <c r="A665" s="13" t="s">
        <v>30</v>
      </c>
      <c r="B665" s="7"/>
      <c r="C665" s="6"/>
      <c r="D665" s="6"/>
      <c r="E665" s="14"/>
      <c r="F665" s="2"/>
      <c r="G665" s="40" t="s">
        <v>74</v>
      </c>
    </row>
    <row r="666" spans="1:7" x14ac:dyDescent="0.35">
      <c r="A666" s="13" t="s">
        <v>31</v>
      </c>
      <c r="B666" s="7"/>
      <c r="C666" s="6"/>
      <c r="D666" s="6"/>
      <c r="E666" s="14"/>
      <c r="F666" s="2"/>
      <c r="G666" s="2" t="s">
        <v>74</v>
      </c>
    </row>
    <row r="667" spans="1:7" x14ac:dyDescent="0.35">
      <c r="A667" s="13" t="s">
        <v>32</v>
      </c>
      <c r="B667" s="7"/>
      <c r="C667" s="6"/>
      <c r="D667" s="6"/>
      <c r="E667" s="14"/>
      <c r="F667" s="2"/>
      <c r="G667" s="40" t="s">
        <v>74</v>
      </c>
    </row>
    <row r="668" spans="1:7" x14ac:dyDescent="0.35">
      <c r="A668" s="13" t="s">
        <v>42</v>
      </c>
      <c r="B668" s="7"/>
      <c r="C668" s="6"/>
      <c r="D668" s="6"/>
      <c r="E668" s="14"/>
      <c r="F668" s="2"/>
      <c r="G668" s="2" t="s">
        <v>74</v>
      </c>
    </row>
    <row r="669" spans="1:7" x14ac:dyDescent="0.35">
      <c r="A669" s="13" t="s">
        <v>43</v>
      </c>
      <c r="B669" s="7"/>
      <c r="C669" s="6"/>
      <c r="D669" s="6"/>
      <c r="E669" s="14"/>
      <c r="F669" s="2"/>
      <c r="G669" s="40" t="s">
        <v>74</v>
      </c>
    </row>
    <row r="670" spans="1:7" x14ac:dyDescent="0.35">
      <c r="A670" s="13" t="s">
        <v>9</v>
      </c>
      <c r="B670" s="7"/>
      <c r="C670" s="6"/>
      <c r="D670" s="6"/>
      <c r="E670" s="14"/>
      <c r="F670" s="2"/>
      <c r="G670" s="2" t="s">
        <v>74</v>
      </c>
    </row>
    <row r="671" spans="1:7" x14ac:dyDescent="0.35">
      <c r="A671" s="13" t="s">
        <v>27</v>
      </c>
      <c r="B671" s="7"/>
      <c r="C671" s="6"/>
      <c r="D671" s="6"/>
      <c r="E671" s="14"/>
      <c r="F671" s="2"/>
      <c r="G671" s="40" t="s">
        <v>74</v>
      </c>
    </row>
    <row r="672" spans="1:7" x14ac:dyDescent="0.35">
      <c r="A672" s="13" t="s">
        <v>5</v>
      </c>
      <c r="B672" s="7"/>
      <c r="C672" s="6"/>
      <c r="D672" s="6"/>
      <c r="E672" s="14"/>
      <c r="F672" s="2"/>
      <c r="G672" s="2" t="s">
        <v>74</v>
      </c>
    </row>
    <row r="673" spans="1:7" x14ac:dyDescent="0.35">
      <c r="A673" s="13" t="s">
        <v>6</v>
      </c>
      <c r="B673" s="7"/>
      <c r="C673" s="6"/>
      <c r="D673" s="6"/>
      <c r="E673" s="14"/>
      <c r="F673" s="2"/>
      <c r="G673" s="40" t="s">
        <v>74</v>
      </c>
    </row>
    <row r="674" spans="1:7" x14ac:dyDescent="0.35">
      <c r="A674" s="13" t="s">
        <v>7</v>
      </c>
      <c r="B674" s="7"/>
      <c r="C674" s="6"/>
      <c r="D674" s="6"/>
      <c r="E674" s="14"/>
      <c r="F674" s="2"/>
      <c r="G674" s="2" t="s">
        <v>74</v>
      </c>
    </row>
    <row r="675" spans="1:7" x14ac:dyDescent="0.35">
      <c r="A675" s="13" t="s">
        <v>8</v>
      </c>
      <c r="B675" s="7"/>
      <c r="C675" s="6"/>
      <c r="D675" s="6"/>
      <c r="E675" s="14"/>
      <c r="F675" s="2"/>
      <c r="G675" s="40" t="s">
        <v>74</v>
      </c>
    </row>
    <row r="676" spans="1:7" x14ac:dyDescent="0.35">
      <c r="A676" s="13" t="s">
        <v>45</v>
      </c>
      <c r="B676" s="7"/>
      <c r="C676" s="6"/>
      <c r="D676" s="6"/>
      <c r="E676" s="14"/>
      <c r="F676" s="2"/>
      <c r="G676" s="2" t="s">
        <v>74</v>
      </c>
    </row>
    <row r="677" spans="1:7" x14ac:dyDescent="0.35">
      <c r="A677" s="13" t="s">
        <v>40</v>
      </c>
      <c r="B677" s="7"/>
      <c r="C677" s="6"/>
      <c r="D677" s="6"/>
      <c r="E677" s="14"/>
      <c r="F677" s="2"/>
      <c r="G677" s="40" t="s">
        <v>74</v>
      </c>
    </row>
    <row r="678" spans="1:7" x14ac:dyDescent="0.35">
      <c r="A678" s="13" t="s">
        <v>41</v>
      </c>
      <c r="B678" s="7"/>
      <c r="C678" s="6"/>
      <c r="D678" s="6"/>
      <c r="E678" s="14"/>
      <c r="F678" s="2"/>
      <c r="G678" s="2" t="s">
        <v>74</v>
      </c>
    </row>
    <row r="679" spans="1:7" x14ac:dyDescent="0.35">
      <c r="A679" s="13" t="s">
        <v>10</v>
      </c>
      <c r="B679" s="7"/>
      <c r="C679" s="6"/>
      <c r="D679" s="6"/>
      <c r="E679" s="14"/>
      <c r="F679" s="2"/>
      <c r="G679" s="40" t="s">
        <v>74</v>
      </c>
    </row>
    <row r="680" spans="1:7" x14ac:dyDescent="0.35">
      <c r="A680" s="13" t="s">
        <v>11</v>
      </c>
      <c r="B680" s="7"/>
      <c r="C680" s="6"/>
      <c r="D680" s="6"/>
      <c r="E680" s="14"/>
      <c r="F680" s="2"/>
      <c r="G680" s="2" t="s">
        <v>74</v>
      </c>
    </row>
    <row r="681" spans="1:7" x14ac:dyDescent="0.35">
      <c r="A681" s="13" t="s">
        <v>44</v>
      </c>
      <c r="B681" s="7"/>
      <c r="C681" s="6"/>
      <c r="D681" s="6"/>
      <c r="E681" s="14"/>
      <c r="F681" s="2"/>
      <c r="G681" s="40" t="s">
        <v>74</v>
      </c>
    </row>
    <row r="682" spans="1:7" x14ac:dyDescent="0.35">
      <c r="A682" s="13" t="s">
        <v>12</v>
      </c>
      <c r="B682" s="7"/>
      <c r="C682" s="6"/>
      <c r="D682" s="6"/>
      <c r="E682" s="14"/>
      <c r="F682" s="2"/>
      <c r="G682" s="2" t="s">
        <v>74</v>
      </c>
    </row>
    <row r="683" spans="1:7" x14ac:dyDescent="0.35">
      <c r="A683" s="13" t="s">
        <v>16</v>
      </c>
      <c r="B683" s="7"/>
      <c r="C683" s="6"/>
      <c r="D683" s="6"/>
      <c r="E683" s="14"/>
      <c r="F683" s="2"/>
      <c r="G683" s="40" t="s">
        <v>74</v>
      </c>
    </row>
    <row r="684" spans="1:7" x14ac:dyDescent="0.35">
      <c r="A684" s="13" t="s">
        <v>49</v>
      </c>
      <c r="B684" s="7"/>
      <c r="C684" s="6"/>
      <c r="D684" s="6"/>
      <c r="E684" s="14"/>
      <c r="F684" s="2"/>
      <c r="G684" s="2" t="s">
        <v>74</v>
      </c>
    </row>
    <row r="685" spans="1:7" x14ac:dyDescent="0.35">
      <c r="A685" s="13" t="s">
        <v>59</v>
      </c>
      <c r="B685" s="7"/>
      <c r="C685" s="6"/>
      <c r="D685" s="6"/>
      <c r="E685" s="14"/>
      <c r="F685" s="2"/>
      <c r="G685" s="40" t="s">
        <v>74</v>
      </c>
    </row>
    <row r="686" spans="1:7" x14ac:dyDescent="0.35">
      <c r="A686" s="13" t="s">
        <v>60</v>
      </c>
      <c r="B686" s="7"/>
      <c r="C686" s="6"/>
      <c r="D686" s="6"/>
      <c r="E686" s="14"/>
      <c r="F686" s="2"/>
      <c r="G686" s="2" t="s">
        <v>74</v>
      </c>
    </row>
    <row r="687" spans="1:7" x14ac:dyDescent="0.35">
      <c r="A687" s="13" t="s">
        <v>48</v>
      </c>
      <c r="B687" s="7"/>
      <c r="C687" s="6"/>
      <c r="D687" s="6"/>
      <c r="E687" s="14"/>
      <c r="F687" s="2"/>
      <c r="G687" s="40" t="s">
        <v>74</v>
      </c>
    </row>
    <row r="688" spans="1:7" x14ac:dyDescent="0.35">
      <c r="A688" s="13" t="s">
        <v>20</v>
      </c>
      <c r="B688" s="7"/>
      <c r="C688" s="6"/>
      <c r="D688" s="6"/>
      <c r="E688" s="14"/>
      <c r="F688" s="2"/>
      <c r="G688" s="2" t="s">
        <v>74</v>
      </c>
    </row>
    <row r="689" spans="1:7" x14ac:dyDescent="0.35">
      <c r="A689" s="13" t="s">
        <v>15</v>
      </c>
      <c r="B689" s="7"/>
      <c r="C689" s="6"/>
      <c r="D689" s="6"/>
      <c r="E689" s="14"/>
      <c r="F689" s="2"/>
      <c r="G689" s="40" t="s">
        <v>74</v>
      </c>
    </row>
    <row r="690" spans="1:7" x14ac:dyDescent="0.35">
      <c r="A690" s="13" t="s">
        <v>17</v>
      </c>
      <c r="B690" s="7"/>
      <c r="C690" s="6"/>
      <c r="D690" s="6"/>
      <c r="E690" s="14"/>
      <c r="F690" s="2"/>
      <c r="G690" s="2" t="s">
        <v>74</v>
      </c>
    </row>
    <row r="691" spans="1:7" x14ac:dyDescent="0.35">
      <c r="A691" s="13" t="s">
        <v>36</v>
      </c>
      <c r="B691" s="7"/>
      <c r="C691" s="6"/>
      <c r="D691" s="6"/>
      <c r="E691" s="14"/>
      <c r="F691" s="2"/>
      <c r="G691" s="40" t="s">
        <v>74</v>
      </c>
    </row>
    <row r="692" spans="1:7" x14ac:dyDescent="0.35">
      <c r="A692" s="13" t="s">
        <v>37</v>
      </c>
      <c r="B692" s="7"/>
      <c r="C692" s="6"/>
      <c r="D692" s="6"/>
      <c r="E692" s="14"/>
      <c r="F692" s="2"/>
      <c r="G692" s="2" t="s">
        <v>74</v>
      </c>
    </row>
    <row r="693" spans="1:7" x14ac:dyDescent="0.35">
      <c r="A693" s="13" t="s">
        <v>38</v>
      </c>
      <c r="B693" s="7"/>
      <c r="C693" s="6"/>
      <c r="D693" s="6"/>
      <c r="E693" s="14"/>
      <c r="F693" s="2"/>
      <c r="G693" s="40" t="s">
        <v>74</v>
      </c>
    </row>
    <row r="694" spans="1:7" x14ac:dyDescent="0.35">
      <c r="A694" s="13" t="s">
        <v>39</v>
      </c>
      <c r="B694" s="7"/>
      <c r="C694" s="6"/>
      <c r="D694" s="6"/>
      <c r="E694" s="14"/>
      <c r="F694" s="2"/>
      <c r="G694" s="2" t="s">
        <v>74</v>
      </c>
    </row>
    <row r="695" spans="1:7" x14ac:dyDescent="0.35">
      <c r="A695" s="13" t="s">
        <v>46</v>
      </c>
      <c r="B695" s="7"/>
      <c r="C695" s="6"/>
      <c r="D695" s="6"/>
      <c r="E695" s="14"/>
      <c r="F695" s="2"/>
      <c r="G695" s="40" t="s">
        <v>74</v>
      </c>
    </row>
    <row r="696" spans="1:7" x14ac:dyDescent="0.35">
      <c r="A696" s="13" t="s">
        <v>61</v>
      </c>
      <c r="B696" s="7"/>
      <c r="C696" s="6"/>
      <c r="D696" s="6"/>
      <c r="E696" s="14"/>
      <c r="F696" s="2"/>
      <c r="G696" s="2" t="s">
        <v>74</v>
      </c>
    </row>
    <row r="697" spans="1:7" x14ac:dyDescent="0.35">
      <c r="A697" s="13" t="s">
        <v>55</v>
      </c>
      <c r="B697" s="7"/>
      <c r="C697" s="6"/>
      <c r="D697" s="6"/>
      <c r="E697" s="14"/>
      <c r="F697" s="2"/>
      <c r="G697" s="40" t="s">
        <v>74</v>
      </c>
    </row>
    <row r="698" spans="1:7" x14ac:dyDescent="0.35">
      <c r="A698" s="13" t="s">
        <v>56</v>
      </c>
      <c r="B698" s="7"/>
      <c r="C698" s="6"/>
      <c r="D698" s="6"/>
      <c r="E698" s="14"/>
      <c r="F698" s="2"/>
      <c r="G698" s="2" t="s">
        <v>74</v>
      </c>
    </row>
    <row r="699" spans="1:7" x14ac:dyDescent="0.35">
      <c r="A699" s="13" t="s">
        <v>57</v>
      </c>
      <c r="B699" s="7"/>
      <c r="C699" s="6"/>
      <c r="D699" s="6"/>
      <c r="E699" s="14"/>
      <c r="F699" s="2"/>
      <c r="G699" s="40" t="s">
        <v>74</v>
      </c>
    </row>
    <row r="700" spans="1:7" x14ac:dyDescent="0.35">
      <c r="A700" s="13" t="s">
        <v>58</v>
      </c>
      <c r="B700" s="7"/>
      <c r="C700" s="6"/>
      <c r="D700" s="6"/>
      <c r="E700" s="14"/>
      <c r="F700" s="2"/>
      <c r="G700" s="2" t="s">
        <v>74</v>
      </c>
    </row>
    <row r="701" spans="1:7" x14ac:dyDescent="0.35">
      <c r="A701" s="13" t="s">
        <v>47</v>
      </c>
      <c r="B701" s="7"/>
      <c r="C701" s="6"/>
      <c r="D701" s="6"/>
      <c r="E701" s="14"/>
      <c r="F701" s="2"/>
      <c r="G701" s="40" t="s">
        <v>74</v>
      </c>
    </row>
    <row r="702" spans="1:7" x14ac:dyDescent="0.35">
      <c r="A702" s="13" t="s">
        <v>52</v>
      </c>
      <c r="B702" s="7"/>
      <c r="C702" s="6"/>
      <c r="D702" s="6"/>
      <c r="E702" s="14"/>
      <c r="F702" s="2"/>
      <c r="G702" s="2" t="s">
        <v>74</v>
      </c>
    </row>
    <row r="703" spans="1:7" x14ac:dyDescent="0.35">
      <c r="A703" s="13" t="s">
        <v>52</v>
      </c>
      <c r="B703" s="7"/>
      <c r="C703" s="6"/>
      <c r="D703" s="6"/>
      <c r="E703" s="14"/>
      <c r="F703" s="2"/>
      <c r="G703" s="40" t="s">
        <v>74</v>
      </c>
    </row>
    <row r="704" spans="1:7" x14ac:dyDescent="0.35">
      <c r="A704" s="13" t="s">
        <v>52</v>
      </c>
      <c r="B704" s="7"/>
      <c r="C704" s="6"/>
      <c r="D704" s="6"/>
      <c r="E704" s="14"/>
      <c r="F704" s="2"/>
      <c r="G704" s="2" t="s">
        <v>74</v>
      </c>
    </row>
    <row r="705" spans="1:7" x14ac:dyDescent="0.35">
      <c r="A705" s="13" t="s">
        <v>51</v>
      </c>
      <c r="B705" s="7"/>
      <c r="C705" s="6"/>
      <c r="D705" s="6"/>
      <c r="E705" s="14"/>
      <c r="F705" s="2"/>
      <c r="G705" s="40" t="s">
        <v>74</v>
      </c>
    </row>
    <row r="706" spans="1:7" x14ac:dyDescent="0.35">
      <c r="A706" s="13" t="s">
        <v>51</v>
      </c>
      <c r="B706" s="7"/>
      <c r="C706" s="6"/>
      <c r="D706" s="6"/>
      <c r="E706" s="14"/>
      <c r="F706" s="2"/>
      <c r="G706" s="2" t="s">
        <v>74</v>
      </c>
    </row>
    <row r="707" spans="1:7" x14ac:dyDescent="0.35">
      <c r="A707" s="13" t="s">
        <v>51</v>
      </c>
      <c r="B707" s="7"/>
      <c r="C707" s="6"/>
      <c r="D707" s="6"/>
      <c r="E707" s="14"/>
      <c r="F707" s="2"/>
      <c r="G707" s="40" t="s">
        <v>74</v>
      </c>
    </row>
    <row r="708" spans="1:7" x14ac:dyDescent="0.35">
      <c r="A708" s="13" t="s">
        <v>53</v>
      </c>
      <c r="B708" s="7"/>
      <c r="C708" s="6"/>
      <c r="D708" s="6"/>
      <c r="E708" s="14"/>
      <c r="F708" s="2"/>
      <c r="G708" s="2" t="s">
        <v>74</v>
      </c>
    </row>
    <row r="709" spans="1:7" x14ac:dyDescent="0.35">
      <c r="A709" s="13" t="s">
        <v>53</v>
      </c>
      <c r="B709" s="7"/>
      <c r="C709" s="6"/>
      <c r="D709" s="6"/>
      <c r="E709" s="14"/>
      <c r="F709" s="2"/>
      <c r="G709" s="40" t="s">
        <v>74</v>
      </c>
    </row>
    <row r="710" spans="1:7" x14ac:dyDescent="0.35">
      <c r="A710" s="13" t="s">
        <v>53</v>
      </c>
      <c r="B710" s="7"/>
      <c r="C710" s="6"/>
      <c r="D710" s="6"/>
      <c r="E710" s="14"/>
      <c r="F710" s="2"/>
      <c r="G710" s="2" t="s">
        <v>74</v>
      </c>
    </row>
    <row r="711" spans="1:7" ht="15" thickBot="1" x14ac:dyDescent="0.4">
      <c r="A711" s="19" t="s">
        <v>54</v>
      </c>
      <c r="B711" s="20"/>
      <c r="C711" s="21"/>
      <c r="D711" s="21"/>
      <c r="E711" s="22"/>
      <c r="F711" s="2"/>
      <c r="G711" s="40" t="s">
        <v>74</v>
      </c>
    </row>
    <row r="712" spans="1:7" ht="15" thickBot="1" x14ac:dyDescent="0.4">
      <c r="A712" s="26" t="s">
        <v>23</v>
      </c>
      <c r="B712" s="27">
        <f>SUMIF(E653:E711,"=X",B653:B711)</f>
        <v>0</v>
      </c>
      <c r="C712" s="28"/>
      <c r="D712" s="28"/>
      <c r="E712" s="29"/>
      <c r="F712" s="2"/>
      <c r="G712" s="2" t="s">
        <v>74</v>
      </c>
    </row>
    <row r="713" spans="1:7" x14ac:dyDescent="0.35">
      <c r="A713" s="23" t="s">
        <v>63</v>
      </c>
      <c r="B713" s="24"/>
      <c r="C713" s="24"/>
      <c r="D713" s="24"/>
      <c r="E713" s="25"/>
      <c r="F713" s="2"/>
      <c r="G713" s="40" t="s">
        <v>74</v>
      </c>
    </row>
    <row r="714" spans="1:7" x14ac:dyDescent="0.35">
      <c r="A714" s="13" t="s">
        <v>464</v>
      </c>
      <c r="B714" s="7">
        <f>B712+B647</f>
        <v>0</v>
      </c>
      <c r="C714" s="3"/>
      <c r="D714" s="3"/>
      <c r="E714" s="15"/>
      <c r="F714" s="2"/>
      <c r="G714" s="2" t="s">
        <v>74</v>
      </c>
    </row>
    <row r="715" spans="1:7" x14ac:dyDescent="0.35">
      <c r="A715" s="13" t="s">
        <v>66</v>
      </c>
      <c r="B715" s="7">
        <f>B651</f>
        <v>0</v>
      </c>
      <c r="C715" s="3"/>
      <c r="D715" s="3"/>
      <c r="E715" s="15"/>
      <c r="F715" s="2"/>
      <c r="G715" s="40" t="s">
        <v>74</v>
      </c>
    </row>
    <row r="716" spans="1:7" x14ac:dyDescent="0.35">
      <c r="A716" s="13" t="s">
        <v>81</v>
      </c>
      <c r="B716" s="6"/>
      <c r="C716" s="3"/>
      <c r="D716" s="3"/>
      <c r="E716" s="15"/>
      <c r="F716" s="2"/>
      <c r="G716" s="2" t="s">
        <v>74</v>
      </c>
    </row>
    <row r="717" spans="1:7" x14ac:dyDescent="0.35">
      <c r="A717" s="13" t="s">
        <v>82</v>
      </c>
      <c r="B717" s="6"/>
      <c r="C717" s="3"/>
      <c r="D717" s="3"/>
      <c r="E717" s="15"/>
      <c r="F717" s="2"/>
      <c r="G717" s="40" t="s">
        <v>74</v>
      </c>
    </row>
    <row r="718" spans="1:7" ht="15" thickBot="1" x14ac:dyDescent="0.4">
      <c r="A718" s="19" t="s">
        <v>68</v>
      </c>
      <c r="B718" s="6">
        <v>90</v>
      </c>
      <c r="C718" s="3"/>
      <c r="D718" s="3"/>
      <c r="E718" s="15"/>
      <c r="F718" s="2"/>
      <c r="G718" s="2" t="s">
        <v>74</v>
      </c>
    </row>
    <row r="719" spans="1:7" ht="15" thickBot="1" x14ac:dyDescent="0.4">
      <c r="A719" s="31" t="s">
        <v>67</v>
      </c>
      <c r="B719" s="32" t="e">
        <f>((B714/B716)/B718)+((B715/B716)/(B717/B718))</f>
        <v>#DIV/0!</v>
      </c>
      <c r="C719" s="30"/>
      <c r="D719" s="17"/>
      <c r="E719" s="18"/>
      <c r="F719" s="2"/>
      <c r="G719" s="40" t="s">
        <v>74</v>
      </c>
    </row>
    <row r="720" spans="1:7" x14ac:dyDescent="0.35">
      <c r="A720" s="2"/>
      <c r="B720" s="2"/>
      <c r="C720" s="2"/>
      <c r="D720" s="2"/>
      <c r="E720" s="2"/>
      <c r="F720" s="2"/>
      <c r="G720" s="40" t="s">
        <v>76</v>
      </c>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B7FD-0EB4-432E-89F7-C61C98E5AFA2}">
  <dimension ref="A1:G720"/>
  <sheetViews>
    <sheetView zoomScale="50" zoomScaleNormal="50" workbookViewId="0">
      <selection activeCell="H1" sqref="H1"/>
    </sheetView>
  </sheetViews>
  <sheetFormatPr defaultRowHeight="14.5" x14ac:dyDescent="0.35"/>
  <cols>
    <col min="1" max="1" width="74.1796875" bestFit="1" customWidth="1"/>
    <col min="2" max="2" width="34.26953125" customWidth="1"/>
    <col min="3" max="3" width="43.1796875" customWidth="1"/>
    <col min="4" max="4" width="88.81640625" customWidth="1"/>
    <col min="5" max="5" width="56.453125" customWidth="1"/>
    <col min="7" max="7" width="59.7265625" customWidth="1"/>
  </cols>
  <sheetData>
    <row r="1" spans="1:7" ht="62" x14ac:dyDescent="1">
      <c r="A1" s="42" t="s">
        <v>83</v>
      </c>
      <c r="B1" s="9"/>
      <c r="C1" s="9"/>
      <c r="D1" s="9"/>
      <c r="E1" s="10"/>
      <c r="F1" s="2"/>
      <c r="G1" s="41" t="s">
        <v>75</v>
      </c>
    </row>
    <row r="2" spans="1:7" s="1" customFormat="1" hidden="1" x14ac:dyDescent="0.35">
      <c r="A2" s="43" t="s">
        <v>79</v>
      </c>
      <c r="B2" s="5" t="s">
        <v>65</v>
      </c>
      <c r="C2" s="5" t="s">
        <v>64</v>
      </c>
      <c r="D2" s="5" t="s">
        <v>25</v>
      </c>
      <c r="E2" s="12" t="s">
        <v>50</v>
      </c>
      <c r="F2" s="38"/>
      <c r="G2" s="39" t="s">
        <v>69</v>
      </c>
    </row>
    <row r="3" spans="1:7" hidden="1" x14ac:dyDescent="0.35">
      <c r="A3" s="13" t="s">
        <v>1</v>
      </c>
      <c r="B3" s="7"/>
      <c r="C3" s="8"/>
      <c r="D3" s="6"/>
      <c r="E3" s="14"/>
      <c r="F3" s="2"/>
      <c r="G3" s="39" t="s">
        <v>69</v>
      </c>
    </row>
    <row r="4" spans="1:7" hidden="1" x14ac:dyDescent="0.35">
      <c r="A4" s="13" t="s">
        <v>24</v>
      </c>
      <c r="B4" s="7"/>
      <c r="C4" s="8"/>
      <c r="D4" s="6"/>
      <c r="E4" s="14"/>
      <c r="F4" s="2"/>
      <c r="G4" s="2" t="s">
        <v>69</v>
      </c>
    </row>
    <row r="5" spans="1:7" hidden="1" x14ac:dyDescent="0.35">
      <c r="A5" s="13" t="s">
        <v>2</v>
      </c>
      <c r="B5" s="7"/>
      <c r="C5" s="8"/>
      <c r="D5" s="6"/>
      <c r="E5" s="14"/>
      <c r="F5" s="2"/>
      <c r="G5" s="40" t="s">
        <v>69</v>
      </c>
    </row>
    <row r="6" spans="1:7" hidden="1" x14ac:dyDescent="0.35">
      <c r="A6" s="13" t="s">
        <v>3</v>
      </c>
      <c r="B6" s="7"/>
      <c r="C6" s="8"/>
      <c r="D6" s="6"/>
      <c r="E6" s="14"/>
      <c r="F6" s="2"/>
      <c r="G6" s="2" t="s">
        <v>69</v>
      </c>
    </row>
    <row r="7" spans="1:7" hidden="1" x14ac:dyDescent="0.35">
      <c r="A7" s="13" t="s">
        <v>14</v>
      </c>
      <c r="B7" s="7"/>
      <c r="C7" s="8"/>
      <c r="D7" s="6"/>
      <c r="E7" s="14"/>
      <c r="F7" s="2"/>
      <c r="G7" s="40" t="s">
        <v>69</v>
      </c>
    </row>
    <row r="8" spans="1:7" hidden="1" x14ac:dyDescent="0.35">
      <c r="A8" s="13" t="s">
        <v>26</v>
      </c>
      <c r="B8" s="7"/>
      <c r="C8" s="8"/>
      <c r="D8" s="6"/>
      <c r="E8" s="14"/>
      <c r="F8" s="2"/>
      <c r="G8" s="2" t="s">
        <v>69</v>
      </c>
    </row>
    <row r="9" spans="1:7" hidden="1" x14ac:dyDescent="0.35">
      <c r="A9" s="13" t="s">
        <v>28</v>
      </c>
      <c r="B9" s="7"/>
      <c r="C9" s="8"/>
      <c r="D9" s="6"/>
      <c r="E9" s="14"/>
      <c r="F9" s="2"/>
      <c r="G9" s="40" t="s">
        <v>69</v>
      </c>
    </row>
    <row r="10" spans="1:7" hidden="1" x14ac:dyDescent="0.35">
      <c r="A10" s="13" t="s">
        <v>34</v>
      </c>
      <c r="B10" s="7"/>
      <c r="C10" s="8"/>
      <c r="D10" s="6"/>
      <c r="E10" s="14"/>
      <c r="F10" s="2"/>
      <c r="G10" s="2" t="s">
        <v>69</v>
      </c>
    </row>
    <row r="11" spans="1:7" hidden="1" x14ac:dyDescent="0.35">
      <c r="A11" s="13" t="s">
        <v>4</v>
      </c>
      <c r="B11" s="7"/>
      <c r="C11" s="8"/>
      <c r="D11" s="6"/>
      <c r="E11" s="14"/>
      <c r="F11" s="2"/>
      <c r="G11" s="40" t="s">
        <v>69</v>
      </c>
    </row>
    <row r="12" spans="1:7" hidden="1" x14ac:dyDescent="0.35">
      <c r="A12" s="13" t="s">
        <v>33</v>
      </c>
      <c r="B12" s="7"/>
      <c r="C12" s="8"/>
      <c r="D12" s="6"/>
      <c r="E12" s="14"/>
      <c r="F12" s="2"/>
      <c r="G12" s="2" t="s">
        <v>69</v>
      </c>
    </row>
    <row r="13" spans="1:7" hidden="1" x14ac:dyDescent="0.35">
      <c r="A13" s="13" t="s">
        <v>35</v>
      </c>
      <c r="B13" s="7"/>
      <c r="C13" s="8"/>
      <c r="D13" s="6"/>
      <c r="E13" s="14"/>
      <c r="F13" s="2"/>
      <c r="G13" s="40" t="s">
        <v>69</v>
      </c>
    </row>
    <row r="14" spans="1:7" hidden="1" x14ac:dyDescent="0.35">
      <c r="A14" s="13" t="s">
        <v>29</v>
      </c>
      <c r="B14" s="7"/>
      <c r="C14" s="8"/>
      <c r="D14" s="6"/>
      <c r="E14" s="14"/>
      <c r="F14" s="2"/>
      <c r="G14" s="2" t="s">
        <v>69</v>
      </c>
    </row>
    <row r="15" spans="1:7" hidden="1" x14ac:dyDescent="0.35">
      <c r="A15" s="13" t="s">
        <v>30</v>
      </c>
      <c r="B15" s="7"/>
      <c r="C15" s="8"/>
      <c r="D15" s="6"/>
      <c r="E15" s="14"/>
      <c r="F15" s="2"/>
      <c r="G15" s="40" t="s">
        <v>69</v>
      </c>
    </row>
    <row r="16" spans="1:7" hidden="1" x14ac:dyDescent="0.35">
      <c r="A16" s="13" t="s">
        <v>31</v>
      </c>
      <c r="B16" s="7"/>
      <c r="C16" s="8"/>
      <c r="D16" s="6"/>
      <c r="E16" s="14"/>
      <c r="F16" s="2"/>
      <c r="G16" s="2" t="s">
        <v>69</v>
      </c>
    </row>
    <row r="17" spans="1:7" hidden="1" x14ac:dyDescent="0.35">
      <c r="A17" s="13" t="s">
        <v>32</v>
      </c>
      <c r="B17" s="7"/>
      <c r="C17" s="8"/>
      <c r="D17" s="6"/>
      <c r="E17" s="14"/>
      <c r="F17" s="2"/>
      <c r="G17" s="40" t="s">
        <v>69</v>
      </c>
    </row>
    <row r="18" spans="1:7" hidden="1" x14ac:dyDescent="0.35">
      <c r="A18" s="13" t="s">
        <v>42</v>
      </c>
      <c r="B18" s="7"/>
      <c r="C18" s="8"/>
      <c r="D18" s="6"/>
      <c r="E18" s="14"/>
      <c r="F18" s="2"/>
      <c r="G18" s="2" t="s">
        <v>69</v>
      </c>
    </row>
    <row r="19" spans="1:7" hidden="1" x14ac:dyDescent="0.35">
      <c r="A19" s="13" t="s">
        <v>43</v>
      </c>
      <c r="B19" s="7"/>
      <c r="C19" s="8"/>
      <c r="D19" s="6"/>
      <c r="E19" s="14"/>
      <c r="F19" s="2"/>
      <c r="G19" s="40" t="s">
        <v>69</v>
      </c>
    </row>
    <row r="20" spans="1:7" hidden="1" x14ac:dyDescent="0.35">
      <c r="A20" s="13" t="s">
        <v>9</v>
      </c>
      <c r="B20" s="7"/>
      <c r="C20" s="8"/>
      <c r="D20" s="6"/>
      <c r="E20" s="14"/>
      <c r="F20" s="2"/>
      <c r="G20" s="2" t="s">
        <v>69</v>
      </c>
    </row>
    <row r="21" spans="1:7" hidden="1" x14ac:dyDescent="0.35">
      <c r="A21" s="13" t="s">
        <v>27</v>
      </c>
      <c r="B21" s="7"/>
      <c r="C21" s="8"/>
      <c r="D21" s="6"/>
      <c r="E21" s="14"/>
      <c r="F21" s="2"/>
      <c r="G21" s="40" t="s">
        <v>69</v>
      </c>
    </row>
    <row r="22" spans="1:7" hidden="1" x14ac:dyDescent="0.35">
      <c r="A22" s="13" t="s">
        <v>5</v>
      </c>
      <c r="B22" s="7"/>
      <c r="C22" s="8"/>
      <c r="D22" s="6"/>
      <c r="E22" s="14"/>
      <c r="F22" s="2"/>
      <c r="G22" s="2" t="s">
        <v>69</v>
      </c>
    </row>
    <row r="23" spans="1:7" hidden="1" x14ac:dyDescent="0.35">
      <c r="A23" s="13" t="s">
        <v>6</v>
      </c>
      <c r="B23" s="7"/>
      <c r="C23" s="8"/>
      <c r="D23" s="6"/>
      <c r="E23" s="14"/>
      <c r="F23" s="2"/>
      <c r="G23" s="40" t="s">
        <v>69</v>
      </c>
    </row>
    <row r="24" spans="1:7" hidden="1" x14ac:dyDescent="0.35">
      <c r="A24" s="13" t="s">
        <v>7</v>
      </c>
      <c r="B24" s="7"/>
      <c r="C24" s="8"/>
      <c r="D24" s="6"/>
      <c r="E24" s="14"/>
      <c r="F24" s="2"/>
      <c r="G24" s="2" t="s">
        <v>69</v>
      </c>
    </row>
    <row r="25" spans="1:7" hidden="1" x14ac:dyDescent="0.35">
      <c r="A25" s="13" t="s">
        <v>8</v>
      </c>
      <c r="B25" s="7"/>
      <c r="C25" s="8"/>
      <c r="D25" s="6"/>
      <c r="E25" s="14"/>
      <c r="F25" s="2"/>
      <c r="G25" s="40" t="s">
        <v>69</v>
      </c>
    </row>
    <row r="26" spans="1:7" hidden="1" x14ac:dyDescent="0.35">
      <c r="A26" s="13" t="s">
        <v>45</v>
      </c>
      <c r="B26" s="7"/>
      <c r="C26" s="8"/>
      <c r="D26" s="6"/>
      <c r="E26" s="14"/>
      <c r="F26" s="2"/>
      <c r="G26" s="2" t="s">
        <v>69</v>
      </c>
    </row>
    <row r="27" spans="1:7" hidden="1" x14ac:dyDescent="0.35">
      <c r="A27" s="13" t="s">
        <v>40</v>
      </c>
      <c r="B27" s="7"/>
      <c r="C27" s="8"/>
      <c r="D27" s="6"/>
      <c r="E27" s="14"/>
      <c r="F27" s="2"/>
      <c r="G27" s="40" t="s">
        <v>69</v>
      </c>
    </row>
    <row r="28" spans="1:7" hidden="1" x14ac:dyDescent="0.35">
      <c r="A28" s="13" t="s">
        <v>41</v>
      </c>
      <c r="B28" s="7"/>
      <c r="C28" s="8"/>
      <c r="D28" s="6"/>
      <c r="E28" s="14"/>
      <c r="F28" s="2"/>
      <c r="G28" s="2" t="s">
        <v>69</v>
      </c>
    </row>
    <row r="29" spans="1:7" hidden="1" x14ac:dyDescent="0.35">
      <c r="A29" s="13" t="s">
        <v>10</v>
      </c>
      <c r="B29" s="7"/>
      <c r="C29" s="8"/>
      <c r="D29" s="6"/>
      <c r="E29" s="14"/>
      <c r="F29" s="2"/>
      <c r="G29" s="40" t="s">
        <v>69</v>
      </c>
    </row>
    <row r="30" spans="1:7" hidden="1" x14ac:dyDescent="0.35">
      <c r="A30" s="13" t="s">
        <v>11</v>
      </c>
      <c r="B30" s="7"/>
      <c r="C30" s="8"/>
      <c r="D30" s="6"/>
      <c r="E30" s="14"/>
      <c r="F30" s="2"/>
      <c r="G30" s="2" t="s">
        <v>69</v>
      </c>
    </row>
    <row r="31" spans="1:7" hidden="1" x14ac:dyDescent="0.35">
      <c r="A31" s="13" t="s">
        <v>44</v>
      </c>
      <c r="B31" s="7"/>
      <c r="C31" s="8"/>
      <c r="D31" s="6"/>
      <c r="E31" s="14"/>
      <c r="F31" s="2"/>
      <c r="G31" s="40" t="s">
        <v>69</v>
      </c>
    </row>
    <row r="32" spans="1:7" hidden="1" x14ac:dyDescent="0.35">
      <c r="A32" s="13" t="s">
        <v>12</v>
      </c>
      <c r="B32" s="7"/>
      <c r="C32" s="8"/>
      <c r="D32" s="6"/>
      <c r="E32" s="14"/>
      <c r="F32" s="2"/>
      <c r="G32" s="2" t="s">
        <v>69</v>
      </c>
    </row>
    <row r="33" spans="1:7" hidden="1" x14ac:dyDescent="0.35">
      <c r="A33" s="13" t="s">
        <v>16</v>
      </c>
      <c r="B33" s="7"/>
      <c r="C33" s="8"/>
      <c r="D33" s="6"/>
      <c r="E33" s="14"/>
      <c r="F33" s="2"/>
      <c r="G33" s="40" t="s">
        <v>69</v>
      </c>
    </row>
    <row r="34" spans="1:7" hidden="1" x14ac:dyDescent="0.35">
      <c r="A34" s="13" t="s">
        <v>49</v>
      </c>
      <c r="B34" s="7"/>
      <c r="C34" s="8"/>
      <c r="D34" s="6"/>
      <c r="E34" s="14"/>
      <c r="F34" s="2"/>
      <c r="G34" s="2" t="s">
        <v>69</v>
      </c>
    </row>
    <row r="35" spans="1:7" hidden="1" x14ac:dyDescent="0.35">
      <c r="A35" s="13" t="s">
        <v>48</v>
      </c>
      <c r="B35" s="7"/>
      <c r="C35" s="8"/>
      <c r="D35" s="6"/>
      <c r="E35" s="14"/>
      <c r="F35" s="2"/>
      <c r="G35" s="40" t="s">
        <v>69</v>
      </c>
    </row>
    <row r="36" spans="1:7" hidden="1" x14ac:dyDescent="0.35">
      <c r="A36" s="13" t="s">
        <v>20</v>
      </c>
      <c r="B36" s="7"/>
      <c r="C36" s="8"/>
      <c r="D36" s="6"/>
      <c r="E36" s="14"/>
      <c r="F36" s="2"/>
      <c r="G36" s="2" t="s">
        <v>69</v>
      </c>
    </row>
    <row r="37" spans="1:7" hidden="1" x14ac:dyDescent="0.35">
      <c r="A37" s="13" t="s">
        <v>15</v>
      </c>
      <c r="B37" s="7"/>
      <c r="C37" s="8"/>
      <c r="D37" s="6"/>
      <c r="E37" s="14"/>
      <c r="F37" s="2"/>
      <c r="G37" s="40" t="s">
        <v>69</v>
      </c>
    </row>
    <row r="38" spans="1:7" hidden="1" x14ac:dyDescent="0.35">
      <c r="A38" s="13" t="s">
        <v>17</v>
      </c>
      <c r="B38" s="7"/>
      <c r="C38" s="8"/>
      <c r="D38" s="6"/>
      <c r="E38" s="14"/>
      <c r="F38" s="2"/>
      <c r="G38" s="2" t="s">
        <v>69</v>
      </c>
    </row>
    <row r="39" spans="1:7" hidden="1" x14ac:dyDescent="0.35">
      <c r="A39" s="13" t="s">
        <v>36</v>
      </c>
      <c r="B39" s="7"/>
      <c r="C39" s="8"/>
      <c r="D39" s="6"/>
      <c r="E39" s="14"/>
      <c r="F39" s="2"/>
      <c r="G39" s="40" t="s">
        <v>69</v>
      </c>
    </row>
    <row r="40" spans="1:7" hidden="1" x14ac:dyDescent="0.35">
      <c r="A40" s="13" t="s">
        <v>37</v>
      </c>
      <c r="B40" s="7"/>
      <c r="C40" s="8"/>
      <c r="D40" s="6"/>
      <c r="E40" s="14"/>
      <c r="F40" s="2"/>
      <c r="G40" s="2" t="s">
        <v>69</v>
      </c>
    </row>
    <row r="41" spans="1:7" hidden="1" x14ac:dyDescent="0.35">
      <c r="A41" s="13" t="s">
        <v>38</v>
      </c>
      <c r="B41" s="7"/>
      <c r="C41" s="8"/>
      <c r="D41" s="6"/>
      <c r="E41" s="14"/>
      <c r="F41" s="2"/>
      <c r="G41" s="40" t="s">
        <v>69</v>
      </c>
    </row>
    <row r="42" spans="1:7" hidden="1" x14ac:dyDescent="0.35">
      <c r="A42" s="13" t="s">
        <v>39</v>
      </c>
      <c r="B42" s="7"/>
      <c r="C42" s="8"/>
      <c r="D42" s="6"/>
      <c r="E42" s="14"/>
      <c r="F42" s="2"/>
      <c r="G42" s="2" t="s">
        <v>69</v>
      </c>
    </row>
    <row r="43" spans="1:7" hidden="1" x14ac:dyDescent="0.35">
      <c r="A43" s="13" t="s">
        <v>46</v>
      </c>
      <c r="B43" s="7"/>
      <c r="C43" s="8"/>
      <c r="D43" s="6"/>
      <c r="E43" s="14"/>
      <c r="F43" s="2"/>
      <c r="G43" s="40" t="s">
        <v>69</v>
      </c>
    </row>
    <row r="44" spans="1:7" hidden="1" x14ac:dyDescent="0.35">
      <c r="A44" s="13" t="s">
        <v>47</v>
      </c>
      <c r="B44" s="7"/>
      <c r="C44" s="8"/>
      <c r="D44" s="6"/>
      <c r="E44" s="14"/>
      <c r="F44" s="2"/>
      <c r="G44" s="2" t="s">
        <v>69</v>
      </c>
    </row>
    <row r="45" spans="1:7" hidden="1" x14ac:dyDescent="0.35">
      <c r="A45" s="13" t="s">
        <v>21</v>
      </c>
      <c r="B45" s="7"/>
      <c r="C45" s="8"/>
      <c r="D45" s="6"/>
      <c r="E45" s="14"/>
      <c r="F45" s="2"/>
      <c r="G45" s="40" t="s">
        <v>69</v>
      </c>
    </row>
    <row r="46" spans="1:7" hidden="1" x14ac:dyDescent="0.35">
      <c r="A46" s="19" t="s">
        <v>22</v>
      </c>
      <c r="B46" s="20"/>
      <c r="C46" s="8"/>
      <c r="D46" s="6"/>
      <c r="E46" s="14"/>
      <c r="F46" s="2"/>
      <c r="G46" s="2" t="s">
        <v>69</v>
      </c>
    </row>
    <row r="47" spans="1:7" ht="15" hidden="1" thickBot="1" x14ac:dyDescent="0.4">
      <c r="A47" s="26" t="s">
        <v>23</v>
      </c>
      <c r="B47" s="37">
        <f>SUMIF(E3:E46,"=X",B3:B46)</f>
        <v>0</v>
      </c>
      <c r="C47" s="36"/>
      <c r="D47" s="3"/>
      <c r="E47" s="15"/>
      <c r="F47" s="2"/>
      <c r="G47" s="40" t="s">
        <v>69</v>
      </c>
    </row>
    <row r="48" spans="1:7" hidden="1" x14ac:dyDescent="0.35">
      <c r="A48" s="23" t="s">
        <v>62</v>
      </c>
      <c r="B48" s="35"/>
      <c r="C48" s="4"/>
      <c r="D48" s="4"/>
      <c r="E48" s="11"/>
      <c r="F48" s="2"/>
      <c r="G48" s="2" t="s">
        <v>69</v>
      </c>
    </row>
    <row r="49" spans="1:7" hidden="1" x14ac:dyDescent="0.35">
      <c r="A49" s="16" t="s">
        <v>18</v>
      </c>
      <c r="B49" s="7"/>
      <c r="C49" s="6"/>
      <c r="D49" s="6"/>
      <c r="E49" s="14"/>
      <c r="F49" s="2"/>
      <c r="G49" s="40" t="s">
        <v>69</v>
      </c>
    </row>
    <row r="50" spans="1:7" hidden="1" x14ac:dyDescent="0.35">
      <c r="A50" s="34" t="s">
        <v>19</v>
      </c>
      <c r="B50" s="20"/>
      <c r="C50" s="6"/>
      <c r="D50" s="6"/>
      <c r="E50" s="14"/>
      <c r="F50" s="2"/>
      <c r="G50" s="2" t="s">
        <v>69</v>
      </c>
    </row>
    <row r="51" spans="1:7" ht="15" hidden="1" thickBot="1" x14ac:dyDescent="0.4">
      <c r="A51" s="26" t="s">
        <v>23</v>
      </c>
      <c r="B51" s="37">
        <f>SUMIF(E49:E50,"=X",B49:B50)</f>
        <v>0</v>
      </c>
      <c r="C51" s="33"/>
      <c r="D51" s="3"/>
      <c r="E51" s="15"/>
      <c r="F51" s="2"/>
      <c r="G51" s="40" t="s">
        <v>69</v>
      </c>
    </row>
    <row r="52" spans="1:7" hidden="1" x14ac:dyDescent="0.35">
      <c r="A52" s="23" t="s">
        <v>13</v>
      </c>
      <c r="B52" s="35"/>
      <c r="C52" s="4"/>
      <c r="D52" s="4"/>
      <c r="E52" s="11"/>
      <c r="F52" s="2"/>
      <c r="G52" s="2" t="s">
        <v>69</v>
      </c>
    </row>
    <row r="53" spans="1:7" hidden="1" x14ac:dyDescent="0.35">
      <c r="A53" s="13" t="s">
        <v>1</v>
      </c>
      <c r="B53" s="7"/>
      <c r="C53" s="6"/>
      <c r="D53" s="6"/>
      <c r="E53" s="14"/>
      <c r="F53" s="2"/>
      <c r="G53" s="40" t="s">
        <v>69</v>
      </c>
    </row>
    <row r="54" spans="1:7" hidden="1" x14ac:dyDescent="0.35">
      <c r="A54" s="13" t="s">
        <v>24</v>
      </c>
      <c r="B54" s="7"/>
      <c r="C54" s="6"/>
      <c r="D54" s="6"/>
      <c r="E54" s="14"/>
      <c r="F54" s="2"/>
      <c r="G54" s="2" t="s">
        <v>69</v>
      </c>
    </row>
    <row r="55" spans="1:7" hidden="1" x14ac:dyDescent="0.35">
      <c r="A55" s="13" t="s">
        <v>2</v>
      </c>
      <c r="B55" s="7"/>
      <c r="C55" s="6"/>
      <c r="D55" s="6"/>
      <c r="E55" s="14"/>
      <c r="F55" s="2"/>
      <c r="G55" s="40" t="s">
        <v>69</v>
      </c>
    </row>
    <row r="56" spans="1:7" hidden="1" x14ac:dyDescent="0.35">
      <c r="A56" s="13" t="s">
        <v>3</v>
      </c>
      <c r="B56" s="7"/>
      <c r="C56" s="6"/>
      <c r="D56" s="6"/>
      <c r="E56" s="14"/>
      <c r="F56" s="2"/>
      <c r="G56" s="2" t="s">
        <v>69</v>
      </c>
    </row>
    <row r="57" spans="1:7" hidden="1" x14ac:dyDescent="0.35">
      <c r="A57" s="13" t="s">
        <v>14</v>
      </c>
      <c r="B57" s="7"/>
      <c r="C57" s="6"/>
      <c r="D57" s="6"/>
      <c r="E57" s="14"/>
      <c r="F57" s="2"/>
      <c r="G57" s="40" t="s">
        <v>69</v>
      </c>
    </row>
    <row r="58" spans="1:7" hidden="1" x14ac:dyDescent="0.35">
      <c r="A58" s="13" t="s">
        <v>26</v>
      </c>
      <c r="B58" s="7"/>
      <c r="C58" s="6"/>
      <c r="D58" s="6"/>
      <c r="E58" s="14"/>
      <c r="F58" s="2"/>
      <c r="G58" s="2" t="s">
        <v>69</v>
      </c>
    </row>
    <row r="59" spans="1:7" hidden="1" x14ac:dyDescent="0.35">
      <c r="A59" s="13" t="s">
        <v>28</v>
      </c>
      <c r="B59" s="7"/>
      <c r="C59" s="6"/>
      <c r="D59" s="6"/>
      <c r="E59" s="14"/>
      <c r="F59" s="2"/>
      <c r="G59" s="40" t="s">
        <v>69</v>
      </c>
    </row>
    <row r="60" spans="1:7" hidden="1" x14ac:dyDescent="0.35">
      <c r="A60" s="13" t="s">
        <v>34</v>
      </c>
      <c r="B60" s="7"/>
      <c r="C60" s="6"/>
      <c r="D60" s="6"/>
      <c r="E60" s="14"/>
      <c r="F60" s="2"/>
      <c r="G60" s="2" t="s">
        <v>69</v>
      </c>
    </row>
    <row r="61" spans="1:7" hidden="1" x14ac:dyDescent="0.35">
      <c r="A61" s="13" t="s">
        <v>4</v>
      </c>
      <c r="B61" s="7"/>
      <c r="C61" s="6"/>
      <c r="D61" s="6"/>
      <c r="E61" s="14"/>
      <c r="F61" s="2"/>
      <c r="G61" s="40" t="s">
        <v>69</v>
      </c>
    </row>
    <row r="62" spans="1:7" hidden="1" x14ac:dyDescent="0.35">
      <c r="A62" s="13" t="s">
        <v>33</v>
      </c>
      <c r="B62" s="7"/>
      <c r="C62" s="6"/>
      <c r="D62" s="6"/>
      <c r="E62" s="14"/>
      <c r="F62" s="2"/>
      <c r="G62" s="2" t="s">
        <v>69</v>
      </c>
    </row>
    <row r="63" spans="1:7" hidden="1" x14ac:dyDescent="0.35">
      <c r="A63" s="13" t="s">
        <v>35</v>
      </c>
      <c r="B63" s="7"/>
      <c r="C63" s="6"/>
      <c r="D63" s="6"/>
      <c r="E63" s="14"/>
      <c r="F63" s="2"/>
      <c r="G63" s="40" t="s">
        <v>69</v>
      </c>
    </row>
    <row r="64" spans="1:7" hidden="1" x14ac:dyDescent="0.35">
      <c r="A64" s="13" t="s">
        <v>29</v>
      </c>
      <c r="B64" s="7"/>
      <c r="C64" s="6"/>
      <c r="D64" s="6"/>
      <c r="E64" s="14"/>
      <c r="F64" s="2"/>
      <c r="G64" s="2" t="s">
        <v>69</v>
      </c>
    </row>
    <row r="65" spans="1:7" hidden="1" x14ac:dyDescent="0.35">
      <c r="A65" s="13" t="s">
        <v>30</v>
      </c>
      <c r="B65" s="7"/>
      <c r="C65" s="6"/>
      <c r="D65" s="6"/>
      <c r="E65" s="14"/>
      <c r="F65" s="2"/>
      <c r="G65" s="40" t="s">
        <v>69</v>
      </c>
    </row>
    <row r="66" spans="1:7" hidden="1" x14ac:dyDescent="0.35">
      <c r="A66" s="13" t="s">
        <v>31</v>
      </c>
      <c r="B66" s="7"/>
      <c r="C66" s="6"/>
      <c r="D66" s="6"/>
      <c r="E66" s="14"/>
      <c r="F66" s="2"/>
      <c r="G66" s="2" t="s">
        <v>69</v>
      </c>
    </row>
    <row r="67" spans="1:7" hidden="1" x14ac:dyDescent="0.35">
      <c r="A67" s="13" t="s">
        <v>32</v>
      </c>
      <c r="B67" s="7"/>
      <c r="C67" s="6"/>
      <c r="D67" s="6"/>
      <c r="E67" s="14"/>
      <c r="F67" s="2"/>
      <c r="G67" s="40" t="s">
        <v>69</v>
      </c>
    </row>
    <row r="68" spans="1:7" hidden="1" x14ac:dyDescent="0.35">
      <c r="A68" s="13" t="s">
        <v>42</v>
      </c>
      <c r="B68" s="7"/>
      <c r="C68" s="6"/>
      <c r="D68" s="6"/>
      <c r="E68" s="14"/>
      <c r="F68" s="2"/>
      <c r="G68" s="2" t="s">
        <v>69</v>
      </c>
    </row>
    <row r="69" spans="1:7" hidden="1" x14ac:dyDescent="0.35">
      <c r="A69" s="13" t="s">
        <v>43</v>
      </c>
      <c r="B69" s="7"/>
      <c r="C69" s="6"/>
      <c r="D69" s="6"/>
      <c r="E69" s="14"/>
      <c r="F69" s="2"/>
      <c r="G69" s="40" t="s">
        <v>69</v>
      </c>
    </row>
    <row r="70" spans="1:7" hidden="1" x14ac:dyDescent="0.35">
      <c r="A70" s="13" t="s">
        <v>9</v>
      </c>
      <c r="B70" s="7"/>
      <c r="C70" s="6"/>
      <c r="D70" s="6"/>
      <c r="E70" s="14"/>
      <c r="F70" s="2"/>
      <c r="G70" s="2" t="s">
        <v>69</v>
      </c>
    </row>
    <row r="71" spans="1:7" hidden="1" x14ac:dyDescent="0.35">
      <c r="A71" s="13" t="s">
        <v>27</v>
      </c>
      <c r="B71" s="7"/>
      <c r="C71" s="6"/>
      <c r="D71" s="6"/>
      <c r="E71" s="14"/>
      <c r="F71" s="2"/>
      <c r="G71" s="40" t="s">
        <v>69</v>
      </c>
    </row>
    <row r="72" spans="1:7" hidden="1" x14ac:dyDescent="0.35">
      <c r="A72" s="13" t="s">
        <v>5</v>
      </c>
      <c r="B72" s="7"/>
      <c r="C72" s="6"/>
      <c r="D72" s="6"/>
      <c r="E72" s="14"/>
      <c r="F72" s="2"/>
      <c r="G72" s="2" t="s">
        <v>69</v>
      </c>
    </row>
    <row r="73" spans="1:7" hidden="1" x14ac:dyDescent="0.35">
      <c r="A73" s="13" t="s">
        <v>6</v>
      </c>
      <c r="B73" s="7"/>
      <c r="C73" s="6"/>
      <c r="D73" s="6"/>
      <c r="E73" s="14"/>
      <c r="F73" s="2"/>
      <c r="G73" s="40" t="s">
        <v>69</v>
      </c>
    </row>
    <row r="74" spans="1:7" hidden="1" x14ac:dyDescent="0.35">
      <c r="A74" s="13" t="s">
        <v>7</v>
      </c>
      <c r="B74" s="7"/>
      <c r="C74" s="6"/>
      <c r="D74" s="6"/>
      <c r="E74" s="14"/>
      <c r="F74" s="2"/>
      <c r="G74" s="2" t="s">
        <v>69</v>
      </c>
    </row>
    <row r="75" spans="1:7" hidden="1" x14ac:dyDescent="0.35">
      <c r="A75" s="13" t="s">
        <v>8</v>
      </c>
      <c r="B75" s="7"/>
      <c r="C75" s="6"/>
      <c r="D75" s="6"/>
      <c r="E75" s="14"/>
      <c r="F75" s="2"/>
      <c r="G75" s="40" t="s">
        <v>69</v>
      </c>
    </row>
    <row r="76" spans="1:7" hidden="1" x14ac:dyDescent="0.35">
      <c r="A76" s="13" t="s">
        <v>45</v>
      </c>
      <c r="B76" s="7"/>
      <c r="C76" s="6"/>
      <c r="D76" s="6"/>
      <c r="E76" s="14"/>
      <c r="F76" s="2"/>
      <c r="G76" s="2" t="s">
        <v>69</v>
      </c>
    </row>
    <row r="77" spans="1:7" hidden="1" x14ac:dyDescent="0.35">
      <c r="A77" s="13" t="s">
        <v>40</v>
      </c>
      <c r="B77" s="7"/>
      <c r="C77" s="6"/>
      <c r="D77" s="6"/>
      <c r="E77" s="14"/>
      <c r="F77" s="2"/>
      <c r="G77" s="40" t="s">
        <v>69</v>
      </c>
    </row>
    <row r="78" spans="1:7" hidden="1" x14ac:dyDescent="0.35">
      <c r="A78" s="13" t="s">
        <v>41</v>
      </c>
      <c r="B78" s="7"/>
      <c r="C78" s="6"/>
      <c r="D78" s="6"/>
      <c r="E78" s="14"/>
      <c r="F78" s="2"/>
      <c r="G78" s="2" t="s">
        <v>69</v>
      </c>
    </row>
    <row r="79" spans="1:7" hidden="1" x14ac:dyDescent="0.35">
      <c r="A79" s="13" t="s">
        <v>10</v>
      </c>
      <c r="B79" s="7"/>
      <c r="C79" s="6"/>
      <c r="D79" s="6"/>
      <c r="E79" s="14"/>
      <c r="F79" s="2"/>
      <c r="G79" s="40" t="s">
        <v>69</v>
      </c>
    </row>
    <row r="80" spans="1:7" hidden="1" x14ac:dyDescent="0.35">
      <c r="A80" s="13" t="s">
        <v>11</v>
      </c>
      <c r="B80" s="7"/>
      <c r="C80" s="6"/>
      <c r="D80" s="6"/>
      <c r="E80" s="14"/>
      <c r="F80" s="2"/>
      <c r="G80" s="2" t="s">
        <v>69</v>
      </c>
    </row>
    <row r="81" spans="1:7" hidden="1" x14ac:dyDescent="0.35">
      <c r="A81" s="13" t="s">
        <v>44</v>
      </c>
      <c r="B81" s="7"/>
      <c r="C81" s="6"/>
      <c r="D81" s="6"/>
      <c r="E81" s="14"/>
      <c r="F81" s="2"/>
      <c r="G81" s="40" t="s">
        <v>69</v>
      </c>
    </row>
    <row r="82" spans="1:7" hidden="1" x14ac:dyDescent="0.35">
      <c r="A82" s="13" t="s">
        <v>12</v>
      </c>
      <c r="B82" s="7"/>
      <c r="C82" s="6"/>
      <c r="D82" s="6"/>
      <c r="E82" s="14"/>
      <c r="F82" s="2"/>
      <c r="G82" s="2" t="s">
        <v>69</v>
      </c>
    </row>
    <row r="83" spans="1:7" hidden="1" x14ac:dyDescent="0.35">
      <c r="A83" s="13" t="s">
        <v>16</v>
      </c>
      <c r="B83" s="7"/>
      <c r="C83" s="6"/>
      <c r="D83" s="6"/>
      <c r="E83" s="14"/>
      <c r="F83" s="2"/>
      <c r="G83" s="40" t="s">
        <v>69</v>
      </c>
    </row>
    <row r="84" spans="1:7" hidden="1" x14ac:dyDescent="0.35">
      <c r="A84" s="13" t="s">
        <v>49</v>
      </c>
      <c r="B84" s="7"/>
      <c r="C84" s="6"/>
      <c r="D84" s="6"/>
      <c r="E84" s="14"/>
      <c r="F84" s="2"/>
      <c r="G84" s="2" t="s">
        <v>69</v>
      </c>
    </row>
    <row r="85" spans="1:7" hidden="1" x14ac:dyDescent="0.35">
      <c r="A85" s="13" t="s">
        <v>59</v>
      </c>
      <c r="B85" s="7"/>
      <c r="C85" s="6"/>
      <c r="D85" s="6"/>
      <c r="E85" s="14"/>
      <c r="F85" s="2"/>
      <c r="G85" s="40" t="s">
        <v>69</v>
      </c>
    </row>
    <row r="86" spans="1:7" hidden="1" x14ac:dyDescent="0.35">
      <c r="A86" s="13" t="s">
        <v>60</v>
      </c>
      <c r="B86" s="7"/>
      <c r="C86" s="6"/>
      <c r="D86" s="6"/>
      <c r="E86" s="14"/>
      <c r="F86" s="2"/>
      <c r="G86" s="2" t="s">
        <v>69</v>
      </c>
    </row>
    <row r="87" spans="1:7" hidden="1" x14ac:dyDescent="0.35">
      <c r="A87" s="13" t="s">
        <v>48</v>
      </c>
      <c r="B87" s="7"/>
      <c r="C87" s="6"/>
      <c r="D87" s="6"/>
      <c r="E87" s="14"/>
      <c r="F87" s="2"/>
      <c r="G87" s="40" t="s">
        <v>69</v>
      </c>
    </row>
    <row r="88" spans="1:7" hidden="1" x14ac:dyDescent="0.35">
      <c r="A88" s="13" t="s">
        <v>20</v>
      </c>
      <c r="B88" s="7"/>
      <c r="C88" s="6"/>
      <c r="D88" s="6"/>
      <c r="E88" s="14"/>
      <c r="F88" s="2"/>
      <c r="G88" s="2" t="s">
        <v>69</v>
      </c>
    </row>
    <row r="89" spans="1:7" hidden="1" x14ac:dyDescent="0.35">
      <c r="A89" s="13" t="s">
        <v>15</v>
      </c>
      <c r="B89" s="7"/>
      <c r="C89" s="6"/>
      <c r="D89" s="6"/>
      <c r="E89" s="14"/>
      <c r="F89" s="2"/>
      <c r="G89" s="40" t="s">
        <v>69</v>
      </c>
    </row>
    <row r="90" spans="1:7" hidden="1" x14ac:dyDescent="0.35">
      <c r="A90" s="13" t="s">
        <v>17</v>
      </c>
      <c r="B90" s="7"/>
      <c r="C90" s="6"/>
      <c r="D90" s="6"/>
      <c r="E90" s="14"/>
      <c r="F90" s="2"/>
      <c r="G90" s="2" t="s">
        <v>69</v>
      </c>
    </row>
    <row r="91" spans="1:7" hidden="1" x14ac:dyDescent="0.35">
      <c r="A91" s="13" t="s">
        <v>36</v>
      </c>
      <c r="B91" s="7"/>
      <c r="C91" s="6"/>
      <c r="D91" s="6"/>
      <c r="E91" s="14"/>
      <c r="F91" s="2"/>
      <c r="G91" s="40" t="s">
        <v>69</v>
      </c>
    </row>
    <row r="92" spans="1:7" hidden="1" x14ac:dyDescent="0.35">
      <c r="A92" s="13" t="s">
        <v>37</v>
      </c>
      <c r="B92" s="7"/>
      <c r="C92" s="6"/>
      <c r="D92" s="6"/>
      <c r="E92" s="14"/>
      <c r="F92" s="2"/>
      <c r="G92" s="2" t="s">
        <v>69</v>
      </c>
    </row>
    <row r="93" spans="1:7" hidden="1" x14ac:dyDescent="0.35">
      <c r="A93" s="13" t="s">
        <v>38</v>
      </c>
      <c r="B93" s="7"/>
      <c r="C93" s="6"/>
      <c r="D93" s="6"/>
      <c r="E93" s="14"/>
      <c r="F93" s="2"/>
      <c r="G93" s="40" t="s">
        <v>69</v>
      </c>
    </row>
    <row r="94" spans="1:7" hidden="1" x14ac:dyDescent="0.35">
      <c r="A94" s="13" t="s">
        <v>39</v>
      </c>
      <c r="B94" s="7"/>
      <c r="C94" s="6"/>
      <c r="D94" s="6"/>
      <c r="E94" s="14"/>
      <c r="F94" s="2"/>
      <c r="G94" s="2" t="s">
        <v>69</v>
      </c>
    </row>
    <row r="95" spans="1:7" hidden="1" x14ac:dyDescent="0.35">
      <c r="A95" s="13" t="s">
        <v>46</v>
      </c>
      <c r="B95" s="7"/>
      <c r="C95" s="6"/>
      <c r="D95" s="6"/>
      <c r="E95" s="14"/>
      <c r="F95" s="2"/>
      <c r="G95" s="40" t="s">
        <v>69</v>
      </c>
    </row>
    <row r="96" spans="1:7" hidden="1" x14ac:dyDescent="0.35">
      <c r="A96" s="13" t="s">
        <v>61</v>
      </c>
      <c r="B96" s="7"/>
      <c r="C96" s="6"/>
      <c r="D96" s="6"/>
      <c r="E96" s="14"/>
      <c r="F96" s="2"/>
      <c r="G96" s="2" t="s">
        <v>69</v>
      </c>
    </row>
    <row r="97" spans="1:7" hidden="1" x14ac:dyDescent="0.35">
      <c r="A97" s="13" t="s">
        <v>55</v>
      </c>
      <c r="B97" s="7"/>
      <c r="C97" s="6"/>
      <c r="D97" s="6"/>
      <c r="E97" s="14"/>
      <c r="F97" s="2"/>
      <c r="G97" s="40" t="s">
        <v>69</v>
      </c>
    </row>
    <row r="98" spans="1:7" hidden="1" x14ac:dyDescent="0.35">
      <c r="A98" s="13" t="s">
        <v>56</v>
      </c>
      <c r="B98" s="7"/>
      <c r="C98" s="6"/>
      <c r="D98" s="6"/>
      <c r="E98" s="14"/>
      <c r="F98" s="2"/>
      <c r="G98" s="2" t="s">
        <v>69</v>
      </c>
    </row>
    <row r="99" spans="1:7" hidden="1" x14ac:dyDescent="0.35">
      <c r="A99" s="13" t="s">
        <v>57</v>
      </c>
      <c r="B99" s="7"/>
      <c r="C99" s="6"/>
      <c r="D99" s="6"/>
      <c r="E99" s="14"/>
      <c r="F99" s="2"/>
      <c r="G99" s="40" t="s">
        <v>69</v>
      </c>
    </row>
    <row r="100" spans="1:7" hidden="1" x14ac:dyDescent="0.35">
      <c r="A100" s="13" t="s">
        <v>58</v>
      </c>
      <c r="B100" s="7"/>
      <c r="C100" s="6"/>
      <c r="D100" s="6"/>
      <c r="E100" s="14"/>
      <c r="F100" s="2"/>
      <c r="G100" s="2" t="s">
        <v>69</v>
      </c>
    </row>
    <row r="101" spans="1:7" hidden="1" x14ac:dyDescent="0.35">
      <c r="A101" s="13" t="s">
        <v>47</v>
      </c>
      <c r="B101" s="7"/>
      <c r="C101" s="6"/>
      <c r="D101" s="6"/>
      <c r="E101" s="14"/>
      <c r="F101" s="2"/>
      <c r="G101" s="40" t="s">
        <v>69</v>
      </c>
    </row>
    <row r="102" spans="1:7" hidden="1" x14ac:dyDescent="0.35">
      <c r="A102" s="13" t="s">
        <v>52</v>
      </c>
      <c r="B102" s="7"/>
      <c r="C102" s="6"/>
      <c r="D102" s="6"/>
      <c r="E102" s="14"/>
      <c r="F102" s="2"/>
      <c r="G102" s="2" t="s">
        <v>69</v>
      </c>
    </row>
    <row r="103" spans="1:7" hidden="1" x14ac:dyDescent="0.35">
      <c r="A103" s="13" t="s">
        <v>52</v>
      </c>
      <c r="B103" s="7"/>
      <c r="C103" s="6"/>
      <c r="D103" s="6"/>
      <c r="E103" s="14"/>
      <c r="F103" s="2"/>
      <c r="G103" s="40" t="s">
        <v>69</v>
      </c>
    </row>
    <row r="104" spans="1:7" hidden="1" x14ac:dyDescent="0.35">
      <c r="A104" s="13" t="s">
        <v>52</v>
      </c>
      <c r="B104" s="7"/>
      <c r="C104" s="6"/>
      <c r="D104" s="6"/>
      <c r="E104" s="14"/>
      <c r="F104" s="2"/>
      <c r="G104" s="2" t="s">
        <v>69</v>
      </c>
    </row>
    <row r="105" spans="1:7" hidden="1" x14ac:dyDescent="0.35">
      <c r="A105" s="13" t="s">
        <v>51</v>
      </c>
      <c r="B105" s="7"/>
      <c r="C105" s="6"/>
      <c r="D105" s="6"/>
      <c r="E105" s="14"/>
      <c r="F105" s="2"/>
      <c r="G105" s="40" t="s">
        <v>69</v>
      </c>
    </row>
    <row r="106" spans="1:7" hidden="1" x14ac:dyDescent="0.35">
      <c r="A106" s="13" t="s">
        <v>51</v>
      </c>
      <c r="B106" s="7"/>
      <c r="C106" s="6"/>
      <c r="D106" s="6"/>
      <c r="E106" s="14"/>
      <c r="F106" s="2"/>
      <c r="G106" s="2" t="s">
        <v>69</v>
      </c>
    </row>
    <row r="107" spans="1:7" hidden="1" x14ac:dyDescent="0.35">
      <c r="A107" s="13" t="s">
        <v>51</v>
      </c>
      <c r="B107" s="7"/>
      <c r="C107" s="6"/>
      <c r="D107" s="6"/>
      <c r="E107" s="14"/>
      <c r="F107" s="2"/>
      <c r="G107" s="40" t="s">
        <v>69</v>
      </c>
    </row>
    <row r="108" spans="1:7" hidden="1" x14ac:dyDescent="0.35">
      <c r="A108" s="13" t="s">
        <v>53</v>
      </c>
      <c r="B108" s="7"/>
      <c r="C108" s="6"/>
      <c r="D108" s="6"/>
      <c r="E108" s="14"/>
      <c r="F108" s="2"/>
      <c r="G108" s="2" t="s">
        <v>69</v>
      </c>
    </row>
    <row r="109" spans="1:7" hidden="1" x14ac:dyDescent="0.35">
      <c r="A109" s="13" t="s">
        <v>53</v>
      </c>
      <c r="B109" s="7"/>
      <c r="C109" s="6"/>
      <c r="D109" s="6"/>
      <c r="E109" s="14"/>
      <c r="F109" s="2"/>
      <c r="G109" s="40" t="s">
        <v>69</v>
      </c>
    </row>
    <row r="110" spans="1:7" hidden="1" x14ac:dyDescent="0.35">
      <c r="A110" s="13" t="s">
        <v>53</v>
      </c>
      <c r="B110" s="7"/>
      <c r="C110" s="6"/>
      <c r="D110" s="6"/>
      <c r="E110" s="14"/>
      <c r="F110" s="2"/>
      <c r="G110" s="2" t="s">
        <v>69</v>
      </c>
    </row>
    <row r="111" spans="1:7" hidden="1" x14ac:dyDescent="0.35">
      <c r="A111" s="19" t="s">
        <v>54</v>
      </c>
      <c r="B111" s="20"/>
      <c r="C111" s="21"/>
      <c r="D111" s="21"/>
      <c r="E111" s="22"/>
      <c r="F111" s="2"/>
      <c r="G111" s="40" t="s">
        <v>69</v>
      </c>
    </row>
    <row r="112" spans="1:7" ht="15" hidden="1" thickBot="1" x14ac:dyDescent="0.4">
      <c r="A112" s="26" t="s">
        <v>23</v>
      </c>
      <c r="B112" s="27">
        <f>SUMIF(E53:E111,"=X",B53:B111)</f>
        <v>0</v>
      </c>
      <c r="C112" s="28"/>
      <c r="D112" s="28"/>
      <c r="E112" s="29"/>
      <c r="F112" s="2"/>
      <c r="G112" s="2" t="s">
        <v>69</v>
      </c>
    </row>
    <row r="113" spans="1:7" hidden="1" x14ac:dyDescent="0.35">
      <c r="A113" s="23" t="s">
        <v>63</v>
      </c>
      <c r="B113" s="24"/>
      <c r="C113" s="24"/>
      <c r="D113" s="24"/>
      <c r="E113" s="25"/>
      <c r="F113" s="2"/>
      <c r="G113" s="40" t="s">
        <v>69</v>
      </c>
    </row>
    <row r="114" spans="1:7" hidden="1" x14ac:dyDescent="0.35">
      <c r="A114" s="13" t="s">
        <v>463</v>
      </c>
      <c r="B114" s="7">
        <f>B112+B47</f>
        <v>0</v>
      </c>
      <c r="C114" s="3"/>
      <c r="D114" s="3"/>
      <c r="E114" s="15"/>
      <c r="F114" s="2"/>
      <c r="G114" s="2" t="s">
        <v>69</v>
      </c>
    </row>
    <row r="115" spans="1:7" hidden="1" x14ac:dyDescent="0.35">
      <c r="A115" s="13" t="s">
        <v>66</v>
      </c>
      <c r="B115" s="7">
        <f>B51</f>
        <v>0</v>
      </c>
      <c r="C115" s="3"/>
      <c r="D115" s="3"/>
      <c r="E115" s="15"/>
      <c r="F115" s="2"/>
      <c r="G115" s="40" t="s">
        <v>69</v>
      </c>
    </row>
    <row r="116" spans="1:7" hidden="1" x14ac:dyDescent="0.35">
      <c r="A116" s="13" t="s">
        <v>81</v>
      </c>
      <c r="B116" s="6"/>
      <c r="C116" s="3"/>
      <c r="D116" s="3"/>
      <c r="E116" s="15"/>
      <c r="F116" s="2"/>
      <c r="G116" s="2" t="s">
        <v>69</v>
      </c>
    </row>
    <row r="117" spans="1:7" hidden="1" x14ac:dyDescent="0.35">
      <c r="A117" s="13" t="s">
        <v>82</v>
      </c>
      <c r="B117" s="6"/>
      <c r="C117" s="3"/>
      <c r="D117" s="3"/>
      <c r="E117" s="15"/>
      <c r="F117" s="2"/>
      <c r="G117" s="40" t="s">
        <v>69</v>
      </c>
    </row>
    <row r="118" spans="1:7" hidden="1" x14ac:dyDescent="0.35">
      <c r="A118" s="19" t="s">
        <v>68</v>
      </c>
      <c r="B118" s="6" t="s">
        <v>84</v>
      </c>
      <c r="C118" s="3"/>
      <c r="D118" s="3"/>
      <c r="E118" s="15"/>
      <c r="F118" s="2"/>
      <c r="G118" s="2" t="s">
        <v>69</v>
      </c>
    </row>
    <row r="119" spans="1:7" ht="15" hidden="1" thickBot="1" x14ac:dyDescent="0.4">
      <c r="A119" s="31" t="s">
        <v>67</v>
      </c>
      <c r="B119" s="32" t="e">
        <f>((B114/B116)/B118)+((B115/B116)/(B117/B118))</f>
        <v>#DIV/0!</v>
      </c>
      <c r="C119" s="30"/>
      <c r="D119" s="17"/>
      <c r="E119" s="18"/>
      <c r="F119" s="2"/>
      <c r="G119" s="40" t="s">
        <v>69</v>
      </c>
    </row>
    <row r="120" spans="1:7" hidden="1" x14ac:dyDescent="0.35">
      <c r="F120" s="2"/>
      <c r="G120" s="2" t="s">
        <v>69</v>
      </c>
    </row>
    <row r="121" spans="1:7" hidden="1" x14ac:dyDescent="0.35">
      <c r="F121" s="2"/>
      <c r="G121" s="40" t="s">
        <v>69</v>
      </c>
    </row>
    <row r="122" spans="1:7" hidden="1" x14ac:dyDescent="0.35">
      <c r="A122" s="43" t="s">
        <v>79</v>
      </c>
      <c r="B122" s="5" t="s">
        <v>65</v>
      </c>
      <c r="C122" s="5" t="s">
        <v>64</v>
      </c>
      <c r="D122" s="5" t="s">
        <v>25</v>
      </c>
      <c r="E122" s="12" t="s">
        <v>50</v>
      </c>
      <c r="F122" s="2"/>
      <c r="G122" s="2" t="s">
        <v>70</v>
      </c>
    </row>
    <row r="123" spans="1:7" hidden="1" x14ac:dyDescent="0.35">
      <c r="A123" s="13" t="s">
        <v>1</v>
      </c>
      <c r="B123" s="7"/>
      <c r="C123" s="8"/>
      <c r="D123" s="6"/>
      <c r="E123" s="14"/>
      <c r="F123" s="2"/>
      <c r="G123" s="40" t="s">
        <v>70</v>
      </c>
    </row>
    <row r="124" spans="1:7" hidden="1" x14ac:dyDescent="0.35">
      <c r="A124" s="13" t="s">
        <v>24</v>
      </c>
      <c r="B124" s="7"/>
      <c r="C124" s="8"/>
      <c r="D124" s="6"/>
      <c r="E124" s="14"/>
      <c r="F124" s="2"/>
      <c r="G124" s="2" t="s">
        <v>70</v>
      </c>
    </row>
    <row r="125" spans="1:7" hidden="1" x14ac:dyDescent="0.35">
      <c r="A125" s="13" t="s">
        <v>2</v>
      </c>
      <c r="B125" s="7"/>
      <c r="C125" s="8"/>
      <c r="D125" s="6"/>
      <c r="E125" s="14"/>
      <c r="F125" s="2"/>
      <c r="G125" s="40" t="s">
        <v>70</v>
      </c>
    </row>
    <row r="126" spans="1:7" hidden="1" x14ac:dyDescent="0.35">
      <c r="A126" s="13" t="s">
        <v>3</v>
      </c>
      <c r="B126" s="7"/>
      <c r="C126" s="8"/>
      <c r="D126" s="6"/>
      <c r="E126" s="14"/>
      <c r="F126" s="2"/>
      <c r="G126" s="2" t="s">
        <v>70</v>
      </c>
    </row>
    <row r="127" spans="1:7" hidden="1" x14ac:dyDescent="0.35">
      <c r="A127" s="13" t="s">
        <v>14</v>
      </c>
      <c r="B127" s="7"/>
      <c r="C127" s="8"/>
      <c r="D127" s="6"/>
      <c r="E127" s="14"/>
      <c r="F127" s="2"/>
      <c r="G127" s="40" t="s">
        <v>70</v>
      </c>
    </row>
    <row r="128" spans="1:7" hidden="1" x14ac:dyDescent="0.35">
      <c r="A128" s="13" t="s">
        <v>26</v>
      </c>
      <c r="B128" s="7"/>
      <c r="C128" s="8"/>
      <c r="D128" s="6"/>
      <c r="E128" s="14"/>
      <c r="F128" s="2"/>
      <c r="G128" s="2" t="s">
        <v>70</v>
      </c>
    </row>
    <row r="129" spans="1:7" hidden="1" x14ac:dyDescent="0.35">
      <c r="A129" s="13" t="s">
        <v>28</v>
      </c>
      <c r="B129" s="7"/>
      <c r="C129" s="8"/>
      <c r="D129" s="6"/>
      <c r="E129" s="14"/>
      <c r="F129" s="2"/>
      <c r="G129" s="40" t="s">
        <v>70</v>
      </c>
    </row>
    <row r="130" spans="1:7" hidden="1" x14ac:dyDescent="0.35">
      <c r="A130" s="13" t="s">
        <v>34</v>
      </c>
      <c r="B130" s="7"/>
      <c r="C130" s="8"/>
      <c r="D130" s="6"/>
      <c r="E130" s="14"/>
      <c r="F130" s="2"/>
      <c r="G130" s="2" t="s">
        <v>70</v>
      </c>
    </row>
    <row r="131" spans="1:7" hidden="1" x14ac:dyDescent="0.35">
      <c r="A131" s="13" t="s">
        <v>4</v>
      </c>
      <c r="B131" s="7"/>
      <c r="C131" s="8"/>
      <c r="D131" s="6"/>
      <c r="E131" s="14"/>
      <c r="F131" s="2"/>
      <c r="G131" s="40" t="s">
        <v>70</v>
      </c>
    </row>
    <row r="132" spans="1:7" hidden="1" x14ac:dyDescent="0.35">
      <c r="A132" s="13" t="s">
        <v>33</v>
      </c>
      <c r="B132" s="7"/>
      <c r="C132" s="8"/>
      <c r="D132" s="6"/>
      <c r="E132" s="14"/>
      <c r="F132" s="2"/>
      <c r="G132" s="2" t="s">
        <v>70</v>
      </c>
    </row>
    <row r="133" spans="1:7" hidden="1" x14ac:dyDescent="0.35">
      <c r="A133" s="13" t="s">
        <v>35</v>
      </c>
      <c r="B133" s="7"/>
      <c r="C133" s="8"/>
      <c r="D133" s="6"/>
      <c r="E133" s="14"/>
      <c r="F133" s="2"/>
      <c r="G133" s="40" t="s">
        <v>70</v>
      </c>
    </row>
    <row r="134" spans="1:7" hidden="1" x14ac:dyDescent="0.35">
      <c r="A134" s="13" t="s">
        <v>29</v>
      </c>
      <c r="B134" s="7"/>
      <c r="C134" s="8"/>
      <c r="D134" s="6"/>
      <c r="E134" s="14"/>
      <c r="F134" s="2"/>
      <c r="G134" s="2" t="s">
        <v>70</v>
      </c>
    </row>
    <row r="135" spans="1:7" hidden="1" x14ac:dyDescent="0.35">
      <c r="A135" s="13" t="s">
        <v>30</v>
      </c>
      <c r="B135" s="7"/>
      <c r="C135" s="8"/>
      <c r="D135" s="6"/>
      <c r="E135" s="14"/>
      <c r="F135" s="2"/>
      <c r="G135" s="40" t="s">
        <v>70</v>
      </c>
    </row>
    <row r="136" spans="1:7" hidden="1" x14ac:dyDescent="0.35">
      <c r="A136" s="13" t="s">
        <v>31</v>
      </c>
      <c r="B136" s="7"/>
      <c r="C136" s="8"/>
      <c r="D136" s="6"/>
      <c r="E136" s="14"/>
      <c r="F136" s="2"/>
      <c r="G136" s="2" t="s">
        <v>70</v>
      </c>
    </row>
    <row r="137" spans="1:7" hidden="1" x14ac:dyDescent="0.35">
      <c r="A137" s="13" t="s">
        <v>32</v>
      </c>
      <c r="B137" s="7"/>
      <c r="C137" s="8"/>
      <c r="D137" s="6"/>
      <c r="E137" s="14"/>
      <c r="F137" s="2"/>
      <c r="G137" s="40" t="s">
        <v>70</v>
      </c>
    </row>
    <row r="138" spans="1:7" hidden="1" x14ac:dyDescent="0.35">
      <c r="A138" s="13" t="s">
        <v>42</v>
      </c>
      <c r="B138" s="7"/>
      <c r="C138" s="8"/>
      <c r="D138" s="6"/>
      <c r="E138" s="14"/>
      <c r="F138" s="2"/>
      <c r="G138" s="2" t="s">
        <v>70</v>
      </c>
    </row>
    <row r="139" spans="1:7" hidden="1" x14ac:dyDescent="0.35">
      <c r="A139" s="13" t="s">
        <v>43</v>
      </c>
      <c r="B139" s="7"/>
      <c r="C139" s="8"/>
      <c r="D139" s="6"/>
      <c r="E139" s="14"/>
      <c r="F139" s="2"/>
      <c r="G139" s="40" t="s">
        <v>70</v>
      </c>
    </row>
    <row r="140" spans="1:7" hidden="1" x14ac:dyDescent="0.35">
      <c r="A140" s="13" t="s">
        <v>9</v>
      </c>
      <c r="B140" s="7"/>
      <c r="C140" s="8"/>
      <c r="D140" s="6"/>
      <c r="E140" s="14"/>
      <c r="F140" s="2"/>
      <c r="G140" s="2" t="s">
        <v>70</v>
      </c>
    </row>
    <row r="141" spans="1:7" hidden="1" x14ac:dyDescent="0.35">
      <c r="A141" s="13" t="s">
        <v>27</v>
      </c>
      <c r="B141" s="7"/>
      <c r="C141" s="8"/>
      <c r="D141" s="6"/>
      <c r="E141" s="14"/>
      <c r="F141" s="2"/>
      <c r="G141" s="40" t="s">
        <v>70</v>
      </c>
    </row>
    <row r="142" spans="1:7" hidden="1" x14ac:dyDescent="0.35">
      <c r="A142" s="13" t="s">
        <v>5</v>
      </c>
      <c r="B142" s="7"/>
      <c r="C142" s="8"/>
      <c r="D142" s="6"/>
      <c r="E142" s="14"/>
      <c r="F142" s="2"/>
      <c r="G142" s="2" t="s">
        <v>70</v>
      </c>
    </row>
    <row r="143" spans="1:7" hidden="1" x14ac:dyDescent="0.35">
      <c r="A143" s="13" t="s">
        <v>6</v>
      </c>
      <c r="B143" s="7"/>
      <c r="C143" s="8"/>
      <c r="D143" s="6"/>
      <c r="E143" s="14"/>
      <c r="F143" s="2"/>
      <c r="G143" s="40" t="s">
        <v>70</v>
      </c>
    </row>
    <row r="144" spans="1:7" hidden="1" x14ac:dyDescent="0.35">
      <c r="A144" s="13" t="s">
        <v>7</v>
      </c>
      <c r="B144" s="7"/>
      <c r="C144" s="8"/>
      <c r="D144" s="6"/>
      <c r="E144" s="14"/>
      <c r="F144" s="2"/>
      <c r="G144" s="2" t="s">
        <v>70</v>
      </c>
    </row>
    <row r="145" spans="1:7" hidden="1" x14ac:dyDescent="0.35">
      <c r="A145" s="13" t="s">
        <v>8</v>
      </c>
      <c r="B145" s="7"/>
      <c r="C145" s="8"/>
      <c r="D145" s="6"/>
      <c r="E145" s="14"/>
      <c r="F145" s="2"/>
      <c r="G145" s="40" t="s">
        <v>70</v>
      </c>
    </row>
    <row r="146" spans="1:7" hidden="1" x14ac:dyDescent="0.35">
      <c r="A146" s="13" t="s">
        <v>45</v>
      </c>
      <c r="B146" s="7"/>
      <c r="C146" s="8"/>
      <c r="D146" s="6"/>
      <c r="E146" s="14"/>
      <c r="F146" s="2"/>
      <c r="G146" s="2" t="s">
        <v>70</v>
      </c>
    </row>
    <row r="147" spans="1:7" hidden="1" x14ac:dyDescent="0.35">
      <c r="A147" s="13" t="s">
        <v>40</v>
      </c>
      <c r="B147" s="7"/>
      <c r="C147" s="8"/>
      <c r="D147" s="6"/>
      <c r="E147" s="14"/>
      <c r="F147" s="2"/>
      <c r="G147" s="40" t="s">
        <v>70</v>
      </c>
    </row>
    <row r="148" spans="1:7" hidden="1" x14ac:dyDescent="0.35">
      <c r="A148" s="13" t="s">
        <v>41</v>
      </c>
      <c r="B148" s="7"/>
      <c r="C148" s="8"/>
      <c r="D148" s="6"/>
      <c r="E148" s="14"/>
      <c r="F148" s="2"/>
      <c r="G148" s="2" t="s">
        <v>70</v>
      </c>
    </row>
    <row r="149" spans="1:7" hidden="1" x14ac:dyDescent="0.35">
      <c r="A149" s="13" t="s">
        <v>10</v>
      </c>
      <c r="B149" s="7"/>
      <c r="C149" s="8"/>
      <c r="D149" s="6"/>
      <c r="E149" s="14"/>
      <c r="F149" s="2"/>
      <c r="G149" s="40" t="s">
        <v>70</v>
      </c>
    </row>
    <row r="150" spans="1:7" hidden="1" x14ac:dyDescent="0.35">
      <c r="A150" s="13" t="s">
        <v>11</v>
      </c>
      <c r="B150" s="7"/>
      <c r="C150" s="8"/>
      <c r="D150" s="6"/>
      <c r="E150" s="14"/>
      <c r="F150" s="2"/>
      <c r="G150" s="2" t="s">
        <v>70</v>
      </c>
    </row>
    <row r="151" spans="1:7" hidden="1" x14ac:dyDescent="0.35">
      <c r="A151" s="13" t="s">
        <v>44</v>
      </c>
      <c r="B151" s="7"/>
      <c r="C151" s="8"/>
      <c r="D151" s="6"/>
      <c r="E151" s="14"/>
      <c r="F151" s="2"/>
      <c r="G151" s="40" t="s">
        <v>70</v>
      </c>
    </row>
    <row r="152" spans="1:7" hidden="1" x14ac:dyDescent="0.35">
      <c r="A152" s="13" t="s">
        <v>12</v>
      </c>
      <c r="B152" s="7"/>
      <c r="C152" s="8"/>
      <c r="D152" s="6"/>
      <c r="E152" s="14"/>
      <c r="F152" s="2"/>
      <c r="G152" s="2" t="s">
        <v>70</v>
      </c>
    </row>
    <row r="153" spans="1:7" hidden="1" x14ac:dyDescent="0.35">
      <c r="A153" s="13" t="s">
        <v>16</v>
      </c>
      <c r="B153" s="7"/>
      <c r="C153" s="8"/>
      <c r="D153" s="6"/>
      <c r="E153" s="14"/>
      <c r="F153" s="2"/>
      <c r="G153" s="40" t="s">
        <v>70</v>
      </c>
    </row>
    <row r="154" spans="1:7" hidden="1" x14ac:dyDescent="0.35">
      <c r="A154" s="13" t="s">
        <v>49</v>
      </c>
      <c r="B154" s="7"/>
      <c r="C154" s="8"/>
      <c r="D154" s="6"/>
      <c r="E154" s="14"/>
      <c r="F154" s="2"/>
      <c r="G154" s="2" t="s">
        <v>70</v>
      </c>
    </row>
    <row r="155" spans="1:7" hidden="1" x14ac:dyDescent="0.35">
      <c r="A155" s="13" t="s">
        <v>48</v>
      </c>
      <c r="B155" s="7"/>
      <c r="C155" s="8"/>
      <c r="D155" s="6"/>
      <c r="E155" s="14"/>
      <c r="F155" s="2"/>
      <c r="G155" s="40" t="s">
        <v>70</v>
      </c>
    </row>
    <row r="156" spans="1:7" hidden="1" x14ac:dyDescent="0.35">
      <c r="A156" s="13" t="s">
        <v>20</v>
      </c>
      <c r="B156" s="7"/>
      <c r="C156" s="8"/>
      <c r="D156" s="6"/>
      <c r="E156" s="14"/>
      <c r="F156" s="2"/>
      <c r="G156" s="2" t="s">
        <v>70</v>
      </c>
    </row>
    <row r="157" spans="1:7" hidden="1" x14ac:dyDescent="0.35">
      <c r="A157" s="13" t="s">
        <v>15</v>
      </c>
      <c r="B157" s="7"/>
      <c r="C157" s="8"/>
      <c r="D157" s="6"/>
      <c r="E157" s="14"/>
      <c r="F157" s="2"/>
      <c r="G157" s="40" t="s">
        <v>70</v>
      </c>
    </row>
    <row r="158" spans="1:7" hidden="1" x14ac:dyDescent="0.35">
      <c r="A158" s="13" t="s">
        <v>17</v>
      </c>
      <c r="B158" s="7"/>
      <c r="C158" s="8"/>
      <c r="D158" s="6"/>
      <c r="E158" s="14"/>
      <c r="F158" s="2"/>
      <c r="G158" s="2" t="s">
        <v>70</v>
      </c>
    </row>
    <row r="159" spans="1:7" hidden="1" x14ac:dyDescent="0.35">
      <c r="A159" s="13" t="s">
        <v>36</v>
      </c>
      <c r="B159" s="7"/>
      <c r="C159" s="8"/>
      <c r="D159" s="6"/>
      <c r="E159" s="14"/>
      <c r="F159" s="2"/>
      <c r="G159" s="40" t="s">
        <v>70</v>
      </c>
    </row>
    <row r="160" spans="1:7" hidden="1" x14ac:dyDescent="0.35">
      <c r="A160" s="13" t="s">
        <v>37</v>
      </c>
      <c r="B160" s="7"/>
      <c r="C160" s="8"/>
      <c r="D160" s="6"/>
      <c r="E160" s="14"/>
      <c r="F160" s="2"/>
      <c r="G160" s="2" t="s">
        <v>70</v>
      </c>
    </row>
    <row r="161" spans="1:7" hidden="1" x14ac:dyDescent="0.35">
      <c r="A161" s="13" t="s">
        <v>38</v>
      </c>
      <c r="B161" s="7"/>
      <c r="C161" s="8"/>
      <c r="D161" s="6"/>
      <c r="E161" s="14"/>
      <c r="F161" s="2"/>
      <c r="G161" s="40" t="s">
        <v>70</v>
      </c>
    </row>
    <row r="162" spans="1:7" hidden="1" x14ac:dyDescent="0.35">
      <c r="A162" s="13" t="s">
        <v>39</v>
      </c>
      <c r="B162" s="7"/>
      <c r="C162" s="8"/>
      <c r="D162" s="6"/>
      <c r="E162" s="14"/>
      <c r="F162" s="2"/>
      <c r="G162" s="2" t="s">
        <v>70</v>
      </c>
    </row>
    <row r="163" spans="1:7" hidden="1" x14ac:dyDescent="0.35">
      <c r="A163" s="13" t="s">
        <v>46</v>
      </c>
      <c r="B163" s="7"/>
      <c r="C163" s="8"/>
      <c r="D163" s="6"/>
      <c r="E163" s="14"/>
      <c r="F163" s="2"/>
      <c r="G163" s="40" t="s">
        <v>70</v>
      </c>
    </row>
    <row r="164" spans="1:7" hidden="1" x14ac:dyDescent="0.35">
      <c r="A164" s="13" t="s">
        <v>47</v>
      </c>
      <c r="B164" s="7"/>
      <c r="C164" s="8"/>
      <c r="D164" s="6"/>
      <c r="E164" s="14"/>
      <c r="F164" s="2"/>
      <c r="G164" s="2" t="s">
        <v>70</v>
      </c>
    </row>
    <row r="165" spans="1:7" hidden="1" x14ac:dyDescent="0.35">
      <c r="A165" s="13" t="s">
        <v>21</v>
      </c>
      <c r="B165" s="7"/>
      <c r="C165" s="8"/>
      <c r="D165" s="6"/>
      <c r="E165" s="14"/>
      <c r="F165" s="2"/>
      <c r="G165" s="40" t="s">
        <v>70</v>
      </c>
    </row>
    <row r="166" spans="1:7" hidden="1" x14ac:dyDescent="0.35">
      <c r="A166" s="19" t="s">
        <v>22</v>
      </c>
      <c r="B166" s="20"/>
      <c r="C166" s="8"/>
      <c r="D166" s="6"/>
      <c r="E166" s="14"/>
      <c r="F166" s="2"/>
      <c r="G166" s="2" t="s">
        <v>70</v>
      </c>
    </row>
    <row r="167" spans="1:7" ht="15" hidden="1" thickBot="1" x14ac:dyDescent="0.4">
      <c r="A167" s="26" t="s">
        <v>23</v>
      </c>
      <c r="B167" s="37">
        <f>SUMIF(E123:E166,"=X",B123:B166)</f>
        <v>0</v>
      </c>
      <c r="C167" s="36"/>
      <c r="D167" s="3"/>
      <c r="E167" s="15"/>
      <c r="F167" s="2"/>
      <c r="G167" s="40" t="s">
        <v>70</v>
      </c>
    </row>
    <row r="168" spans="1:7" hidden="1" x14ac:dyDescent="0.35">
      <c r="A168" s="23" t="s">
        <v>62</v>
      </c>
      <c r="B168" s="35"/>
      <c r="C168" s="4"/>
      <c r="D168" s="4"/>
      <c r="E168" s="11"/>
      <c r="F168" s="2"/>
      <c r="G168" s="2" t="s">
        <v>70</v>
      </c>
    </row>
    <row r="169" spans="1:7" hidden="1" x14ac:dyDescent="0.35">
      <c r="A169" s="16" t="s">
        <v>18</v>
      </c>
      <c r="B169" s="7"/>
      <c r="C169" s="6"/>
      <c r="D169" s="6"/>
      <c r="E169" s="14"/>
      <c r="F169" s="2"/>
      <c r="G169" s="40" t="s">
        <v>70</v>
      </c>
    </row>
    <row r="170" spans="1:7" hidden="1" x14ac:dyDescent="0.35">
      <c r="A170" s="34" t="s">
        <v>19</v>
      </c>
      <c r="B170" s="20"/>
      <c r="C170" s="6"/>
      <c r="D170" s="6"/>
      <c r="E170" s="14"/>
      <c r="F170" s="2"/>
      <c r="G170" s="2" t="s">
        <v>70</v>
      </c>
    </row>
    <row r="171" spans="1:7" ht="15" hidden="1" thickBot="1" x14ac:dyDescent="0.4">
      <c r="A171" s="26" t="s">
        <v>23</v>
      </c>
      <c r="B171" s="37">
        <f>SUMIF(E169:E170,"=X",B169:B170)</f>
        <v>0</v>
      </c>
      <c r="C171" s="33"/>
      <c r="D171" s="3"/>
      <c r="E171" s="15"/>
      <c r="F171" s="2"/>
      <c r="G171" s="40" t="s">
        <v>70</v>
      </c>
    </row>
    <row r="172" spans="1:7" hidden="1" x14ac:dyDescent="0.35">
      <c r="A172" s="23" t="s">
        <v>13</v>
      </c>
      <c r="B172" s="35"/>
      <c r="C172" s="4"/>
      <c r="D172" s="4"/>
      <c r="E172" s="11"/>
      <c r="F172" s="2"/>
      <c r="G172" s="2" t="s">
        <v>70</v>
      </c>
    </row>
    <row r="173" spans="1:7" hidden="1" x14ac:dyDescent="0.35">
      <c r="A173" s="13" t="s">
        <v>1</v>
      </c>
      <c r="B173" s="7"/>
      <c r="C173" s="6"/>
      <c r="D173" s="6"/>
      <c r="E173" s="14"/>
      <c r="F173" s="2"/>
      <c r="G173" s="40" t="s">
        <v>70</v>
      </c>
    </row>
    <row r="174" spans="1:7" hidden="1" x14ac:dyDescent="0.35">
      <c r="A174" s="13" t="s">
        <v>24</v>
      </c>
      <c r="B174" s="7"/>
      <c r="C174" s="6"/>
      <c r="D174" s="6"/>
      <c r="E174" s="14"/>
      <c r="F174" s="2"/>
      <c r="G174" s="2" t="s">
        <v>70</v>
      </c>
    </row>
    <row r="175" spans="1:7" hidden="1" x14ac:dyDescent="0.35">
      <c r="A175" s="13" t="s">
        <v>2</v>
      </c>
      <c r="B175" s="7"/>
      <c r="C175" s="6"/>
      <c r="D175" s="6"/>
      <c r="E175" s="14"/>
      <c r="F175" s="2"/>
      <c r="G175" s="40" t="s">
        <v>70</v>
      </c>
    </row>
    <row r="176" spans="1:7" hidden="1" x14ac:dyDescent="0.35">
      <c r="A176" s="13" t="s">
        <v>3</v>
      </c>
      <c r="B176" s="7"/>
      <c r="C176" s="6"/>
      <c r="D176" s="6"/>
      <c r="E176" s="14"/>
      <c r="F176" s="2"/>
      <c r="G176" s="2" t="s">
        <v>70</v>
      </c>
    </row>
    <row r="177" spans="1:7" hidden="1" x14ac:dyDescent="0.35">
      <c r="A177" s="13" t="s">
        <v>14</v>
      </c>
      <c r="B177" s="7"/>
      <c r="C177" s="6"/>
      <c r="D177" s="6"/>
      <c r="E177" s="14"/>
      <c r="F177" s="2"/>
      <c r="G177" s="40" t="s">
        <v>70</v>
      </c>
    </row>
    <row r="178" spans="1:7" hidden="1" x14ac:dyDescent="0.35">
      <c r="A178" s="13" t="s">
        <v>26</v>
      </c>
      <c r="B178" s="7"/>
      <c r="C178" s="6"/>
      <c r="D178" s="6"/>
      <c r="E178" s="14"/>
      <c r="F178" s="2"/>
      <c r="G178" s="2" t="s">
        <v>70</v>
      </c>
    </row>
    <row r="179" spans="1:7" hidden="1" x14ac:dyDescent="0.35">
      <c r="A179" s="13" t="s">
        <v>28</v>
      </c>
      <c r="B179" s="7"/>
      <c r="C179" s="6"/>
      <c r="D179" s="6"/>
      <c r="E179" s="14"/>
      <c r="F179" s="2"/>
      <c r="G179" s="40" t="s">
        <v>70</v>
      </c>
    </row>
    <row r="180" spans="1:7" hidden="1" x14ac:dyDescent="0.35">
      <c r="A180" s="13" t="s">
        <v>34</v>
      </c>
      <c r="B180" s="7"/>
      <c r="C180" s="6"/>
      <c r="D180" s="6"/>
      <c r="E180" s="14"/>
      <c r="F180" s="2"/>
      <c r="G180" s="2" t="s">
        <v>70</v>
      </c>
    </row>
    <row r="181" spans="1:7" hidden="1" x14ac:dyDescent="0.35">
      <c r="A181" s="13" t="s">
        <v>4</v>
      </c>
      <c r="B181" s="7"/>
      <c r="C181" s="6"/>
      <c r="D181" s="6"/>
      <c r="E181" s="14"/>
      <c r="F181" s="2"/>
      <c r="G181" s="40" t="s">
        <v>70</v>
      </c>
    </row>
    <row r="182" spans="1:7" hidden="1" x14ac:dyDescent="0.35">
      <c r="A182" s="13" t="s">
        <v>33</v>
      </c>
      <c r="B182" s="7"/>
      <c r="C182" s="6"/>
      <c r="D182" s="6"/>
      <c r="E182" s="14"/>
      <c r="F182" s="2"/>
      <c r="G182" s="2" t="s">
        <v>70</v>
      </c>
    </row>
    <row r="183" spans="1:7" hidden="1" x14ac:dyDescent="0.35">
      <c r="A183" s="13" t="s">
        <v>35</v>
      </c>
      <c r="B183" s="7"/>
      <c r="C183" s="6"/>
      <c r="D183" s="6"/>
      <c r="E183" s="14"/>
      <c r="F183" s="2"/>
      <c r="G183" s="40" t="s">
        <v>70</v>
      </c>
    </row>
    <row r="184" spans="1:7" hidden="1" x14ac:dyDescent="0.35">
      <c r="A184" s="13" t="s">
        <v>29</v>
      </c>
      <c r="B184" s="7"/>
      <c r="C184" s="6"/>
      <c r="D184" s="6"/>
      <c r="E184" s="14"/>
      <c r="F184" s="2"/>
      <c r="G184" s="2" t="s">
        <v>70</v>
      </c>
    </row>
    <row r="185" spans="1:7" hidden="1" x14ac:dyDescent="0.35">
      <c r="A185" s="13" t="s">
        <v>30</v>
      </c>
      <c r="B185" s="7"/>
      <c r="C185" s="6"/>
      <c r="D185" s="6"/>
      <c r="E185" s="14"/>
      <c r="F185" s="2"/>
      <c r="G185" s="40" t="s">
        <v>70</v>
      </c>
    </row>
    <row r="186" spans="1:7" hidden="1" x14ac:dyDescent="0.35">
      <c r="A186" s="13" t="s">
        <v>31</v>
      </c>
      <c r="B186" s="7"/>
      <c r="C186" s="6"/>
      <c r="D186" s="6"/>
      <c r="E186" s="14"/>
      <c r="F186" s="2"/>
      <c r="G186" s="2" t="s">
        <v>70</v>
      </c>
    </row>
    <row r="187" spans="1:7" hidden="1" x14ac:dyDescent="0.35">
      <c r="A187" s="13" t="s">
        <v>32</v>
      </c>
      <c r="B187" s="7"/>
      <c r="C187" s="6"/>
      <c r="D187" s="6"/>
      <c r="E187" s="14"/>
      <c r="F187" s="2"/>
      <c r="G187" s="40" t="s">
        <v>70</v>
      </c>
    </row>
    <row r="188" spans="1:7" hidden="1" x14ac:dyDescent="0.35">
      <c r="A188" s="13" t="s">
        <v>42</v>
      </c>
      <c r="B188" s="7"/>
      <c r="C188" s="6"/>
      <c r="D188" s="6"/>
      <c r="E188" s="14"/>
      <c r="F188" s="2"/>
      <c r="G188" s="2" t="s">
        <v>70</v>
      </c>
    </row>
    <row r="189" spans="1:7" hidden="1" x14ac:dyDescent="0.35">
      <c r="A189" s="13" t="s">
        <v>43</v>
      </c>
      <c r="B189" s="7"/>
      <c r="C189" s="6"/>
      <c r="D189" s="6"/>
      <c r="E189" s="14"/>
      <c r="F189" s="2"/>
      <c r="G189" s="40" t="s">
        <v>70</v>
      </c>
    </row>
    <row r="190" spans="1:7" hidden="1" x14ac:dyDescent="0.35">
      <c r="A190" s="13" t="s">
        <v>9</v>
      </c>
      <c r="B190" s="7"/>
      <c r="C190" s="6"/>
      <c r="D190" s="6"/>
      <c r="E190" s="14"/>
      <c r="F190" s="2"/>
      <c r="G190" s="2" t="s">
        <v>70</v>
      </c>
    </row>
    <row r="191" spans="1:7" hidden="1" x14ac:dyDescent="0.35">
      <c r="A191" s="13" t="s">
        <v>27</v>
      </c>
      <c r="B191" s="7"/>
      <c r="C191" s="6"/>
      <c r="D191" s="6"/>
      <c r="E191" s="14"/>
      <c r="F191" s="2"/>
      <c r="G191" s="40" t="s">
        <v>70</v>
      </c>
    </row>
    <row r="192" spans="1:7" hidden="1" x14ac:dyDescent="0.35">
      <c r="A192" s="13" t="s">
        <v>5</v>
      </c>
      <c r="B192" s="7"/>
      <c r="C192" s="6"/>
      <c r="D192" s="6"/>
      <c r="E192" s="14"/>
      <c r="F192" s="2"/>
      <c r="G192" s="2" t="s">
        <v>70</v>
      </c>
    </row>
    <row r="193" spans="1:7" hidden="1" x14ac:dyDescent="0.35">
      <c r="A193" s="13" t="s">
        <v>6</v>
      </c>
      <c r="B193" s="7"/>
      <c r="C193" s="6"/>
      <c r="D193" s="6"/>
      <c r="E193" s="14"/>
      <c r="F193" s="2"/>
      <c r="G193" s="40" t="s">
        <v>70</v>
      </c>
    </row>
    <row r="194" spans="1:7" hidden="1" x14ac:dyDescent="0.35">
      <c r="A194" s="13" t="s">
        <v>7</v>
      </c>
      <c r="B194" s="7"/>
      <c r="C194" s="6"/>
      <c r="D194" s="6"/>
      <c r="E194" s="14"/>
      <c r="F194" s="2"/>
      <c r="G194" s="2" t="s">
        <v>70</v>
      </c>
    </row>
    <row r="195" spans="1:7" hidden="1" x14ac:dyDescent="0.35">
      <c r="A195" s="13" t="s">
        <v>8</v>
      </c>
      <c r="B195" s="7"/>
      <c r="C195" s="6"/>
      <c r="D195" s="6"/>
      <c r="E195" s="14"/>
      <c r="F195" s="2"/>
      <c r="G195" s="40" t="s">
        <v>70</v>
      </c>
    </row>
    <row r="196" spans="1:7" hidden="1" x14ac:dyDescent="0.35">
      <c r="A196" s="13" t="s">
        <v>45</v>
      </c>
      <c r="B196" s="7"/>
      <c r="C196" s="6"/>
      <c r="D196" s="6"/>
      <c r="E196" s="14"/>
      <c r="F196" s="2"/>
      <c r="G196" s="2" t="s">
        <v>70</v>
      </c>
    </row>
    <row r="197" spans="1:7" hidden="1" x14ac:dyDescent="0.35">
      <c r="A197" s="13" t="s">
        <v>40</v>
      </c>
      <c r="B197" s="7"/>
      <c r="C197" s="6"/>
      <c r="D197" s="6"/>
      <c r="E197" s="14"/>
      <c r="F197" s="2"/>
      <c r="G197" s="40" t="s">
        <v>70</v>
      </c>
    </row>
    <row r="198" spans="1:7" hidden="1" x14ac:dyDescent="0.35">
      <c r="A198" s="13" t="s">
        <v>41</v>
      </c>
      <c r="B198" s="7"/>
      <c r="C198" s="6"/>
      <c r="D198" s="6"/>
      <c r="E198" s="14"/>
      <c r="F198" s="2"/>
      <c r="G198" s="2" t="s">
        <v>70</v>
      </c>
    </row>
    <row r="199" spans="1:7" hidden="1" x14ac:dyDescent="0.35">
      <c r="A199" s="13" t="s">
        <v>10</v>
      </c>
      <c r="B199" s="7"/>
      <c r="C199" s="6"/>
      <c r="D199" s="6"/>
      <c r="E199" s="14"/>
      <c r="F199" s="2"/>
      <c r="G199" s="40" t="s">
        <v>70</v>
      </c>
    </row>
    <row r="200" spans="1:7" hidden="1" x14ac:dyDescent="0.35">
      <c r="A200" s="13" t="s">
        <v>11</v>
      </c>
      <c r="B200" s="7"/>
      <c r="C200" s="6"/>
      <c r="D200" s="6"/>
      <c r="E200" s="14"/>
      <c r="F200" s="2"/>
      <c r="G200" s="2" t="s">
        <v>70</v>
      </c>
    </row>
    <row r="201" spans="1:7" hidden="1" x14ac:dyDescent="0.35">
      <c r="A201" s="13" t="s">
        <v>44</v>
      </c>
      <c r="B201" s="7"/>
      <c r="C201" s="6"/>
      <c r="D201" s="6"/>
      <c r="E201" s="14"/>
      <c r="F201" s="2"/>
      <c r="G201" s="40" t="s">
        <v>70</v>
      </c>
    </row>
    <row r="202" spans="1:7" hidden="1" x14ac:dyDescent="0.35">
      <c r="A202" s="13" t="s">
        <v>12</v>
      </c>
      <c r="B202" s="7"/>
      <c r="C202" s="6"/>
      <c r="D202" s="6"/>
      <c r="E202" s="14"/>
      <c r="F202" s="2"/>
      <c r="G202" s="2" t="s">
        <v>70</v>
      </c>
    </row>
    <row r="203" spans="1:7" hidden="1" x14ac:dyDescent="0.35">
      <c r="A203" s="13" t="s">
        <v>16</v>
      </c>
      <c r="B203" s="7"/>
      <c r="C203" s="6"/>
      <c r="D203" s="6"/>
      <c r="E203" s="14"/>
      <c r="F203" s="2"/>
      <c r="G203" s="40" t="s">
        <v>70</v>
      </c>
    </row>
    <row r="204" spans="1:7" hidden="1" x14ac:dyDescent="0.35">
      <c r="A204" s="13" t="s">
        <v>49</v>
      </c>
      <c r="B204" s="7"/>
      <c r="C204" s="6"/>
      <c r="D204" s="6"/>
      <c r="E204" s="14"/>
      <c r="F204" s="2"/>
      <c r="G204" s="2" t="s">
        <v>70</v>
      </c>
    </row>
    <row r="205" spans="1:7" hidden="1" x14ac:dyDescent="0.35">
      <c r="A205" s="13" t="s">
        <v>59</v>
      </c>
      <c r="B205" s="7"/>
      <c r="C205" s="6"/>
      <c r="D205" s="6"/>
      <c r="E205" s="14"/>
      <c r="F205" s="2"/>
      <c r="G205" s="40" t="s">
        <v>70</v>
      </c>
    </row>
    <row r="206" spans="1:7" hidden="1" x14ac:dyDescent="0.35">
      <c r="A206" s="13" t="s">
        <v>60</v>
      </c>
      <c r="B206" s="7"/>
      <c r="C206" s="6"/>
      <c r="D206" s="6"/>
      <c r="E206" s="14"/>
      <c r="F206" s="2"/>
      <c r="G206" s="2" t="s">
        <v>70</v>
      </c>
    </row>
    <row r="207" spans="1:7" hidden="1" x14ac:dyDescent="0.35">
      <c r="A207" s="13" t="s">
        <v>48</v>
      </c>
      <c r="B207" s="7"/>
      <c r="C207" s="6"/>
      <c r="D207" s="6"/>
      <c r="E207" s="14"/>
      <c r="F207" s="2"/>
      <c r="G207" s="40" t="s">
        <v>70</v>
      </c>
    </row>
    <row r="208" spans="1:7" hidden="1" x14ac:dyDescent="0.35">
      <c r="A208" s="13" t="s">
        <v>20</v>
      </c>
      <c r="B208" s="7"/>
      <c r="C208" s="6"/>
      <c r="D208" s="6"/>
      <c r="E208" s="14"/>
      <c r="F208" s="2"/>
      <c r="G208" s="2" t="s">
        <v>70</v>
      </c>
    </row>
    <row r="209" spans="1:7" hidden="1" x14ac:dyDescent="0.35">
      <c r="A209" s="13" t="s">
        <v>15</v>
      </c>
      <c r="B209" s="7"/>
      <c r="C209" s="6"/>
      <c r="D209" s="6"/>
      <c r="E209" s="14"/>
      <c r="F209" s="2"/>
      <c r="G209" s="40" t="s">
        <v>70</v>
      </c>
    </row>
    <row r="210" spans="1:7" hidden="1" x14ac:dyDescent="0.35">
      <c r="A210" s="13" t="s">
        <v>17</v>
      </c>
      <c r="B210" s="7"/>
      <c r="C210" s="6"/>
      <c r="D210" s="6"/>
      <c r="E210" s="14"/>
      <c r="F210" s="2"/>
      <c r="G210" s="2" t="s">
        <v>70</v>
      </c>
    </row>
    <row r="211" spans="1:7" hidden="1" x14ac:dyDescent="0.35">
      <c r="A211" s="13" t="s">
        <v>36</v>
      </c>
      <c r="B211" s="7"/>
      <c r="C211" s="6"/>
      <c r="D211" s="6"/>
      <c r="E211" s="14"/>
      <c r="F211" s="2"/>
      <c r="G211" s="40" t="s">
        <v>70</v>
      </c>
    </row>
    <row r="212" spans="1:7" hidden="1" x14ac:dyDescent="0.35">
      <c r="A212" s="13" t="s">
        <v>37</v>
      </c>
      <c r="B212" s="7"/>
      <c r="C212" s="6"/>
      <c r="D212" s="6"/>
      <c r="E212" s="14"/>
      <c r="F212" s="2"/>
      <c r="G212" s="2" t="s">
        <v>70</v>
      </c>
    </row>
    <row r="213" spans="1:7" hidden="1" x14ac:dyDescent="0.35">
      <c r="A213" s="13" t="s">
        <v>38</v>
      </c>
      <c r="B213" s="7"/>
      <c r="C213" s="6"/>
      <c r="D213" s="6"/>
      <c r="E213" s="14"/>
      <c r="F213" s="2"/>
      <c r="G213" s="40" t="s">
        <v>70</v>
      </c>
    </row>
    <row r="214" spans="1:7" hidden="1" x14ac:dyDescent="0.35">
      <c r="A214" s="13" t="s">
        <v>39</v>
      </c>
      <c r="B214" s="7"/>
      <c r="C214" s="6"/>
      <c r="D214" s="6"/>
      <c r="E214" s="14"/>
      <c r="F214" s="2"/>
      <c r="G214" s="2" t="s">
        <v>70</v>
      </c>
    </row>
    <row r="215" spans="1:7" hidden="1" x14ac:dyDescent="0.35">
      <c r="A215" s="13" t="s">
        <v>46</v>
      </c>
      <c r="B215" s="7"/>
      <c r="C215" s="6"/>
      <c r="D215" s="6"/>
      <c r="E215" s="14"/>
      <c r="F215" s="2"/>
      <c r="G215" s="40" t="s">
        <v>70</v>
      </c>
    </row>
    <row r="216" spans="1:7" hidden="1" x14ac:dyDescent="0.35">
      <c r="A216" s="13" t="s">
        <v>61</v>
      </c>
      <c r="B216" s="7"/>
      <c r="C216" s="6"/>
      <c r="D216" s="6"/>
      <c r="E216" s="14"/>
      <c r="F216" s="2"/>
      <c r="G216" s="2" t="s">
        <v>70</v>
      </c>
    </row>
    <row r="217" spans="1:7" hidden="1" x14ac:dyDescent="0.35">
      <c r="A217" s="13" t="s">
        <v>55</v>
      </c>
      <c r="B217" s="7"/>
      <c r="C217" s="6"/>
      <c r="D217" s="6"/>
      <c r="E217" s="14"/>
      <c r="F217" s="2"/>
      <c r="G217" s="40" t="s">
        <v>70</v>
      </c>
    </row>
    <row r="218" spans="1:7" hidden="1" x14ac:dyDescent="0.35">
      <c r="A218" s="13" t="s">
        <v>56</v>
      </c>
      <c r="B218" s="7"/>
      <c r="C218" s="6"/>
      <c r="D218" s="6"/>
      <c r="E218" s="14"/>
      <c r="F218" s="2"/>
      <c r="G218" s="2" t="s">
        <v>70</v>
      </c>
    </row>
    <row r="219" spans="1:7" hidden="1" x14ac:dyDescent="0.35">
      <c r="A219" s="13" t="s">
        <v>57</v>
      </c>
      <c r="B219" s="7"/>
      <c r="C219" s="6"/>
      <c r="D219" s="6"/>
      <c r="E219" s="14"/>
      <c r="F219" s="2"/>
      <c r="G219" s="40" t="s">
        <v>70</v>
      </c>
    </row>
    <row r="220" spans="1:7" hidden="1" x14ac:dyDescent="0.35">
      <c r="A220" s="13" t="s">
        <v>58</v>
      </c>
      <c r="B220" s="7"/>
      <c r="C220" s="6"/>
      <c r="D220" s="6"/>
      <c r="E220" s="14"/>
      <c r="F220" s="2"/>
      <c r="G220" s="2" t="s">
        <v>70</v>
      </c>
    </row>
    <row r="221" spans="1:7" hidden="1" x14ac:dyDescent="0.35">
      <c r="A221" s="13" t="s">
        <v>47</v>
      </c>
      <c r="B221" s="7"/>
      <c r="C221" s="6"/>
      <c r="D221" s="6"/>
      <c r="E221" s="14"/>
      <c r="F221" s="2"/>
      <c r="G221" s="40" t="s">
        <v>70</v>
      </c>
    </row>
    <row r="222" spans="1:7" hidden="1" x14ac:dyDescent="0.35">
      <c r="A222" s="13" t="s">
        <v>52</v>
      </c>
      <c r="B222" s="7"/>
      <c r="C222" s="6"/>
      <c r="D222" s="6"/>
      <c r="E222" s="14"/>
      <c r="F222" s="2"/>
      <c r="G222" s="2" t="s">
        <v>70</v>
      </c>
    </row>
    <row r="223" spans="1:7" hidden="1" x14ac:dyDescent="0.35">
      <c r="A223" s="13" t="s">
        <v>52</v>
      </c>
      <c r="B223" s="7"/>
      <c r="C223" s="6"/>
      <c r="D223" s="6"/>
      <c r="E223" s="14"/>
      <c r="F223" s="2"/>
      <c r="G223" s="40" t="s">
        <v>70</v>
      </c>
    </row>
    <row r="224" spans="1:7" hidden="1" x14ac:dyDescent="0.35">
      <c r="A224" s="13" t="s">
        <v>52</v>
      </c>
      <c r="B224" s="7"/>
      <c r="C224" s="6"/>
      <c r="D224" s="6"/>
      <c r="E224" s="14"/>
      <c r="F224" s="2"/>
      <c r="G224" s="2" t="s">
        <v>70</v>
      </c>
    </row>
    <row r="225" spans="1:7" hidden="1" x14ac:dyDescent="0.35">
      <c r="A225" s="13" t="s">
        <v>51</v>
      </c>
      <c r="B225" s="7"/>
      <c r="C225" s="6"/>
      <c r="D225" s="6"/>
      <c r="E225" s="14"/>
      <c r="F225" s="2"/>
      <c r="G225" s="40" t="s">
        <v>70</v>
      </c>
    </row>
    <row r="226" spans="1:7" hidden="1" x14ac:dyDescent="0.35">
      <c r="A226" s="13" t="s">
        <v>51</v>
      </c>
      <c r="B226" s="7"/>
      <c r="C226" s="6"/>
      <c r="D226" s="6"/>
      <c r="E226" s="14"/>
      <c r="F226" s="2"/>
      <c r="G226" s="2" t="s">
        <v>70</v>
      </c>
    </row>
    <row r="227" spans="1:7" hidden="1" x14ac:dyDescent="0.35">
      <c r="A227" s="13" t="s">
        <v>51</v>
      </c>
      <c r="B227" s="7"/>
      <c r="C227" s="6"/>
      <c r="D227" s="6"/>
      <c r="E227" s="14"/>
      <c r="F227" s="2"/>
      <c r="G227" s="40" t="s">
        <v>70</v>
      </c>
    </row>
    <row r="228" spans="1:7" hidden="1" x14ac:dyDescent="0.35">
      <c r="A228" s="13" t="s">
        <v>53</v>
      </c>
      <c r="B228" s="7"/>
      <c r="C228" s="6"/>
      <c r="D228" s="6"/>
      <c r="E228" s="14"/>
      <c r="F228" s="2"/>
      <c r="G228" s="2" t="s">
        <v>70</v>
      </c>
    </row>
    <row r="229" spans="1:7" hidden="1" x14ac:dyDescent="0.35">
      <c r="A229" s="13" t="s">
        <v>53</v>
      </c>
      <c r="B229" s="7"/>
      <c r="C229" s="6"/>
      <c r="D229" s="6"/>
      <c r="E229" s="14"/>
      <c r="F229" s="2"/>
      <c r="G229" s="40" t="s">
        <v>70</v>
      </c>
    </row>
    <row r="230" spans="1:7" hidden="1" x14ac:dyDescent="0.35">
      <c r="A230" s="13" t="s">
        <v>53</v>
      </c>
      <c r="B230" s="7"/>
      <c r="C230" s="6"/>
      <c r="D230" s="6"/>
      <c r="E230" s="14"/>
      <c r="F230" s="2"/>
      <c r="G230" s="2" t="s">
        <v>70</v>
      </c>
    </row>
    <row r="231" spans="1:7" hidden="1" x14ac:dyDescent="0.35">
      <c r="A231" s="19" t="s">
        <v>54</v>
      </c>
      <c r="B231" s="20"/>
      <c r="C231" s="21"/>
      <c r="D231" s="21"/>
      <c r="E231" s="22"/>
      <c r="F231" s="2"/>
      <c r="G231" s="40" t="s">
        <v>70</v>
      </c>
    </row>
    <row r="232" spans="1:7" ht="15" hidden="1" thickBot="1" x14ac:dyDescent="0.4">
      <c r="A232" s="26" t="s">
        <v>23</v>
      </c>
      <c r="B232" s="27">
        <f>SUMIF(E173:E231,"=X",B173:B231)</f>
        <v>0</v>
      </c>
      <c r="C232" s="28"/>
      <c r="D232" s="28"/>
      <c r="E232" s="29"/>
      <c r="F232" s="2"/>
      <c r="G232" s="2" t="s">
        <v>70</v>
      </c>
    </row>
    <row r="233" spans="1:7" hidden="1" x14ac:dyDescent="0.35">
      <c r="A233" s="23" t="s">
        <v>63</v>
      </c>
      <c r="B233" s="24"/>
      <c r="C233" s="24"/>
      <c r="D233" s="24"/>
      <c r="E233" s="25"/>
      <c r="F233" s="2"/>
      <c r="G233" s="40" t="s">
        <v>70</v>
      </c>
    </row>
    <row r="234" spans="1:7" hidden="1" x14ac:dyDescent="0.35">
      <c r="A234" s="13" t="s">
        <v>464</v>
      </c>
      <c r="B234" s="7">
        <f>B232+B167</f>
        <v>0</v>
      </c>
      <c r="C234" s="3"/>
      <c r="D234" s="3"/>
      <c r="E234" s="15"/>
      <c r="F234" s="2"/>
      <c r="G234" s="2" t="s">
        <v>70</v>
      </c>
    </row>
    <row r="235" spans="1:7" hidden="1" x14ac:dyDescent="0.35">
      <c r="A235" s="13" t="s">
        <v>66</v>
      </c>
      <c r="B235" s="7">
        <f>B171</f>
        <v>0</v>
      </c>
      <c r="C235" s="3"/>
      <c r="D235" s="3"/>
      <c r="E235" s="15"/>
      <c r="F235" s="2"/>
      <c r="G235" s="40" t="s">
        <v>70</v>
      </c>
    </row>
    <row r="236" spans="1:7" hidden="1" x14ac:dyDescent="0.35">
      <c r="A236" s="13" t="s">
        <v>81</v>
      </c>
      <c r="B236" s="6"/>
      <c r="C236" s="3"/>
      <c r="D236" s="3"/>
      <c r="E236" s="15"/>
      <c r="F236" s="2"/>
      <c r="G236" s="2" t="s">
        <v>70</v>
      </c>
    </row>
    <row r="237" spans="1:7" hidden="1" x14ac:dyDescent="0.35">
      <c r="A237" s="13" t="s">
        <v>82</v>
      </c>
      <c r="B237" s="6"/>
      <c r="C237" s="3"/>
      <c r="D237" s="3"/>
      <c r="E237" s="15"/>
      <c r="F237" s="2"/>
      <c r="G237" s="40" t="s">
        <v>70</v>
      </c>
    </row>
    <row r="238" spans="1:7" hidden="1" x14ac:dyDescent="0.35">
      <c r="A238" s="19" t="s">
        <v>68</v>
      </c>
      <c r="B238" s="6" t="s">
        <v>84</v>
      </c>
      <c r="C238" s="3"/>
      <c r="D238" s="3"/>
      <c r="E238" s="15"/>
      <c r="F238" s="2"/>
      <c r="G238" s="2" t="s">
        <v>70</v>
      </c>
    </row>
    <row r="239" spans="1:7" ht="15" hidden="1" thickBot="1" x14ac:dyDescent="0.4">
      <c r="A239" s="31" t="s">
        <v>67</v>
      </c>
      <c r="B239" s="32" t="e">
        <f>((B234/B236)/B238)+((B235/B236)/(B237/B238))</f>
        <v>#DIV/0!</v>
      </c>
      <c r="C239" s="30"/>
      <c r="D239" s="17"/>
      <c r="E239" s="18"/>
      <c r="F239" s="2"/>
      <c r="G239" s="40" t="s">
        <v>70</v>
      </c>
    </row>
    <row r="240" spans="1:7" hidden="1" x14ac:dyDescent="0.35">
      <c r="F240" s="2"/>
      <c r="G240" s="2" t="s">
        <v>70</v>
      </c>
    </row>
    <row r="241" spans="1:7" hidden="1" x14ac:dyDescent="0.35">
      <c r="F241" s="2"/>
      <c r="G241" s="40" t="s">
        <v>70</v>
      </c>
    </row>
    <row r="242" spans="1:7" hidden="1" x14ac:dyDescent="0.35">
      <c r="A242" s="43" t="s">
        <v>79</v>
      </c>
      <c r="B242" s="5" t="s">
        <v>65</v>
      </c>
      <c r="C242" s="5" t="s">
        <v>64</v>
      </c>
      <c r="D242" s="5" t="s">
        <v>25</v>
      </c>
      <c r="E242" s="12" t="s">
        <v>50</v>
      </c>
      <c r="F242" s="2"/>
      <c r="G242" s="2" t="s">
        <v>71</v>
      </c>
    </row>
    <row r="243" spans="1:7" hidden="1" x14ac:dyDescent="0.35">
      <c r="A243" s="13" t="s">
        <v>1</v>
      </c>
      <c r="B243" s="7"/>
      <c r="C243" s="8"/>
      <c r="D243" s="6"/>
      <c r="E243" s="14"/>
      <c r="F243" s="2"/>
      <c r="G243" s="40" t="s">
        <v>71</v>
      </c>
    </row>
    <row r="244" spans="1:7" hidden="1" x14ac:dyDescent="0.35">
      <c r="A244" s="13" t="s">
        <v>24</v>
      </c>
      <c r="B244" s="7"/>
      <c r="C244" s="8"/>
      <c r="D244" s="6"/>
      <c r="E244" s="14"/>
      <c r="F244" s="2"/>
      <c r="G244" s="2" t="s">
        <v>71</v>
      </c>
    </row>
    <row r="245" spans="1:7" hidden="1" x14ac:dyDescent="0.35">
      <c r="A245" s="13" t="s">
        <v>2</v>
      </c>
      <c r="B245" s="7"/>
      <c r="C245" s="8"/>
      <c r="D245" s="6"/>
      <c r="E245" s="14"/>
      <c r="F245" s="2"/>
      <c r="G245" s="40" t="s">
        <v>71</v>
      </c>
    </row>
    <row r="246" spans="1:7" hidden="1" x14ac:dyDescent="0.35">
      <c r="A246" s="13" t="s">
        <v>3</v>
      </c>
      <c r="B246" s="7"/>
      <c r="C246" s="8"/>
      <c r="D246" s="6"/>
      <c r="E246" s="14"/>
      <c r="F246" s="2"/>
      <c r="G246" s="2" t="s">
        <v>71</v>
      </c>
    </row>
    <row r="247" spans="1:7" hidden="1" x14ac:dyDescent="0.35">
      <c r="A247" s="13" t="s">
        <v>14</v>
      </c>
      <c r="B247" s="7"/>
      <c r="C247" s="8"/>
      <c r="D247" s="6"/>
      <c r="E247" s="14"/>
      <c r="F247" s="2"/>
      <c r="G247" s="40" t="s">
        <v>71</v>
      </c>
    </row>
    <row r="248" spans="1:7" hidden="1" x14ac:dyDescent="0.35">
      <c r="A248" s="13" t="s">
        <v>26</v>
      </c>
      <c r="B248" s="7"/>
      <c r="C248" s="8"/>
      <c r="D248" s="6"/>
      <c r="E248" s="14"/>
      <c r="F248" s="2"/>
      <c r="G248" s="2" t="s">
        <v>71</v>
      </c>
    </row>
    <row r="249" spans="1:7" hidden="1" x14ac:dyDescent="0.35">
      <c r="A249" s="13" t="s">
        <v>28</v>
      </c>
      <c r="B249" s="7"/>
      <c r="C249" s="8"/>
      <c r="D249" s="6"/>
      <c r="E249" s="14"/>
      <c r="F249" s="2"/>
      <c r="G249" s="40" t="s">
        <v>71</v>
      </c>
    </row>
    <row r="250" spans="1:7" hidden="1" x14ac:dyDescent="0.35">
      <c r="A250" s="13" t="s">
        <v>34</v>
      </c>
      <c r="B250" s="7"/>
      <c r="C250" s="8"/>
      <c r="D250" s="6"/>
      <c r="E250" s="14"/>
      <c r="F250" s="2"/>
      <c r="G250" s="2" t="s">
        <v>71</v>
      </c>
    </row>
    <row r="251" spans="1:7" hidden="1" x14ac:dyDescent="0.35">
      <c r="A251" s="13" t="s">
        <v>4</v>
      </c>
      <c r="B251" s="7"/>
      <c r="C251" s="8"/>
      <c r="D251" s="6"/>
      <c r="E251" s="14"/>
      <c r="F251" s="2"/>
      <c r="G251" s="40" t="s">
        <v>71</v>
      </c>
    </row>
    <row r="252" spans="1:7" hidden="1" x14ac:dyDescent="0.35">
      <c r="A252" s="13" t="s">
        <v>33</v>
      </c>
      <c r="B252" s="7"/>
      <c r="C252" s="8"/>
      <c r="D252" s="6"/>
      <c r="E252" s="14"/>
      <c r="F252" s="2"/>
      <c r="G252" s="2" t="s">
        <v>71</v>
      </c>
    </row>
    <row r="253" spans="1:7" hidden="1" x14ac:dyDescent="0.35">
      <c r="A253" s="13" t="s">
        <v>35</v>
      </c>
      <c r="B253" s="7"/>
      <c r="C253" s="8"/>
      <c r="D253" s="6"/>
      <c r="E253" s="14"/>
      <c r="F253" s="2"/>
      <c r="G253" s="40" t="s">
        <v>71</v>
      </c>
    </row>
    <row r="254" spans="1:7" hidden="1" x14ac:dyDescent="0.35">
      <c r="A254" s="13" t="s">
        <v>29</v>
      </c>
      <c r="B254" s="7"/>
      <c r="C254" s="8"/>
      <c r="D254" s="6"/>
      <c r="E254" s="14"/>
      <c r="F254" s="2"/>
      <c r="G254" s="2" t="s">
        <v>71</v>
      </c>
    </row>
    <row r="255" spans="1:7" hidden="1" x14ac:dyDescent="0.35">
      <c r="A255" s="13" t="s">
        <v>30</v>
      </c>
      <c r="B255" s="7"/>
      <c r="C255" s="8"/>
      <c r="D255" s="6"/>
      <c r="E255" s="14"/>
      <c r="F255" s="2"/>
      <c r="G255" s="40" t="s">
        <v>71</v>
      </c>
    </row>
    <row r="256" spans="1:7" hidden="1" x14ac:dyDescent="0.35">
      <c r="A256" s="13" t="s">
        <v>31</v>
      </c>
      <c r="B256" s="7"/>
      <c r="C256" s="8"/>
      <c r="D256" s="6"/>
      <c r="E256" s="14"/>
      <c r="F256" s="2"/>
      <c r="G256" s="2" t="s">
        <v>71</v>
      </c>
    </row>
    <row r="257" spans="1:7" hidden="1" x14ac:dyDescent="0.35">
      <c r="A257" s="13" t="s">
        <v>32</v>
      </c>
      <c r="B257" s="7"/>
      <c r="C257" s="8"/>
      <c r="D257" s="6"/>
      <c r="E257" s="14"/>
      <c r="F257" s="2"/>
      <c r="G257" s="40" t="s">
        <v>71</v>
      </c>
    </row>
    <row r="258" spans="1:7" hidden="1" x14ac:dyDescent="0.35">
      <c r="A258" s="13" t="s">
        <v>42</v>
      </c>
      <c r="B258" s="7"/>
      <c r="C258" s="8"/>
      <c r="D258" s="6"/>
      <c r="E258" s="14"/>
      <c r="F258" s="2"/>
      <c r="G258" s="2" t="s">
        <v>71</v>
      </c>
    </row>
    <row r="259" spans="1:7" hidden="1" x14ac:dyDescent="0.35">
      <c r="A259" s="13" t="s">
        <v>43</v>
      </c>
      <c r="B259" s="7"/>
      <c r="C259" s="8"/>
      <c r="D259" s="6"/>
      <c r="E259" s="14"/>
      <c r="F259" s="2"/>
      <c r="G259" s="40" t="s">
        <v>71</v>
      </c>
    </row>
    <row r="260" spans="1:7" hidden="1" x14ac:dyDescent="0.35">
      <c r="A260" s="13" t="s">
        <v>9</v>
      </c>
      <c r="B260" s="7"/>
      <c r="C260" s="8"/>
      <c r="D260" s="6"/>
      <c r="E260" s="14"/>
      <c r="F260" s="2"/>
      <c r="G260" s="2" t="s">
        <v>71</v>
      </c>
    </row>
    <row r="261" spans="1:7" hidden="1" x14ac:dyDescent="0.35">
      <c r="A261" s="13" t="s">
        <v>27</v>
      </c>
      <c r="B261" s="7"/>
      <c r="C261" s="8"/>
      <c r="D261" s="6"/>
      <c r="E261" s="14"/>
      <c r="F261" s="2"/>
      <c r="G261" s="40" t="s">
        <v>71</v>
      </c>
    </row>
    <row r="262" spans="1:7" hidden="1" x14ac:dyDescent="0.35">
      <c r="A262" s="13" t="s">
        <v>5</v>
      </c>
      <c r="B262" s="7"/>
      <c r="C262" s="8"/>
      <c r="D262" s="6"/>
      <c r="E262" s="14"/>
      <c r="F262" s="2"/>
      <c r="G262" s="2" t="s">
        <v>71</v>
      </c>
    </row>
    <row r="263" spans="1:7" hidden="1" x14ac:dyDescent="0.35">
      <c r="A263" s="13" t="s">
        <v>6</v>
      </c>
      <c r="B263" s="7"/>
      <c r="C263" s="8"/>
      <c r="D263" s="6"/>
      <c r="E263" s="14"/>
      <c r="F263" s="2"/>
      <c r="G263" s="40" t="s">
        <v>71</v>
      </c>
    </row>
    <row r="264" spans="1:7" hidden="1" x14ac:dyDescent="0.35">
      <c r="A264" s="13" t="s">
        <v>7</v>
      </c>
      <c r="B264" s="7"/>
      <c r="C264" s="8"/>
      <c r="D264" s="6"/>
      <c r="E264" s="14"/>
      <c r="F264" s="2"/>
      <c r="G264" s="2" t="s">
        <v>71</v>
      </c>
    </row>
    <row r="265" spans="1:7" hidden="1" x14ac:dyDescent="0.35">
      <c r="A265" s="13" t="s">
        <v>8</v>
      </c>
      <c r="B265" s="7"/>
      <c r="C265" s="8"/>
      <c r="D265" s="6"/>
      <c r="E265" s="14"/>
      <c r="F265" s="2"/>
      <c r="G265" s="40" t="s">
        <v>71</v>
      </c>
    </row>
    <row r="266" spans="1:7" hidden="1" x14ac:dyDescent="0.35">
      <c r="A266" s="13" t="s">
        <v>45</v>
      </c>
      <c r="B266" s="7"/>
      <c r="C266" s="8"/>
      <c r="D266" s="6"/>
      <c r="E266" s="14"/>
      <c r="F266" s="2"/>
      <c r="G266" s="2" t="s">
        <v>71</v>
      </c>
    </row>
    <row r="267" spans="1:7" hidden="1" x14ac:dyDescent="0.35">
      <c r="A267" s="13" t="s">
        <v>40</v>
      </c>
      <c r="B267" s="7"/>
      <c r="C267" s="8"/>
      <c r="D267" s="6"/>
      <c r="E267" s="14"/>
      <c r="F267" s="2"/>
      <c r="G267" s="40" t="s">
        <v>71</v>
      </c>
    </row>
    <row r="268" spans="1:7" hidden="1" x14ac:dyDescent="0.35">
      <c r="A268" s="13" t="s">
        <v>41</v>
      </c>
      <c r="B268" s="7"/>
      <c r="C268" s="8"/>
      <c r="D268" s="6"/>
      <c r="E268" s="14"/>
      <c r="F268" s="2"/>
      <c r="G268" s="2" t="s">
        <v>71</v>
      </c>
    </row>
    <row r="269" spans="1:7" hidden="1" x14ac:dyDescent="0.35">
      <c r="A269" s="13" t="s">
        <v>10</v>
      </c>
      <c r="B269" s="7"/>
      <c r="C269" s="8"/>
      <c r="D269" s="6"/>
      <c r="E269" s="14"/>
      <c r="F269" s="2"/>
      <c r="G269" s="40" t="s">
        <v>71</v>
      </c>
    </row>
    <row r="270" spans="1:7" hidden="1" x14ac:dyDescent="0.35">
      <c r="A270" s="13" t="s">
        <v>11</v>
      </c>
      <c r="B270" s="7"/>
      <c r="C270" s="8"/>
      <c r="D270" s="6"/>
      <c r="E270" s="14"/>
      <c r="F270" s="2"/>
      <c r="G270" s="2" t="s">
        <v>71</v>
      </c>
    </row>
    <row r="271" spans="1:7" hidden="1" x14ac:dyDescent="0.35">
      <c r="A271" s="13" t="s">
        <v>44</v>
      </c>
      <c r="B271" s="7"/>
      <c r="C271" s="8"/>
      <c r="D271" s="6"/>
      <c r="E271" s="14"/>
      <c r="F271" s="2"/>
      <c r="G271" s="40" t="s">
        <v>71</v>
      </c>
    </row>
    <row r="272" spans="1:7" hidden="1" x14ac:dyDescent="0.35">
      <c r="A272" s="13" t="s">
        <v>12</v>
      </c>
      <c r="B272" s="7"/>
      <c r="C272" s="8"/>
      <c r="D272" s="6"/>
      <c r="E272" s="14"/>
      <c r="F272" s="2"/>
      <c r="G272" s="2" t="s">
        <v>71</v>
      </c>
    </row>
    <row r="273" spans="1:7" hidden="1" x14ac:dyDescent="0.35">
      <c r="A273" s="13" t="s">
        <v>16</v>
      </c>
      <c r="B273" s="7"/>
      <c r="C273" s="8"/>
      <c r="D273" s="6"/>
      <c r="E273" s="14"/>
      <c r="F273" s="2"/>
      <c r="G273" s="40" t="s">
        <v>71</v>
      </c>
    </row>
    <row r="274" spans="1:7" hidden="1" x14ac:dyDescent="0.35">
      <c r="A274" s="13" t="s">
        <v>49</v>
      </c>
      <c r="B274" s="7"/>
      <c r="C274" s="8"/>
      <c r="D274" s="6"/>
      <c r="E274" s="14"/>
      <c r="F274" s="2"/>
      <c r="G274" s="2" t="s">
        <v>71</v>
      </c>
    </row>
    <row r="275" spans="1:7" hidden="1" x14ac:dyDescent="0.35">
      <c r="A275" s="13" t="s">
        <v>48</v>
      </c>
      <c r="B275" s="7"/>
      <c r="C275" s="8"/>
      <c r="D275" s="6"/>
      <c r="E275" s="14"/>
      <c r="F275" s="2"/>
      <c r="G275" s="40" t="s">
        <v>71</v>
      </c>
    </row>
    <row r="276" spans="1:7" hidden="1" x14ac:dyDescent="0.35">
      <c r="A276" s="13" t="s">
        <v>20</v>
      </c>
      <c r="B276" s="7"/>
      <c r="C276" s="8"/>
      <c r="D276" s="6"/>
      <c r="E276" s="14"/>
      <c r="F276" s="2"/>
      <c r="G276" s="2" t="s">
        <v>71</v>
      </c>
    </row>
    <row r="277" spans="1:7" hidden="1" x14ac:dyDescent="0.35">
      <c r="A277" s="13" t="s">
        <v>15</v>
      </c>
      <c r="B277" s="7"/>
      <c r="C277" s="8"/>
      <c r="D277" s="6"/>
      <c r="E277" s="14"/>
      <c r="F277" s="2"/>
      <c r="G277" s="40" t="s">
        <v>71</v>
      </c>
    </row>
    <row r="278" spans="1:7" hidden="1" x14ac:dyDescent="0.35">
      <c r="A278" s="13" t="s">
        <v>17</v>
      </c>
      <c r="B278" s="7"/>
      <c r="C278" s="8"/>
      <c r="D278" s="6"/>
      <c r="E278" s="14"/>
      <c r="F278" s="2"/>
      <c r="G278" s="2" t="s">
        <v>71</v>
      </c>
    </row>
    <row r="279" spans="1:7" hidden="1" x14ac:dyDescent="0.35">
      <c r="A279" s="13" t="s">
        <v>36</v>
      </c>
      <c r="B279" s="7"/>
      <c r="C279" s="8"/>
      <c r="D279" s="6"/>
      <c r="E279" s="14"/>
      <c r="F279" s="2"/>
      <c r="G279" s="40" t="s">
        <v>71</v>
      </c>
    </row>
    <row r="280" spans="1:7" hidden="1" x14ac:dyDescent="0.35">
      <c r="A280" s="13" t="s">
        <v>37</v>
      </c>
      <c r="B280" s="7"/>
      <c r="C280" s="8"/>
      <c r="D280" s="6"/>
      <c r="E280" s="14"/>
      <c r="F280" s="2"/>
      <c r="G280" s="2" t="s">
        <v>71</v>
      </c>
    </row>
    <row r="281" spans="1:7" hidden="1" x14ac:dyDescent="0.35">
      <c r="A281" s="13" t="s">
        <v>38</v>
      </c>
      <c r="B281" s="7"/>
      <c r="C281" s="8"/>
      <c r="D281" s="6"/>
      <c r="E281" s="14"/>
      <c r="F281" s="2"/>
      <c r="G281" s="40" t="s">
        <v>71</v>
      </c>
    </row>
    <row r="282" spans="1:7" hidden="1" x14ac:dyDescent="0.35">
      <c r="A282" s="13" t="s">
        <v>39</v>
      </c>
      <c r="B282" s="7"/>
      <c r="C282" s="8"/>
      <c r="D282" s="6"/>
      <c r="E282" s="14"/>
      <c r="F282" s="2"/>
      <c r="G282" s="2" t="s">
        <v>71</v>
      </c>
    </row>
    <row r="283" spans="1:7" hidden="1" x14ac:dyDescent="0.35">
      <c r="A283" s="13" t="s">
        <v>46</v>
      </c>
      <c r="B283" s="7"/>
      <c r="C283" s="8"/>
      <c r="D283" s="6"/>
      <c r="E283" s="14"/>
      <c r="F283" s="2"/>
      <c r="G283" s="40" t="s">
        <v>71</v>
      </c>
    </row>
    <row r="284" spans="1:7" hidden="1" x14ac:dyDescent="0.35">
      <c r="A284" s="13" t="s">
        <v>47</v>
      </c>
      <c r="B284" s="7"/>
      <c r="C284" s="8"/>
      <c r="D284" s="6"/>
      <c r="E284" s="14"/>
      <c r="F284" s="2"/>
      <c r="G284" s="2" t="s">
        <v>71</v>
      </c>
    </row>
    <row r="285" spans="1:7" hidden="1" x14ac:dyDescent="0.35">
      <c r="A285" s="13" t="s">
        <v>21</v>
      </c>
      <c r="B285" s="7"/>
      <c r="C285" s="8"/>
      <c r="D285" s="6"/>
      <c r="E285" s="14"/>
      <c r="F285" s="2"/>
      <c r="G285" s="40" t="s">
        <v>71</v>
      </c>
    </row>
    <row r="286" spans="1:7" hidden="1" x14ac:dyDescent="0.35">
      <c r="A286" s="19" t="s">
        <v>22</v>
      </c>
      <c r="B286" s="20"/>
      <c r="C286" s="8"/>
      <c r="D286" s="6"/>
      <c r="E286" s="14"/>
      <c r="F286" s="2"/>
      <c r="G286" s="2" t="s">
        <v>71</v>
      </c>
    </row>
    <row r="287" spans="1:7" ht="15" hidden="1" thickBot="1" x14ac:dyDescent="0.4">
      <c r="A287" s="26" t="s">
        <v>23</v>
      </c>
      <c r="B287" s="37">
        <f>SUMIF(E243:E286,"=X",B243:B286)</f>
        <v>0</v>
      </c>
      <c r="C287" s="36"/>
      <c r="D287" s="3"/>
      <c r="E287" s="15"/>
      <c r="F287" s="2"/>
      <c r="G287" s="40" t="s">
        <v>71</v>
      </c>
    </row>
    <row r="288" spans="1:7" hidden="1" x14ac:dyDescent="0.35">
      <c r="A288" s="23" t="s">
        <v>62</v>
      </c>
      <c r="B288" s="35"/>
      <c r="C288" s="4"/>
      <c r="D288" s="4"/>
      <c r="E288" s="11"/>
      <c r="F288" s="2"/>
      <c r="G288" s="2" t="s">
        <v>71</v>
      </c>
    </row>
    <row r="289" spans="1:7" hidden="1" x14ac:dyDescent="0.35">
      <c r="A289" s="16" t="s">
        <v>18</v>
      </c>
      <c r="B289" s="7"/>
      <c r="C289" s="6"/>
      <c r="D289" s="6"/>
      <c r="E289" s="14"/>
      <c r="F289" s="2"/>
      <c r="G289" s="40" t="s">
        <v>71</v>
      </c>
    </row>
    <row r="290" spans="1:7" hidden="1" x14ac:dyDescent="0.35">
      <c r="A290" s="34" t="s">
        <v>19</v>
      </c>
      <c r="B290" s="20"/>
      <c r="C290" s="6"/>
      <c r="D290" s="6"/>
      <c r="E290" s="14"/>
      <c r="F290" s="2"/>
      <c r="G290" s="2" t="s">
        <v>71</v>
      </c>
    </row>
    <row r="291" spans="1:7" ht="15" hidden="1" thickBot="1" x14ac:dyDescent="0.4">
      <c r="A291" s="26" t="s">
        <v>23</v>
      </c>
      <c r="B291" s="37">
        <f>SUMIF(E289:E290,"=X",B289:B290)</f>
        <v>0</v>
      </c>
      <c r="C291" s="33"/>
      <c r="D291" s="3"/>
      <c r="E291" s="15"/>
      <c r="F291" s="2"/>
      <c r="G291" s="40" t="s">
        <v>71</v>
      </c>
    </row>
    <row r="292" spans="1:7" hidden="1" x14ac:dyDescent="0.35">
      <c r="A292" s="23" t="s">
        <v>13</v>
      </c>
      <c r="B292" s="35"/>
      <c r="C292" s="4"/>
      <c r="D292" s="4"/>
      <c r="E292" s="11"/>
      <c r="F292" s="2"/>
      <c r="G292" s="2" t="s">
        <v>71</v>
      </c>
    </row>
    <row r="293" spans="1:7" hidden="1" x14ac:dyDescent="0.35">
      <c r="A293" s="13" t="s">
        <v>1</v>
      </c>
      <c r="B293" s="7"/>
      <c r="C293" s="6"/>
      <c r="D293" s="6"/>
      <c r="E293" s="14"/>
      <c r="F293" s="2"/>
      <c r="G293" s="40" t="s">
        <v>71</v>
      </c>
    </row>
    <row r="294" spans="1:7" hidden="1" x14ac:dyDescent="0.35">
      <c r="A294" s="13" t="s">
        <v>24</v>
      </c>
      <c r="B294" s="7"/>
      <c r="C294" s="6"/>
      <c r="D294" s="6"/>
      <c r="E294" s="14"/>
      <c r="F294" s="2"/>
      <c r="G294" s="2" t="s">
        <v>71</v>
      </c>
    </row>
    <row r="295" spans="1:7" hidden="1" x14ac:dyDescent="0.35">
      <c r="A295" s="13" t="s">
        <v>2</v>
      </c>
      <c r="B295" s="7"/>
      <c r="C295" s="6"/>
      <c r="D295" s="6"/>
      <c r="E295" s="14"/>
      <c r="F295" s="2"/>
      <c r="G295" s="40" t="s">
        <v>71</v>
      </c>
    </row>
    <row r="296" spans="1:7" hidden="1" x14ac:dyDescent="0.35">
      <c r="A296" s="13" t="s">
        <v>3</v>
      </c>
      <c r="B296" s="7"/>
      <c r="C296" s="6"/>
      <c r="D296" s="6"/>
      <c r="E296" s="14"/>
      <c r="F296" s="2"/>
      <c r="G296" s="2" t="s">
        <v>71</v>
      </c>
    </row>
    <row r="297" spans="1:7" hidden="1" x14ac:dyDescent="0.35">
      <c r="A297" s="13" t="s">
        <v>14</v>
      </c>
      <c r="B297" s="7"/>
      <c r="C297" s="6"/>
      <c r="D297" s="6"/>
      <c r="E297" s="14"/>
      <c r="F297" s="2"/>
      <c r="G297" s="40" t="s">
        <v>71</v>
      </c>
    </row>
    <row r="298" spans="1:7" hidden="1" x14ac:dyDescent="0.35">
      <c r="A298" s="13" t="s">
        <v>26</v>
      </c>
      <c r="B298" s="7"/>
      <c r="C298" s="6"/>
      <c r="D298" s="6"/>
      <c r="E298" s="14"/>
      <c r="F298" s="2"/>
      <c r="G298" s="2" t="s">
        <v>71</v>
      </c>
    </row>
    <row r="299" spans="1:7" hidden="1" x14ac:dyDescent="0.35">
      <c r="A299" s="13" t="s">
        <v>28</v>
      </c>
      <c r="B299" s="7"/>
      <c r="C299" s="6"/>
      <c r="D299" s="6"/>
      <c r="E299" s="14"/>
      <c r="F299" s="2"/>
      <c r="G299" s="40" t="s">
        <v>71</v>
      </c>
    </row>
    <row r="300" spans="1:7" hidden="1" x14ac:dyDescent="0.35">
      <c r="A300" s="13" t="s">
        <v>34</v>
      </c>
      <c r="B300" s="7"/>
      <c r="C300" s="6"/>
      <c r="D300" s="6"/>
      <c r="E300" s="14"/>
      <c r="F300" s="2"/>
      <c r="G300" s="2" t="s">
        <v>71</v>
      </c>
    </row>
    <row r="301" spans="1:7" hidden="1" x14ac:dyDescent="0.35">
      <c r="A301" s="13" t="s">
        <v>4</v>
      </c>
      <c r="B301" s="7"/>
      <c r="C301" s="6"/>
      <c r="D301" s="6"/>
      <c r="E301" s="14"/>
      <c r="F301" s="2"/>
      <c r="G301" s="40" t="s">
        <v>71</v>
      </c>
    </row>
    <row r="302" spans="1:7" hidden="1" x14ac:dyDescent="0.35">
      <c r="A302" s="13" t="s">
        <v>33</v>
      </c>
      <c r="B302" s="7"/>
      <c r="C302" s="6"/>
      <c r="D302" s="6"/>
      <c r="E302" s="14"/>
      <c r="F302" s="2"/>
      <c r="G302" s="2" t="s">
        <v>71</v>
      </c>
    </row>
    <row r="303" spans="1:7" hidden="1" x14ac:dyDescent="0.35">
      <c r="A303" s="13" t="s">
        <v>35</v>
      </c>
      <c r="B303" s="7"/>
      <c r="C303" s="6"/>
      <c r="D303" s="6"/>
      <c r="E303" s="14"/>
      <c r="F303" s="2"/>
      <c r="G303" s="40" t="s">
        <v>71</v>
      </c>
    </row>
    <row r="304" spans="1:7" hidden="1" x14ac:dyDescent="0.35">
      <c r="A304" s="13" t="s">
        <v>29</v>
      </c>
      <c r="B304" s="7"/>
      <c r="C304" s="6"/>
      <c r="D304" s="6"/>
      <c r="E304" s="14"/>
      <c r="F304" s="2"/>
      <c r="G304" s="2" t="s">
        <v>71</v>
      </c>
    </row>
    <row r="305" spans="1:7" hidden="1" x14ac:dyDescent="0.35">
      <c r="A305" s="13" t="s">
        <v>30</v>
      </c>
      <c r="B305" s="7"/>
      <c r="C305" s="6"/>
      <c r="D305" s="6"/>
      <c r="E305" s="14"/>
      <c r="F305" s="2"/>
      <c r="G305" s="40" t="s">
        <v>71</v>
      </c>
    </row>
    <row r="306" spans="1:7" hidden="1" x14ac:dyDescent="0.35">
      <c r="A306" s="13" t="s">
        <v>31</v>
      </c>
      <c r="B306" s="7"/>
      <c r="C306" s="6"/>
      <c r="D306" s="6"/>
      <c r="E306" s="14"/>
      <c r="F306" s="2"/>
      <c r="G306" s="2" t="s">
        <v>71</v>
      </c>
    </row>
    <row r="307" spans="1:7" hidden="1" x14ac:dyDescent="0.35">
      <c r="A307" s="13" t="s">
        <v>32</v>
      </c>
      <c r="B307" s="7"/>
      <c r="C307" s="6"/>
      <c r="D307" s="6"/>
      <c r="E307" s="14"/>
      <c r="F307" s="2"/>
      <c r="G307" s="40" t="s">
        <v>71</v>
      </c>
    </row>
    <row r="308" spans="1:7" hidden="1" x14ac:dyDescent="0.35">
      <c r="A308" s="13" t="s">
        <v>42</v>
      </c>
      <c r="B308" s="7"/>
      <c r="C308" s="6"/>
      <c r="D308" s="6"/>
      <c r="E308" s="14"/>
      <c r="F308" s="2"/>
      <c r="G308" s="2" t="s">
        <v>71</v>
      </c>
    </row>
    <row r="309" spans="1:7" hidden="1" x14ac:dyDescent="0.35">
      <c r="A309" s="13" t="s">
        <v>43</v>
      </c>
      <c r="B309" s="7"/>
      <c r="C309" s="6"/>
      <c r="D309" s="6"/>
      <c r="E309" s="14"/>
      <c r="F309" s="2"/>
      <c r="G309" s="40" t="s">
        <v>71</v>
      </c>
    </row>
    <row r="310" spans="1:7" hidden="1" x14ac:dyDescent="0.35">
      <c r="A310" s="13" t="s">
        <v>9</v>
      </c>
      <c r="B310" s="7"/>
      <c r="C310" s="6"/>
      <c r="D310" s="6"/>
      <c r="E310" s="14"/>
      <c r="F310" s="2"/>
      <c r="G310" s="2" t="s">
        <v>71</v>
      </c>
    </row>
    <row r="311" spans="1:7" hidden="1" x14ac:dyDescent="0.35">
      <c r="A311" s="13" t="s">
        <v>27</v>
      </c>
      <c r="B311" s="7"/>
      <c r="C311" s="6"/>
      <c r="D311" s="6"/>
      <c r="E311" s="14"/>
      <c r="F311" s="2"/>
      <c r="G311" s="40" t="s">
        <v>71</v>
      </c>
    </row>
    <row r="312" spans="1:7" hidden="1" x14ac:dyDescent="0.35">
      <c r="A312" s="13" t="s">
        <v>5</v>
      </c>
      <c r="B312" s="7"/>
      <c r="C312" s="6"/>
      <c r="D312" s="6"/>
      <c r="E312" s="14"/>
      <c r="F312" s="2"/>
      <c r="G312" s="2" t="s">
        <v>71</v>
      </c>
    </row>
    <row r="313" spans="1:7" hidden="1" x14ac:dyDescent="0.35">
      <c r="A313" s="13" t="s">
        <v>6</v>
      </c>
      <c r="B313" s="7"/>
      <c r="C313" s="6"/>
      <c r="D313" s="6"/>
      <c r="E313" s="14"/>
      <c r="F313" s="2"/>
      <c r="G313" s="40" t="s">
        <v>71</v>
      </c>
    </row>
    <row r="314" spans="1:7" hidden="1" x14ac:dyDescent="0.35">
      <c r="A314" s="13" t="s">
        <v>7</v>
      </c>
      <c r="B314" s="7"/>
      <c r="C314" s="6"/>
      <c r="D314" s="6"/>
      <c r="E314" s="14"/>
      <c r="F314" s="2"/>
      <c r="G314" s="2" t="s">
        <v>71</v>
      </c>
    </row>
    <row r="315" spans="1:7" hidden="1" x14ac:dyDescent="0.35">
      <c r="A315" s="13" t="s">
        <v>8</v>
      </c>
      <c r="B315" s="7"/>
      <c r="C315" s="6"/>
      <c r="D315" s="6"/>
      <c r="E315" s="14"/>
      <c r="F315" s="2"/>
      <c r="G315" s="40" t="s">
        <v>71</v>
      </c>
    </row>
    <row r="316" spans="1:7" hidden="1" x14ac:dyDescent="0.35">
      <c r="A316" s="13" t="s">
        <v>45</v>
      </c>
      <c r="B316" s="7"/>
      <c r="C316" s="6"/>
      <c r="D316" s="6"/>
      <c r="E316" s="14"/>
      <c r="F316" s="2"/>
      <c r="G316" s="2" t="s">
        <v>71</v>
      </c>
    </row>
    <row r="317" spans="1:7" hidden="1" x14ac:dyDescent="0.35">
      <c r="A317" s="13" t="s">
        <v>40</v>
      </c>
      <c r="B317" s="7"/>
      <c r="C317" s="6"/>
      <c r="D317" s="6"/>
      <c r="E317" s="14"/>
      <c r="F317" s="2"/>
      <c r="G317" s="40" t="s">
        <v>71</v>
      </c>
    </row>
    <row r="318" spans="1:7" hidden="1" x14ac:dyDescent="0.35">
      <c r="A318" s="13" t="s">
        <v>41</v>
      </c>
      <c r="B318" s="7"/>
      <c r="C318" s="6"/>
      <c r="D318" s="6"/>
      <c r="E318" s="14"/>
      <c r="F318" s="2"/>
      <c r="G318" s="2" t="s">
        <v>71</v>
      </c>
    </row>
    <row r="319" spans="1:7" hidden="1" x14ac:dyDescent="0.35">
      <c r="A319" s="13" t="s">
        <v>10</v>
      </c>
      <c r="B319" s="7"/>
      <c r="C319" s="6"/>
      <c r="D319" s="6"/>
      <c r="E319" s="14"/>
      <c r="F319" s="2"/>
      <c r="G319" s="40" t="s">
        <v>71</v>
      </c>
    </row>
    <row r="320" spans="1:7" hidden="1" x14ac:dyDescent="0.35">
      <c r="A320" s="13" t="s">
        <v>11</v>
      </c>
      <c r="B320" s="7"/>
      <c r="C320" s="6"/>
      <c r="D320" s="6"/>
      <c r="E320" s="14"/>
      <c r="F320" s="2"/>
      <c r="G320" s="2" t="s">
        <v>71</v>
      </c>
    </row>
    <row r="321" spans="1:7" hidden="1" x14ac:dyDescent="0.35">
      <c r="A321" s="13" t="s">
        <v>44</v>
      </c>
      <c r="B321" s="7"/>
      <c r="C321" s="6"/>
      <c r="D321" s="6"/>
      <c r="E321" s="14"/>
      <c r="F321" s="2"/>
      <c r="G321" s="40" t="s">
        <v>71</v>
      </c>
    </row>
    <row r="322" spans="1:7" hidden="1" x14ac:dyDescent="0.35">
      <c r="A322" s="13" t="s">
        <v>12</v>
      </c>
      <c r="B322" s="7"/>
      <c r="C322" s="6"/>
      <c r="D322" s="6"/>
      <c r="E322" s="14"/>
      <c r="F322" s="2"/>
      <c r="G322" s="2" t="s">
        <v>71</v>
      </c>
    </row>
    <row r="323" spans="1:7" hidden="1" x14ac:dyDescent="0.35">
      <c r="A323" s="13" t="s">
        <v>16</v>
      </c>
      <c r="B323" s="7"/>
      <c r="C323" s="6"/>
      <c r="D323" s="6"/>
      <c r="E323" s="14"/>
      <c r="F323" s="2"/>
      <c r="G323" s="40" t="s">
        <v>71</v>
      </c>
    </row>
    <row r="324" spans="1:7" hidden="1" x14ac:dyDescent="0.35">
      <c r="A324" s="13" t="s">
        <v>49</v>
      </c>
      <c r="B324" s="7"/>
      <c r="C324" s="6"/>
      <c r="D324" s="6"/>
      <c r="E324" s="14"/>
      <c r="F324" s="2"/>
      <c r="G324" s="2" t="s">
        <v>71</v>
      </c>
    </row>
    <row r="325" spans="1:7" hidden="1" x14ac:dyDescent="0.35">
      <c r="A325" s="13" t="s">
        <v>59</v>
      </c>
      <c r="B325" s="7"/>
      <c r="C325" s="6"/>
      <c r="D325" s="6"/>
      <c r="E325" s="14"/>
      <c r="F325" s="2"/>
      <c r="G325" s="40" t="s">
        <v>71</v>
      </c>
    </row>
    <row r="326" spans="1:7" hidden="1" x14ac:dyDescent="0.35">
      <c r="A326" s="13" t="s">
        <v>60</v>
      </c>
      <c r="B326" s="7"/>
      <c r="C326" s="6"/>
      <c r="D326" s="6"/>
      <c r="E326" s="14"/>
      <c r="F326" s="2"/>
      <c r="G326" s="2" t="s">
        <v>71</v>
      </c>
    </row>
    <row r="327" spans="1:7" hidden="1" x14ac:dyDescent="0.35">
      <c r="A327" s="13" t="s">
        <v>48</v>
      </c>
      <c r="B327" s="7"/>
      <c r="C327" s="6"/>
      <c r="D327" s="6"/>
      <c r="E327" s="14"/>
      <c r="F327" s="2"/>
      <c r="G327" s="40" t="s">
        <v>71</v>
      </c>
    </row>
    <row r="328" spans="1:7" hidden="1" x14ac:dyDescent="0.35">
      <c r="A328" s="13" t="s">
        <v>20</v>
      </c>
      <c r="B328" s="7"/>
      <c r="C328" s="6"/>
      <c r="D328" s="6"/>
      <c r="E328" s="14"/>
      <c r="F328" s="2"/>
      <c r="G328" s="2" t="s">
        <v>71</v>
      </c>
    </row>
    <row r="329" spans="1:7" hidden="1" x14ac:dyDescent="0.35">
      <c r="A329" s="13" t="s">
        <v>15</v>
      </c>
      <c r="B329" s="7"/>
      <c r="C329" s="6"/>
      <c r="D329" s="6"/>
      <c r="E329" s="14"/>
      <c r="F329" s="2"/>
      <c r="G329" s="40" t="s">
        <v>71</v>
      </c>
    </row>
    <row r="330" spans="1:7" hidden="1" x14ac:dyDescent="0.35">
      <c r="A330" s="13" t="s">
        <v>17</v>
      </c>
      <c r="B330" s="7"/>
      <c r="C330" s="6"/>
      <c r="D330" s="6"/>
      <c r="E330" s="14"/>
      <c r="F330" s="2"/>
      <c r="G330" s="2" t="s">
        <v>71</v>
      </c>
    </row>
    <row r="331" spans="1:7" hidden="1" x14ac:dyDescent="0.35">
      <c r="A331" s="13" t="s">
        <v>36</v>
      </c>
      <c r="B331" s="7"/>
      <c r="C331" s="6"/>
      <c r="D331" s="6"/>
      <c r="E331" s="14"/>
      <c r="F331" s="2"/>
      <c r="G331" s="40" t="s">
        <v>71</v>
      </c>
    </row>
    <row r="332" spans="1:7" hidden="1" x14ac:dyDescent="0.35">
      <c r="A332" s="13" t="s">
        <v>37</v>
      </c>
      <c r="B332" s="7"/>
      <c r="C332" s="6"/>
      <c r="D332" s="6"/>
      <c r="E332" s="14"/>
      <c r="F332" s="2"/>
      <c r="G332" s="2" t="s">
        <v>71</v>
      </c>
    </row>
    <row r="333" spans="1:7" hidden="1" x14ac:dyDescent="0.35">
      <c r="A333" s="13" t="s">
        <v>38</v>
      </c>
      <c r="B333" s="7"/>
      <c r="C333" s="6"/>
      <c r="D333" s="6"/>
      <c r="E333" s="14"/>
      <c r="F333" s="2"/>
      <c r="G333" s="40" t="s">
        <v>71</v>
      </c>
    </row>
    <row r="334" spans="1:7" hidden="1" x14ac:dyDescent="0.35">
      <c r="A334" s="13" t="s">
        <v>39</v>
      </c>
      <c r="B334" s="7"/>
      <c r="C334" s="6"/>
      <c r="D334" s="6"/>
      <c r="E334" s="14"/>
      <c r="F334" s="2"/>
      <c r="G334" s="2" t="s">
        <v>71</v>
      </c>
    </row>
    <row r="335" spans="1:7" hidden="1" x14ac:dyDescent="0.35">
      <c r="A335" s="13" t="s">
        <v>46</v>
      </c>
      <c r="B335" s="7"/>
      <c r="C335" s="6"/>
      <c r="D335" s="6"/>
      <c r="E335" s="14"/>
      <c r="F335" s="2"/>
      <c r="G335" s="40" t="s">
        <v>71</v>
      </c>
    </row>
    <row r="336" spans="1:7" hidden="1" x14ac:dyDescent="0.35">
      <c r="A336" s="13" t="s">
        <v>61</v>
      </c>
      <c r="B336" s="7"/>
      <c r="C336" s="6"/>
      <c r="D336" s="6"/>
      <c r="E336" s="14"/>
      <c r="F336" s="2"/>
      <c r="G336" s="2" t="s">
        <v>71</v>
      </c>
    </row>
    <row r="337" spans="1:7" hidden="1" x14ac:dyDescent="0.35">
      <c r="A337" s="13" t="s">
        <v>55</v>
      </c>
      <c r="B337" s="7"/>
      <c r="C337" s="6"/>
      <c r="D337" s="6"/>
      <c r="E337" s="14"/>
      <c r="F337" s="2"/>
      <c r="G337" s="40" t="s">
        <v>71</v>
      </c>
    </row>
    <row r="338" spans="1:7" hidden="1" x14ac:dyDescent="0.35">
      <c r="A338" s="13" t="s">
        <v>56</v>
      </c>
      <c r="B338" s="7"/>
      <c r="C338" s="6"/>
      <c r="D338" s="6"/>
      <c r="E338" s="14"/>
      <c r="F338" s="2"/>
      <c r="G338" s="2" t="s">
        <v>71</v>
      </c>
    </row>
    <row r="339" spans="1:7" hidden="1" x14ac:dyDescent="0.35">
      <c r="A339" s="13" t="s">
        <v>57</v>
      </c>
      <c r="B339" s="7"/>
      <c r="C339" s="6"/>
      <c r="D339" s="6"/>
      <c r="E339" s="14"/>
      <c r="F339" s="2"/>
      <c r="G339" s="40" t="s">
        <v>71</v>
      </c>
    </row>
    <row r="340" spans="1:7" hidden="1" x14ac:dyDescent="0.35">
      <c r="A340" s="13" t="s">
        <v>58</v>
      </c>
      <c r="B340" s="7"/>
      <c r="C340" s="6"/>
      <c r="D340" s="6"/>
      <c r="E340" s="14"/>
      <c r="F340" s="2"/>
      <c r="G340" s="2" t="s">
        <v>71</v>
      </c>
    </row>
    <row r="341" spans="1:7" hidden="1" x14ac:dyDescent="0.35">
      <c r="A341" s="13" t="s">
        <v>47</v>
      </c>
      <c r="B341" s="7"/>
      <c r="C341" s="6"/>
      <c r="D341" s="6"/>
      <c r="E341" s="14"/>
      <c r="F341" s="2"/>
      <c r="G341" s="40" t="s">
        <v>71</v>
      </c>
    </row>
    <row r="342" spans="1:7" hidden="1" x14ac:dyDescent="0.35">
      <c r="A342" s="13" t="s">
        <v>52</v>
      </c>
      <c r="B342" s="7"/>
      <c r="C342" s="6"/>
      <c r="D342" s="6"/>
      <c r="E342" s="14"/>
      <c r="F342" s="2"/>
      <c r="G342" s="2" t="s">
        <v>71</v>
      </c>
    </row>
    <row r="343" spans="1:7" hidden="1" x14ac:dyDescent="0.35">
      <c r="A343" s="13" t="s">
        <v>52</v>
      </c>
      <c r="B343" s="7"/>
      <c r="C343" s="6"/>
      <c r="D343" s="6"/>
      <c r="E343" s="14"/>
      <c r="F343" s="2"/>
      <c r="G343" s="40" t="s">
        <v>71</v>
      </c>
    </row>
    <row r="344" spans="1:7" hidden="1" x14ac:dyDescent="0.35">
      <c r="A344" s="13" t="s">
        <v>52</v>
      </c>
      <c r="B344" s="7"/>
      <c r="C344" s="6"/>
      <c r="D344" s="6"/>
      <c r="E344" s="14"/>
      <c r="F344" s="2"/>
      <c r="G344" s="2" t="s">
        <v>71</v>
      </c>
    </row>
    <row r="345" spans="1:7" hidden="1" x14ac:dyDescent="0.35">
      <c r="A345" s="13" t="s">
        <v>51</v>
      </c>
      <c r="B345" s="7"/>
      <c r="C345" s="6"/>
      <c r="D345" s="6"/>
      <c r="E345" s="14"/>
      <c r="F345" s="2"/>
      <c r="G345" s="40" t="s">
        <v>71</v>
      </c>
    </row>
    <row r="346" spans="1:7" hidden="1" x14ac:dyDescent="0.35">
      <c r="A346" s="13" t="s">
        <v>51</v>
      </c>
      <c r="B346" s="7"/>
      <c r="C346" s="6"/>
      <c r="D346" s="6"/>
      <c r="E346" s="14"/>
      <c r="F346" s="2"/>
      <c r="G346" s="2" t="s">
        <v>71</v>
      </c>
    </row>
    <row r="347" spans="1:7" hidden="1" x14ac:dyDescent="0.35">
      <c r="A347" s="13" t="s">
        <v>51</v>
      </c>
      <c r="B347" s="7"/>
      <c r="C347" s="6"/>
      <c r="D347" s="6"/>
      <c r="E347" s="14"/>
      <c r="F347" s="2"/>
      <c r="G347" s="40" t="s">
        <v>71</v>
      </c>
    </row>
    <row r="348" spans="1:7" hidden="1" x14ac:dyDescent="0.35">
      <c r="A348" s="13" t="s">
        <v>53</v>
      </c>
      <c r="B348" s="7"/>
      <c r="C348" s="6"/>
      <c r="D348" s="6"/>
      <c r="E348" s="14"/>
      <c r="F348" s="2"/>
      <c r="G348" s="2" t="s">
        <v>71</v>
      </c>
    </row>
    <row r="349" spans="1:7" hidden="1" x14ac:dyDescent="0.35">
      <c r="A349" s="13" t="s">
        <v>53</v>
      </c>
      <c r="B349" s="7"/>
      <c r="C349" s="6"/>
      <c r="D349" s="6"/>
      <c r="E349" s="14"/>
      <c r="F349" s="2"/>
      <c r="G349" s="40" t="s">
        <v>71</v>
      </c>
    </row>
    <row r="350" spans="1:7" hidden="1" x14ac:dyDescent="0.35">
      <c r="A350" s="13" t="s">
        <v>53</v>
      </c>
      <c r="B350" s="7"/>
      <c r="C350" s="6"/>
      <c r="D350" s="6"/>
      <c r="E350" s="14"/>
      <c r="F350" s="2"/>
      <c r="G350" s="2" t="s">
        <v>71</v>
      </c>
    </row>
    <row r="351" spans="1:7" hidden="1" x14ac:dyDescent="0.35">
      <c r="A351" s="19" t="s">
        <v>54</v>
      </c>
      <c r="B351" s="20"/>
      <c r="C351" s="21"/>
      <c r="D351" s="21"/>
      <c r="E351" s="22"/>
      <c r="F351" s="2"/>
      <c r="G351" s="40" t="s">
        <v>71</v>
      </c>
    </row>
    <row r="352" spans="1:7" ht="15" hidden="1" thickBot="1" x14ac:dyDescent="0.4">
      <c r="A352" s="26" t="s">
        <v>23</v>
      </c>
      <c r="B352" s="27">
        <f>SUMIF(E293:E351,"=X",B293:B351)</f>
        <v>0</v>
      </c>
      <c r="C352" s="28"/>
      <c r="D352" s="28"/>
      <c r="E352" s="29"/>
      <c r="F352" s="2"/>
      <c r="G352" s="2" t="s">
        <v>71</v>
      </c>
    </row>
    <row r="353" spans="1:7" hidden="1" x14ac:dyDescent="0.35">
      <c r="A353" s="23" t="s">
        <v>63</v>
      </c>
      <c r="B353" s="24"/>
      <c r="C353" s="24"/>
      <c r="D353" s="24"/>
      <c r="E353" s="25"/>
      <c r="F353" s="2"/>
      <c r="G353" s="40" t="s">
        <v>71</v>
      </c>
    </row>
    <row r="354" spans="1:7" hidden="1" x14ac:dyDescent="0.35">
      <c r="A354" s="13" t="s">
        <v>464</v>
      </c>
      <c r="B354" s="7">
        <f>B352+B287</f>
        <v>0</v>
      </c>
      <c r="C354" s="3"/>
      <c r="D354" s="3"/>
      <c r="E354" s="15"/>
      <c r="F354" s="2"/>
      <c r="G354" s="2" t="s">
        <v>71</v>
      </c>
    </row>
    <row r="355" spans="1:7" hidden="1" x14ac:dyDescent="0.35">
      <c r="A355" s="13" t="s">
        <v>66</v>
      </c>
      <c r="B355" s="7">
        <f>B291</f>
        <v>0</v>
      </c>
      <c r="C355" s="3"/>
      <c r="D355" s="3"/>
      <c r="E355" s="15"/>
      <c r="F355" s="2"/>
      <c r="G355" s="40" t="s">
        <v>71</v>
      </c>
    </row>
    <row r="356" spans="1:7" hidden="1" x14ac:dyDescent="0.35">
      <c r="A356" s="13" t="s">
        <v>81</v>
      </c>
      <c r="B356" s="6"/>
      <c r="C356" s="3"/>
      <c r="D356" s="3"/>
      <c r="E356" s="15"/>
      <c r="F356" s="2"/>
      <c r="G356" s="2" t="s">
        <v>71</v>
      </c>
    </row>
    <row r="357" spans="1:7" hidden="1" x14ac:dyDescent="0.35">
      <c r="A357" s="13" t="s">
        <v>82</v>
      </c>
      <c r="B357" s="6"/>
      <c r="C357" s="3"/>
      <c r="D357" s="3"/>
      <c r="E357" s="15"/>
      <c r="F357" s="2"/>
      <c r="G357" s="40" t="s">
        <v>71</v>
      </c>
    </row>
    <row r="358" spans="1:7" hidden="1" x14ac:dyDescent="0.35">
      <c r="A358" s="19" t="s">
        <v>68</v>
      </c>
      <c r="B358" s="6" t="s">
        <v>84</v>
      </c>
      <c r="C358" s="3"/>
      <c r="D358" s="3"/>
      <c r="E358" s="15"/>
      <c r="F358" s="2"/>
      <c r="G358" s="2" t="s">
        <v>71</v>
      </c>
    </row>
    <row r="359" spans="1:7" ht="15" hidden="1" thickBot="1" x14ac:dyDescent="0.4">
      <c r="A359" s="31" t="s">
        <v>67</v>
      </c>
      <c r="B359" s="32" t="e">
        <f>((B354/B356)/B358)+((B355/B356)/(B357/B358))</f>
        <v>#DIV/0!</v>
      </c>
      <c r="C359" s="30"/>
      <c r="D359" s="17"/>
      <c r="E359" s="18"/>
      <c r="F359" s="2"/>
      <c r="G359" s="40" t="s">
        <v>71</v>
      </c>
    </row>
    <row r="360" spans="1:7" hidden="1" x14ac:dyDescent="0.35">
      <c r="F360" s="2"/>
      <c r="G360" s="2" t="s">
        <v>71</v>
      </c>
    </row>
    <row r="361" spans="1:7" hidden="1" x14ac:dyDescent="0.35">
      <c r="F361" s="2"/>
      <c r="G361" s="40" t="s">
        <v>71</v>
      </c>
    </row>
    <row r="362" spans="1:7" hidden="1" x14ac:dyDescent="0.35">
      <c r="A362" s="43" t="s">
        <v>79</v>
      </c>
      <c r="B362" s="5" t="s">
        <v>65</v>
      </c>
      <c r="C362" s="5" t="s">
        <v>64</v>
      </c>
      <c r="D362" s="5" t="s">
        <v>25</v>
      </c>
      <c r="E362" s="12" t="s">
        <v>50</v>
      </c>
      <c r="F362" s="2"/>
      <c r="G362" s="2" t="s">
        <v>72</v>
      </c>
    </row>
    <row r="363" spans="1:7" hidden="1" x14ac:dyDescent="0.35">
      <c r="A363" s="13" t="s">
        <v>1</v>
      </c>
      <c r="B363" s="7"/>
      <c r="C363" s="8"/>
      <c r="D363" s="6"/>
      <c r="E363" s="14"/>
      <c r="F363" s="2"/>
      <c r="G363" s="40" t="s">
        <v>72</v>
      </c>
    </row>
    <row r="364" spans="1:7" hidden="1" x14ac:dyDescent="0.35">
      <c r="A364" s="13" t="s">
        <v>24</v>
      </c>
      <c r="B364" s="7"/>
      <c r="C364" s="8"/>
      <c r="D364" s="6"/>
      <c r="E364" s="14"/>
      <c r="F364" s="2"/>
      <c r="G364" s="2" t="s">
        <v>72</v>
      </c>
    </row>
    <row r="365" spans="1:7" hidden="1" x14ac:dyDescent="0.35">
      <c r="A365" s="13" t="s">
        <v>2</v>
      </c>
      <c r="B365" s="7"/>
      <c r="C365" s="8"/>
      <c r="D365" s="6"/>
      <c r="E365" s="14"/>
      <c r="F365" s="2"/>
      <c r="G365" s="40" t="s">
        <v>72</v>
      </c>
    </row>
    <row r="366" spans="1:7" hidden="1" x14ac:dyDescent="0.35">
      <c r="A366" s="13" t="s">
        <v>3</v>
      </c>
      <c r="B366" s="7"/>
      <c r="C366" s="8"/>
      <c r="D366" s="6"/>
      <c r="E366" s="14"/>
      <c r="F366" s="2"/>
      <c r="G366" s="2" t="s">
        <v>72</v>
      </c>
    </row>
    <row r="367" spans="1:7" hidden="1" x14ac:dyDescent="0.35">
      <c r="A367" s="13" t="s">
        <v>14</v>
      </c>
      <c r="B367" s="7"/>
      <c r="C367" s="8"/>
      <c r="D367" s="6"/>
      <c r="E367" s="14"/>
      <c r="F367" s="2"/>
      <c r="G367" s="40" t="s">
        <v>72</v>
      </c>
    </row>
    <row r="368" spans="1:7" hidden="1" x14ac:dyDescent="0.35">
      <c r="A368" s="13" t="s">
        <v>26</v>
      </c>
      <c r="B368" s="7"/>
      <c r="C368" s="8"/>
      <c r="D368" s="6"/>
      <c r="E368" s="14"/>
      <c r="F368" s="2"/>
      <c r="G368" s="2" t="s">
        <v>72</v>
      </c>
    </row>
    <row r="369" spans="1:7" hidden="1" x14ac:dyDescent="0.35">
      <c r="A369" s="13" t="s">
        <v>28</v>
      </c>
      <c r="B369" s="7"/>
      <c r="C369" s="8"/>
      <c r="D369" s="6"/>
      <c r="E369" s="14"/>
      <c r="F369" s="2"/>
      <c r="G369" s="40" t="s">
        <v>72</v>
      </c>
    </row>
    <row r="370" spans="1:7" hidden="1" x14ac:dyDescent="0.35">
      <c r="A370" s="13" t="s">
        <v>34</v>
      </c>
      <c r="B370" s="7"/>
      <c r="C370" s="8"/>
      <c r="D370" s="6"/>
      <c r="E370" s="14"/>
      <c r="F370" s="2"/>
      <c r="G370" s="2" t="s">
        <v>72</v>
      </c>
    </row>
    <row r="371" spans="1:7" hidden="1" x14ac:dyDescent="0.35">
      <c r="A371" s="13" t="s">
        <v>4</v>
      </c>
      <c r="B371" s="7"/>
      <c r="C371" s="8"/>
      <c r="D371" s="6"/>
      <c r="E371" s="14"/>
      <c r="F371" s="2"/>
      <c r="G371" s="40" t="s">
        <v>72</v>
      </c>
    </row>
    <row r="372" spans="1:7" hidden="1" x14ac:dyDescent="0.35">
      <c r="A372" s="13" t="s">
        <v>33</v>
      </c>
      <c r="B372" s="7"/>
      <c r="C372" s="8"/>
      <c r="D372" s="6"/>
      <c r="E372" s="14"/>
      <c r="F372" s="2"/>
      <c r="G372" s="2" t="s">
        <v>72</v>
      </c>
    </row>
    <row r="373" spans="1:7" hidden="1" x14ac:dyDescent="0.35">
      <c r="A373" s="13" t="s">
        <v>35</v>
      </c>
      <c r="B373" s="7"/>
      <c r="C373" s="8"/>
      <c r="D373" s="6"/>
      <c r="E373" s="14"/>
      <c r="F373" s="2"/>
      <c r="G373" s="40" t="s">
        <v>72</v>
      </c>
    </row>
    <row r="374" spans="1:7" hidden="1" x14ac:dyDescent="0.35">
      <c r="A374" s="13" t="s">
        <v>29</v>
      </c>
      <c r="B374" s="7"/>
      <c r="C374" s="8"/>
      <c r="D374" s="6"/>
      <c r="E374" s="14"/>
      <c r="F374" s="2"/>
      <c r="G374" s="2" t="s">
        <v>72</v>
      </c>
    </row>
    <row r="375" spans="1:7" hidden="1" x14ac:dyDescent="0.35">
      <c r="A375" s="13" t="s">
        <v>30</v>
      </c>
      <c r="B375" s="7"/>
      <c r="C375" s="8"/>
      <c r="D375" s="6"/>
      <c r="E375" s="14"/>
      <c r="F375" s="2"/>
      <c r="G375" s="40" t="s">
        <v>72</v>
      </c>
    </row>
    <row r="376" spans="1:7" hidden="1" x14ac:dyDescent="0.35">
      <c r="A376" s="13" t="s">
        <v>31</v>
      </c>
      <c r="B376" s="7"/>
      <c r="C376" s="8"/>
      <c r="D376" s="6"/>
      <c r="E376" s="14"/>
      <c r="F376" s="2"/>
      <c r="G376" s="2" t="s">
        <v>72</v>
      </c>
    </row>
    <row r="377" spans="1:7" hidden="1" x14ac:dyDescent="0.35">
      <c r="A377" s="13" t="s">
        <v>32</v>
      </c>
      <c r="B377" s="7"/>
      <c r="C377" s="8"/>
      <c r="D377" s="6"/>
      <c r="E377" s="14"/>
      <c r="F377" s="2"/>
      <c r="G377" s="40" t="s">
        <v>72</v>
      </c>
    </row>
    <row r="378" spans="1:7" hidden="1" x14ac:dyDescent="0.35">
      <c r="A378" s="13" t="s">
        <v>42</v>
      </c>
      <c r="B378" s="7"/>
      <c r="C378" s="8"/>
      <c r="D378" s="6"/>
      <c r="E378" s="14"/>
      <c r="F378" s="2"/>
      <c r="G378" s="2" t="s">
        <v>72</v>
      </c>
    </row>
    <row r="379" spans="1:7" hidden="1" x14ac:dyDescent="0.35">
      <c r="A379" s="13" t="s">
        <v>43</v>
      </c>
      <c r="B379" s="7"/>
      <c r="C379" s="8"/>
      <c r="D379" s="6"/>
      <c r="E379" s="14"/>
      <c r="F379" s="2"/>
      <c r="G379" s="40" t="s">
        <v>72</v>
      </c>
    </row>
    <row r="380" spans="1:7" hidden="1" x14ac:dyDescent="0.35">
      <c r="A380" s="13" t="s">
        <v>9</v>
      </c>
      <c r="B380" s="7"/>
      <c r="C380" s="8"/>
      <c r="D380" s="6"/>
      <c r="E380" s="14"/>
      <c r="F380" s="2"/>
      <c r="G380" s="2" t="s">
        <v>72</v>
      </c>
    </row>
    <row r="381" spans="1:7" hidden="1" x14ac:dyDescent="0.35">
      <c r="A381" s="13" t="s">
        <v>27</v>
      </c>
      <c r="B381" s="7"/>
      <c r="C381" s="8"/>
      <c r="D381" s="6"/>
      <c r="E381" s="14"/>
      <c r="F381" s="2"/>
      <c r="G381" s="40" t="s">
        <v>72</v>
      </c>
    </row>
    <row r="382" spans="1:7" hidden="1" x14ac:dyDescent="0.35">
      <c r="A382" s="13" t="s">
        <v>5</v>
      </c>
      <c r="B382" s="7"/>
      <c r="C382" s="8"/>
      <c r="D382" s="6"/>
      <c r="E382" s="14"/>
      <c r="F382" s="2"/>
      <c r="G382" s="2" t="s">
        <v>72</v>
      </c>
    </row>
    <row r="383" spans="1:7" hidden="1" x14ac:dyDescent="0.35">
      <c r="A383" s="13" t="s">
        <v>6</v>
      </c>
      <c r="B383" s="7"/>
      <c r="C383" s="8"/>
      <c r="D383" s="6"/>
      <c r="E383" s="14"/>
      <c r="F383" s="2"/>
      <c r="G383" s="40" t="s">
        <v>72</v>
      </c>
    </row>
    <row r="384" spans="1:7" hidden="1" x14ac:dyDescent="0.35">
      <c r="A384" s="13" t="s">
        <v>7</v>
      </c>
      <c r="B384" s="7"/>
      <c r="C384" s="8"/>
      <c r="D384" s="6"/>
      <c r="E384" s="14"/>
      <c r="F384" s="2"/>
      <c r="G384" s="2" t="s">
        <v>72</v>
      </c>
    </row>
    <row r="385" spans="1:7" hidden="1" x14ac:dyDescent="0.35">
      <c r="A385" s="13" t="s">
        <v>8</v>
      </c>
      <c r="B385" s="7"/>
      <c r="C385" s="8"/>
      <c r="D385" s="6"/>
      <c r="E385" s="14"/>
      <c r="F385" s="2"/>
      <c r="G385" s="40" t="s">
        <v>72</v>
      </c>
    </row>
    <row r="386" spans="1:7" hidden="1" x14ac:dyDescent="0.35">
      <c r="A386" s="13" t="s">
        <v>45</v>
      </c>
      <c r="B386" s="7"/>
      <c r="C386" s="8"/>
      <c r="D386" s="6"/>
      <c r="E386" s="14"/>
      <c r="F386" s="2"/>
      <c r="G386" s="2" t="s">
        <v>72</v>
      </c>
    </row>
    <row r="387" spans="1:7" hidden="1" x14ac:dyDescent="0.35">
      <c r="A387" s="13" t="s">
        <v>40</v>
      </c>
      <c r="B387" s="7"/>
      <c r="C387" s="8"/>
      <c r="D387" s="6"/>
      <c r="E387" s="14"/>
      <c r="F387" s="2"/>
      <c r="G387" s="40" t="s">
        <v>72</v>
      </c>
    </row>
    <row r="388" spans="1:7" hidden="1" x14ac:dyDescent="0.35">
      <c r="A388" s="13" t="s">
        <v>41</v>
      </c>
      <c r="B388" s="7"/>
      <c r="C388" s="8"/>
      <c r="D388" s="6"/>
      <c r="E388" s="14"/>
      <c r="F388" s="2"/>
      <c r="G388" s="2" t="s">
        <v>72</v>
      </c>
    </row>
    <row r="389" spans="1:7" hidden="1" x14ac:dyDescent="0.35">
      <c r="A389" s="13" t="s">
        <v>10</v>
      </c>
      <c r="B389" s="7"/>
      <c r="C389" s="8"/>
      <c r="D389" s="6"/>
      <c r="E389" s="14"/>
      <c r="F389" s="2"/>
      <c r="G389" s="40" t="s">
        <v>72</v>
      </c>
    </row>
    <row r="390" spans="1:7" hidden="1" x14ac:dyDescent="0.35">
      <c r="A390" s="13" t="s">
        <v>11</v>
      </c>
      <c r="B390" s="7"/>
      <c r="C390" s="8"/>
      <c r="D390" s="6"/>
      <c r="E390" s="14"/>
      <c r="F390" s="2"/>
      <c r="G390" s="2" t="s">
        <v>72</v>
      </c>
    </row>
    <row r="391" spans="1:7" hidden="1" x14ac:dyDescent="0.35">
      <c r="A391" s="13" t="s">
        <v>44</v>
      </c>
      <c r="B391" s="7"/>
      <c r="C391" s="8"/>
      <c r="D391" s="6"/>
      <c r="E391" s="14"/>
      <c r="F391" s="2"/>
      <c r="G391" s="40" t="s">
        <v>72</v>
      </c>
    </row>
    <row r="392" spans="1:7" hidden="1" x14ac:dyDescent="0.35">
      <c r="A392" s="13" t="s">
        <v>12</v>
      </c>
      <c r="B392" s="7"/>
      <c r="C392" s="8"/>
      <c r="D392" s="6"/>
      <c r="E392" s="14"/>
      <c r="F392" s="2"/>
      <c r="G392" s="2" t="s">
        <v>72</v>
      </c>
    </row>
    <row r="393" spans="1:7" hidden="1" x14ac:dyDescent="0.35">
      <c r="A393" s="13" t="s">
        <v>16</v>
      </c>
      <c r="B393" s="7"/>
      <c r="C393" s="8"/>
      <c r="D393" s="6"/>
      <c r="E393" s="14"/>
      <c r="F393" s="2"/>
      <c r="G393" s="40" t="s">
        <v>72</v>
      </c>
    </row>
    <row r="394" spans="1:7" hidden="1" x14ac:dyDescent="0.35">
      <c r="A394" s="13" t="s">
        <v>49</v>
      </c>
      <c r="B394" s="7"/>
      <c r="C394" s="8"/>
      <c r="D394" s="6"/>
      <c r="E394" s="14"/>
      <c r="F394" s="2"/>
      <c r="G394" s="2" t="s">
        <v>72</v>
      </c>
    </row>
    <row r="395" spans="1:7" hidden="1" x14ac:dyDescent="0.35">
      <c r="A395" s="13" t="s">
        <v>48</v>
      </c>
      <c r="B395" s="7"/>
      <c r="C395" s="8"/>
      <c r="D395" s="6"/>
      <c r="E395" s="14"/>
      <c r="F395" s="2"/>
      <c r="G395" s="40" t="s">
        <v>72</v>
      </c>
    </row>
    <row r="396" spans="1:7" hidden="1" x14ac:dyDescent="0.35">
      <c r="A396" s="13" t="s">
        <v>20</v>
      </c>
      <c r="B396" s="7"/>
      <c r="C396" s="8"/>
      <c r="D396" s="6"/>
      <c r="E396" s="14"/>
      <c r="F396" s="2"/>
      <c r="G396" s="2" t="s">
        <v>72</v>
      </c>
    </row>
    <row r="397" spans="1:7" hidden="1" x14ac:dyDescent="0.35">
      <c r="A397" s="13" t="s">
        <v>15</v>
      </c>
      <c r="B397" s="7"/>
      <c r="C397" s="8"/>
      <c r="D397" s="6"/>
      <c r="E397" s="14"/>
      <c r="F397" s="2"/>
      <c r="G397" s="40" t="s">
        <v>72</v>
      </c>
    </row>
    <row r="398" spans="1:7" hidden="1" x14ac:dyDescent="0.35">
      <c r="A398" s="13" t="s">
        <v>17</v>
      </c>
      <c r="B398" s="7"/>
      <c r="C398" s="8"/>
      <c r="D398" s="6"/>
      <c r="E398" s="14"/>
      <c r="F398" s="2"/>
      <c r="G398" s="2" t="s">
        <v>72</v>
      </c>
    </row>
    <row r="399" spans="1:7" hidden="1" x14ac:dyDescent="0.35">
      <c r="A399" s="13" t="s">
        <v>36</v>
      </c>
      <c r="B399" s="7"/>
      <c r="C399" s="8"/>
      <c r="D399" s="6"/>
      <c r="E399" s="14"/>
      <c r="F399" s="2"/>
      <c r="G399" s="40" t="s">
        <v>72</v>
      </c>
    </row>
    <row r="400" spans="1:7" hidden="1" x14ac:dyDescent="0.35">
      <c r="A400" s="13" t="s">
        <v>37</v>
      </c>
      <c r="B400" s="7"/>
      <c r="C400" s="8"/>
      <c r="D400" s="6"/>
      <c r="E400" s="14"/>
      <c r="F400" s="2"/>
      <c r="G400" s="2" t="s">
        <v>72</v>
      </c>
    </row>
    <row r="401" spans="1:7" hidden="1" x14ac:dyDescent="0.35">
      <c r="A401" s="13" t="s">
        <v>38</v>
      </c>
      <c r="B401" s="7"/>
      <c r="C401" s="8"/>
      <c r="D401" s="6"/>
      <c r="E401" s="14"/>
      <c r="F401" s="2"/>
      <c r="G401" s="40" t="s">
        <v>72</v>
      </c>
    </row>
    <row r="402" spans="1:7" hidden="1" x14ac:dyDescent="0.35">
      <c r="A402" s="13" t="s">
        <v>39</v>
      </c>
      <c r="B402" s="7"/>
      <c r="C402" s="8"/>
      <c r="D402" s="6"/>
      <c r="E402" s="14"/>
      <c r="F402" s="2"/>
      <c r="G402" s="2" t="s">
        <v>72</v>
      </c>
    </row>
    <row r="403" spans="1:7" hidden="1" x14ac:dyDescent="0.35">
      <c r="A403" s="13" t="s">
        <v>46</v>
      </c>
      <c r="B403" s="7"/>
      <c r="C403" s="8"/>
      <c r="D403" s="6"/>
      <c r="E403" s="14"/>
      <c r="F403" s="2"/>
      <c r="G403" s="40" t="s">
        <v>72</v>
      </c>
    </row>
    <row r="404" spans="1:7" hidden="1" x14ac:dyDescent="0.35">
      <c r="A404" s="13" t="s">
        <v>47</v>
      </c>
      <c r="B404" s="7"/>
      <c r="C404" s="8"/>
      <c r="D404" s="6"/>
      <c r="E404" s="14"/>
      <c r="F404" s="2"/>
      <c r="G404" s="2" t="s">
        <v>72</v>
      </c>
    </row>
    <row r="405" spans="1:7" hidden="1" x14ac:dyDescent="0.35">
      <c r="A405" s="13" t="s">
        <v>21</v>
      </c>
      <c r="B405" s="7"/>
      <c r="C405" s="8"/>
      <c r="D405" s="6"/>
      <c r="E405" s="14"/>
      <c r="F405" s="2"/>
      <c r="G405" s="40" t="s">
        <v>72</v>
      </c>
    </row>
    <row r="406" spans="1:7" hidden="1" x14ac:dyDescent="0.35">
      <c r="A406" s="19" t="s">
        <v>22</v>
      </c>
      <c r="B406" s="20"/>
      <c r="C406" s="8"/>
      <c r="D406" s="6"/>
      <c r="E406" s="14"/>
      <c r="F406" s="2"/>
      <c r="G406" s="2" t="s">
        <v>72</v>
      </c>
    </row>
    <row r="407" spans="1:7" ht="15" hidden="1" thickBot="1" x14ac:dyDescent="0.4">
      <c r="A407" s="26" t="s">
        <v>23</v>
      </c>
      <c r="B407" s="37">
        <f>SUMIF(E363:E406,"=X",B363:B406)</f>
        <v>0</v>
      </c>
      <c r="C407" s="36"/>
      <c r="D407" s="3"/>
      <c r="E407" s="15"/>
      <c r="F407" s="2"/>
      <c r="G407" s="40" t="s">
        <v>72</v>
      </c>
    </row>
    <row r="408" spans="1:7" hidden="1" x14ac:dyDescent="0.35">
      <c r="A408" s="23" t="s">
        <v>62</v>
      </c>
      <c r="B408" s="35"/>
      <c r="C408" s="4"/>
      <c r="D408" s="4"/>
      <c r="E408" s="11"/>
      <c r="F408" s="2"/>
      <c r="G408" s="2" t="s">
        <v>72</v>
      </c>
    </row>
    <row r="409" spans="1:7" hidden="1" x14ac:dyDescent="0.35">
      <c r="A409" s="16" t="s">
        <v>18</v>
      </c>
      <c r="B409" s="7"/>
      <c r="C409" s="6"/>
      <c r="D409" s="6"/>
      <c r="E409" s="14"/>
      <c r="F409" s="2"/>
      <c r="G409" s="40" t="s">
        <v>72</v>
      </c>
    </row>
    <row r="410" spans="1:7" hidden="1" x14ac:dyDescent="0.35">
      <c r="A410" s="34" t="s">
        <v>19</v>
      </c>
      <c r="B410" s="20"/>
      <c r="C410" s="6"/>
      <c r="D410" s="6"/>
      <c r="E410" s="14"/>
      <c r="F410" s="2"/>
      <c r="G410" s="2" t="s">
        <v>72</v>
      </c>
    </row>
    <row r="411" spans="1:7" ht="15" hidden="1" thickBot="1" x14ac:dyDescent="0.4">
      <c r="A411" s="26" t="s">
        <v>23</v>
      </c>
      <c r="B411" s="37">
        <f>SUMIF(E409:E410,"=X",B409:B410)</f>
        <v>0</v>
      </c>
      <c r="C411" s="33"/>
      <c r="D411" s="3"/>
      <c r="E411" s="15"/>
      <c r="F411" s="2"/>
      <c r="G411" s="40" t="s">
        <v>72</v>
      </c>
    </row>
    <row r="412" spans="1:7" hidden="1" x14ac:dyDescent="0.35">
      <c r="A412" s="23" t="s">
        <v>13</v>
      </c>
      <c r="B412" s="35"/>
      <c r="C412" s="4"/>
      <c r="D412" s="4"/>
      <c r="E412" s="11"/>
      <c r="F412" s="2"/>
      <c r="G412" s="2" t="s">
        <v>72</v>
      </c>
    </row>
    <row r="413" spans="1:7" hidden="1" x14ac:dyDescent="0.35">
      <c r="A413" s="13" t="s">
        <v>1</v>
      </c>
      <c r="B413" s="7"/>
      <c r="C413" s="6"/>
      <c r="D413" s="6"/>
      <c r="E413" s="14"/>
      <c r="F413" s="2"/>
      <c r="G413" s="40" t="s">
        <v>72</v>
      </c>
    </row>
    <row r="414" spans="1:7" hidden="1" x14ac:dyDescent="0.35">
      <c r="A414" s="13" t="s">
        <v>24</v>
      </c>
      <c r="B414" s="7"/>
      <c r="C414" s="6"/>
      <c r="D414" s="6"/>
      <c r="E414" s="14"/>
      <c r="F414" s="2"/>
      <c r="G414" s="2" t="s">
        <v>72</v>
      </c>
    </row>
    <row r="415" spans="1:7" hidden="1" x14ac:dyDescent="0.35">
      <c r="A415" s="13" t="s">
        <v>2</v>
      </c>
      <c r="B415" s="7"/>
      <c r="C415" s="6"/>
      <c r="D415" s="6"/>
      <c r="E415" s="14"/>
      <c r="F415" s="2"/>
      <c r="G415" s="40" t="s">
        <v>72</v>
      </c>
    </row>
    <row r="416" spans="1:7" hidden="1" x14ac:dyDescent="0.35">
      <c r="A416" s="13" t="s">
        <v>3</v>
      </c>
      <c r="B416" s="7"/>
      <c r="C416" s="6"/>
      <c r="D416" s="6"/>
      <c r="E416" s="14"/>
      <c r="F416" s="2"/>
      <c r="G416" s="2" t="s">
        <v>72</v>
      </c>
    </row>
    <row r="417" spans="1:7" hidden="1" x14ac:dyDescent="0.35">
      <c r="A417" s="13" t="s">
        <v>14</v>
      </c>
      <c r="B417" s="7"/>
      <c r="C417" s="6"/>
      <c r="D417" s="6"/>
      <c r="E417" s="14"/>
      <c r="F417" s="2"/>
      <c r="G417" s="40" t="s">
        <v>72</v>
      </c>
    </row>
    <row r="418" spans="1:7" hidden="1" x14ac:dyDescent="0.35">
      <c r="A418" s="13" t="s">
        <v>26</v>
      </c>
      <c r="B418" s="7"/>
      <c r="C418" s="6"/>
      <c r="D418" s="6"/>
      <c r="E418" s="14"/>
      <c r="F418" s="2"/>
      <c r="G418" s="2" t="s">
        <v>72</v>
      </c>
    </row>
    <row r="419" spans="1:7" hidden="1" x14ac:dyDescent="0.35">
      <c r="A419" s="13" t="s">
        <v>28</v>
      </c>
      <c r="B419" s="7"/>
      <c r="C419" s="6"/>
      <c r="D419" s="6"/>
      <c r="E419" s="14"/>
      <c r="F419" s="2"/>
      <c r="G419" s="40" t="s">
        <v>72</v>
      </c>
    </row>
    <row r="420" spans="1:7" hidden="1" x14ac:dyDescent="0.35">
      <c r="A420" s="13" t="s">
        <v>34</v>
      </c>
      <c r="B420" s="7"/>
      <c r="C420" s="6"/>
      <c r="D420" s="6"/>
      <c r="E420" s="14"/>
      <c r="F420" s="2"/>
      <c r="G420" s="2" t="s">
        <v>72</v>
      </c>
    </row>
    <row r="421" spans="1:7" hidden="1" x14ac:dyDescent="0.35">
      <c r="A421" s="13" t="s">
        <v>4</v>
      </c>
      <c r="B421" s="7"/>
      <c r="C421" s="6"/>
      <c r="D421" s="6"/>
      <c r="E421" s="14"/>
      <c r="F421" s="2"/>
      <c r="G421" s="40" t="s">
        <v>72</v>
      </c>
    </row>
    <row r="422" spans="1:7" hidden="1" x14ac:dyDescent="0.35">
      <c r="A422" s="13" t="s">
        <v>33</v>
      </c>
      <c r="B422" s="7"/>
      <c r="C422" s="6"/>
      <c r="D422" s="6"/>
      <c r="E422" s="14"/>
      <c r="F422" s="2"/>
      <c r="G422" s="2" t="s">
        <v>72</v>
      </c>
    </row>
    <row r="423" spans="1:7" hidden="1" x14ac:dyDescent="0.35">
      <c r="A423" s="13" t="s">
        <v>35</v>
      </c>
      <c r="B423" s="7"/>
      <c r="C423" s="6"/>
      <c r="D423" s="6"/>
      <c r="E423" s="14"/>
      <c r="F423" s="2"/>
      <c r="G423" s="40" t="s">
        <v>72</v>
      </c>
    </row>
    <row r="424" spans="1:7" hidden="1" x14ac:dyDescent="0.35">
      <c r="A424" s="13" t="s">
        <v>29</v>
      </c>
      <c r="B424" s="7"/>
      <c r="C424" s="6"/>
      <c r="D424" s="6"/>
      <c r="E424" s="14"/>
      <c r="F424" s="2"/>
      <c r="G424" s="2" t="s">
        <v>72</v>
      </c>
    </row>
    <row r="425" spans="1:7" hidden="1" x14ac:dyDescent="0.35">
      <c r="A425" s="13" t="s">
        <v>30</v>
      </c>
      <c r="B425" s="7"/>
      <c r="C425" s="6"/>
      <c r="D425" s="6"/>
      <c r="E425" s="14"/>
      <c r="F425" s="2"/>
      <c r="G425" s="40" t="s">
        <v>72</v>
      </c>
    </row>
    <row r="426" spans="1:7" hidden="1" x14ac:dyDescent="0.35">
      <c r="A426" s="13" t="s">
        <v>31</v>
      </c>
      <c r="B426" s="7"/>
      <c r="C426" s="6"/>
      <c r="D426" s="6"/>
      <c r="E426" s="14"/>
      <c r="F426" s="2"/>
      <c r="G426" s="2" t="s">
        <v>72</v>
      </c>
    </row>
    <row r="427" spans="1:7" hidden="1" x14ac:dyDescent="0.35">
      <c r="A427" s="13" t="s">
        <v>32</v>
      </c>
      <c r="B427" s="7"/>
      <c r="C427" s="6"/>
      <c r="D427" s="6"/>
      <c r="E427" s="14"/>
      <c r="F427" s="2"/>
      <c r="G427" s="40" t="s">
        <v>72</v>
      </c>
    </row>
    <row r="428" spans="1:7" hidden="1" x14ac:dyDescent="0.35">
      <c r="A428" s="13" t="s">
        <v>42</v>
      </c>
      <c r="B428" s="7"/>
      <c r="C428" s="6"/>
      <c r="D428" s="6"/>
      <c r="E428" s="14"/>
      <c r="F428" s="2"/>
      <c r="G428" s="2" t="s">
        <v>72</v>
      </c>
    </row>
    <row r="429" spans="1:7" hidden="1" x14ac:dyDescent="0.35">
      <c r="A429" s="13" t="s">
        <v>43</v>
      </c>
      <c r="B429" s="7"/>
      <c r="C429" s="6"/>
      <c r="D429" s="6"/>
      <c r="E429" s="14"/>
      <c r="F429" s="2"/>
      <c r="G429" s="40" t="s">
        <v>72</v>
      </c>
    </row>
    <row r="430" spans="1:7" hidden="1" x14ac:dyDescent="0.35">
      <c r="A430" s="13" t="s">
        <v>9</v>
      </c>
      <c r="B430" s="7"/>
      <c r="C430" s="6"/>
      <c r="D430" s="6"/>
      <c r="E430" s="14"/>
      <c r="F430" s="2"/>
      <c r="G430" s="2" t="s">
        <v>72</v>
      </c>
    </row>
    <row r="431" spans="1:7" hidden="1" x14ac:dyDescent="0.35">
      <c r="A431" s="13" t="s">
        <v>27</v>
      </c>
      <c r="B431" s="7"/>
      <c r="C431" s="6"/>
      <c r="D431" s="6"/>
      <c r="E431" s="14"/>
      <c r="F431" s="2"/>
      <c r="G431" s="40" t="s">
        <v>72</v>
      </c>
    </row>
    <row r="432" spans="1:7" hidden="1" x14ac:dyDescent="0.35">
      <c r="A432" s="13" t="s">
        <v>5</v>
      </c>
      <c r="B432" s="7"/>
      <c r="C432" s="6"/>
      <c r="D432" s="6"/>
      <c r="E432" s="14"/>
      <c r="F432" s="2"/>
      <c r="G432" s="2" t="s">
        <v>72</v>
      </c>
    </row>
    <row r="433" spans="1:7" hidden="1" x14ac:dyDescent="0.35">
      <c r="A433" s="13" t="s">
        <v>6</v>
      </c>
      <c r="B433" s="7"/>
      <c r="C433" s="6"/>
      <c r="D433" s="6"/>
      <c r="E433" s="14"/>
      <c r="F433" s="2"/>
      <c r="G433" s="40" t="s">
        <v>72</v>
      </c>
    </row>
    <row r="434" spans="1:7" hidden="1" x14ac:dyDescent="0.35">
      <c r="A434" s="13" t="s">
        <v>7</v>
      </c>
      <c r="B434" s="7"/>
      <c r="C434" s="6"/>
      <c r="D434" s="6"/>
      <c r="E434" s="14"/>
      <c r="F434" s="2"/>
      <c r="G434" s="2" t="s">
        <v>72</v>
      </c>
    </row>
    <row r="435" spans="1:7" hidden="1" x14ac:dyDescent="0.35">
      <c r="A435" s="13" t="s">
        <v>8</v>
      </c>
      <c r="B435" s="7"/>
      <c r="C435" s="6"/>
      <c r="D435" s="6"/>
      <c r="E435" s="14"/>
      <c r="F435" s="2"/>
      <c r="G435" s="40" t="s">
        <v>72</v>
      </c>
    </row>
    <row r="436" spans="1:7" hidden="1" x14ac:dyDescent="0.35">
      <c r="A436" s="13" t="s">
        <v>45</v>
      </c>
      <c r="B436" s="7"/>
      <c r="C436" s="6"/>
      <c r="D436" s="6"/>
      <c r="E436" s="14"/>
      <c r="F436" s="2"/>
      <c r="G436" s="2" t="s">
        <v>72</v>
      </c>
    </row>
    <row r="437" spans="1:7" hidden="1" x14ac:dyDescent="0.35">
      <c r="A437" s="13" t="s">
        <v>40</v>
      </c>
      <c r="B437" s="7"/>
      <c r="C437" s="6"/>
      <c r="D437" s="6"/>
      <c r="E437" s="14"/>
      <c r="F437" s="2"/>
      <c r="G437" s="40" t="s">
        <v>72</v>
      </c>
    </row>
    <row r="438" spans="1:7" hidden="1" x14ac:dyDescent="0.35">
      <c r="A438" s="13" t="s">
        <v>41</v>
      </c>
      <c r="B438" s="7"/>
      <c r="C438" s="6"/>
      <c r="D438" s="6"/>
      <c r="E438" s="14"/>
      <c r="F438" s="2"/>
      <c r="G438" s="2" t="s">
        <v>72</v>
      </c>
    </row>
    <row r="439" spans="1:7" hidden="1" x14ac:dyDescent="0.35">
      <c r="A439" s="13" t="s">
        <v>10</v>
      </c>
      <c r="B439" s="7"/>
      <c r="C439" s="6"/>
      <c r="D439" s="6"/>
      <c r="E439" s="14"/>
      <c r="F439" s="2"/>
      <c r="G439" s="40" t="s">
        <v>72</v>
      </c>
    </row>
    <row r="440" spans="1:7" hidden="1" x14ac:dyDescent="0.35">
      <c r="A440" s="13" t="s">
        <v>11</v>
      </c>
      <c r="B440" s="7"/>
      <c r="C440" s="6"/>
      <c r="D440" s="6"/>
      <c r="E440" s="14"/>
      <c r="F440" s="2"/>
      <c r="G440" s="2" t="s">
        <v>72</v>
      </c>
    </row>
    <row r="441" spans="1:7" hidden="1" x14ac:dyDescent="0.35">
      <c r="A441" s="13" t="s">
        <v>44</v>
      </c>
      <c r="B441" s="7"/>
      <c r="C441" s="6"/>
      <c r="D441" s="6"/>
      <c r="E441" s="14"/>
      <c r="F441" s="2"/>
      <c r="G441" s="40" t="s">
        <v>72</v>
      </c>
    </row>
    <row r="442" spans="1:7" hidden="1" x14ac:dyDescent="0.35">
      <c r="A442" s="13" t="s">
        <v>12</v>
      </c>
      <c r="B442" s="7"/>
      <c r="C442" s="6"/>
      <c r="D442" s="6"/>
      <c r="E442" s="14"/>
      <c r="F442" s="2"/>
      <c r="G442" s="2" t="s">
        <v>72</v>
      </c>
    </row>
    <row r="443" spans="1:7" hidden="1" x14ac:dyDescent="0.35">
      <c r="A443" s="13" t="s">
        <v>16</v>
      </c>
      <c r="B443" s="7"/>
      <c r="C443" s="6"/>
      <c r="D443" s="6"/>
      <c r="E443" s="14"/>
      <c r="F443" s="2"/>
      <c r="G443" s="40" t="s">
        <v>72</v>
      </c>
    </row>
    <row r="444" spans="1:7" hidden="1" x14ac:dyDescent="0.35">
      <c r="A444" s="13" t="s">
        <v>49</v>
      </c>
      <c r="B444" s="7"/>
      <c r="C444" s="6"/>
      <c r="D444" s="6"/>
      <c r="E444" s="14"/>
      <c r="F444" s="2"/>
      <c r="G444" s="2" t="s">
        <v>72</v>
      </c>
    </row>
    <row r="445" spans="1:7" hidden="1" x14ac:dyDescent="0.35">
      <c r="A445" s="13" t="s">
        <v>59</v>
      </c>
      <c r="B445" s="7"/>
      <c r="C445" s="6"/>
      <c r="D445" s="6"/>
      <c r="E445" s="14"/>
      <c r="F445" s="2"/>
      <c r="G445" s="40" t="s">
        <v>72</v>
      </c>
    </row>
    <row r="446" spans="1:7" hidden="1" x14ac:dyDescent="0.35">
      <c r="A446" s="13" t="s">
        <v>60</v>
      </c>
      <c r="B446" s="7"/>
      <c r="C446" s="6"/>
      <c r="D446" s="6"/>
      <c r="E446" s="14"/>
      <c r="F446" s="2"/>
      <c r="G446" s="2" t="s">
        <v>72</v>
      </c>
    </row>
    <row r="447" spans="1:7" hidden="1" x14ac:dyDescent="0.35">
      <c r="A447" s="13" t="s">
        <v>48</v>
      </c>
      <c r="B447" s="7"/>
      <c r="C447" s="6"/>
      <c r="D447" s="6"/>
      <c r="E447" s="14"/>
      <c r="F447" s="2"/>
      <c r="G447" s="40" t="s">
        <v>72</v>
      </c>
    </row>
    <row r="448" spans="1:7" hidden="1" x14ac:dyDescent="0.35">
      <c r="A448" s="13" t="s">
        <v>20</v>
      </c>
      <c r="B448" s="7"/>
      <c r="C448" s="6"/>
      <c r="D448" s="6"/>
      <c r="E448" s="14"/>
      <c r="F448" s="2"/>
      <c r="G448" s="2" t="s">
        <v>72</v>
      </c>
    </row>
    <row r="449" spans="1:7" hidden="1" x14ac:dyDescent="0.35">
      <c r="A449" s="13" t="s">
        <v>15</v>
      </c>
      <c r="B449" s="7"/>
      <c r="C449" s="6"/>
      <c r="D449" s="6"/>
      <c r="E449" s="14"/>
      <c r="F449" s="2"/>
      <c r="G449" s="40" t="s">
        <v>72</v>
      </c>
    </row>
    <row r="450" spans="1:7" hidden="1" x14ac:dyDescent="0.35">
      <c r="A450" s="13" t="s">
        <v>17</v>
      </c>
      <c r="B450" s="7"/>
      <c r="C450" s="6"/>
      <c r="D450" s="6"/>
      <c r="E450" s="14"/>
      <c r="F450" s="2"/>
      <c r="G450" s="2" t="s">
        <v>72</v>
      </c>
    </row>
    <row r="451" spans="1:7" hidden="1" x14ac:dyDescent="0.35">
      <c r="A451" s="13" t="s">
        <v>36</v>
      </c>
      <c r="B451" s="7"/>
      <c r="C451" s="6"/>
      <c r="D451" s="6"/>
      <c r="E451" s="14"/>
      <c r="F451" s="2"/>
      <c r="G451" s="40" t="s">
        <v>72</v>
      </c>
    </row>
    <row r="452" spans="1:7" hidden="1" x14ac:dyDescent="0.35">
      <c r="A452" s="13" t="s">
        <v>37</v>
      </c>
      <c r="B452" s="7"/>
      <c r="C452" s="6"/>
      <c r="D452" s="6"/>
      <c r="E452" s="14"/>
      <c r="F452" s="2"/>
      <c r="G452" s="2" t="s">
        <v>72</v>
      </c>
    </row>
    <row r="453" spans="1:7" hidden="1" x14ac:dyDescent="0.35">
      <c r="A453" s="13" t="s">
        <v>38</v>
      </c>
      <c r="B453" s="7"/>
      <c r="C453" s="6"/>
      <c r="D453" s="6"/>
      <c r="E453" s="14"/>
      <c r="F453" s="2"/>
      <c r="G453" s="40" t="s">
        <v>72</v>
      </c>
    </row>
    <row r="454" spans="1:7" hidden="1" x14ac:dyDescent="0.35">
      <c r="A454" s="13" t="s">
        <v>39</v>
      </c>
      <c r="B454" s="7"/>
      <c r="C454" s="6"/>
      <c r="D454" s="6"/>
      <c r="E454" s="14"/>
      <c r="F454" s="2"/>
      <c r="G454" s="2" t="s">
        <v>72</v>
      </c>
    </row>
    <row r="455" spans="1:7" hidden="1" x14ac:dyDescent="0.35">
      <c r="A455" s="13" t="s">
        <v>46</v>
      </c>
      <c r="B455" s="7"/>
      <c r="C455" s="6"/>
      <c r="D455" s="6"/>
      <c r="E455" s="14"/>
      <c r="F455" s="2"/>
      <c r="G455" s="40" t="s">
        <v>72</v>
      </c>
    </row>
    <row r="456" spans="1:7" hidden="1" x14ac:dyDescent="0.35">
      <c r="A456" s="13" t="s">
        <v>61</v>
      </c>
      <c r="B456" s="7"/>
      <c r="C456" s="6"/>
      <c r="D456" s="6"/>
      <c r="E456" s="14"/>
      <c r="F456" s="2"/>
      <c r="G456" s="2" t="s">
        <v>72</v>
      </c>
    </row>
    <row r="457" spans="1:7" hidden="1" x14ac:dyDescent="0.35">
      <c r="A457" s="13" t="s">
        <v>55</v>
      </c>
      <c r="B457" s="7"/>
      <c r="C457" s="6"/>
      <c r="D457" s="6"/>
      <c r="E457" s="14"/>
      <c r="F457" s="2"/>
      <c r="G457" s="40" t="s">
        <v>72</v>
      </c>
    </row>
    <row r="458" spans="1:7" hidden="1" x14ac:dyDescent="0.35">
      <c r="A458" s="13" t="s">
        <v>56</v>
      </c>
      <c r="B458" s="7"/>
      <c r="C458" s="6"/>
      <c r="D458" s="6"/>
      <c r="E458" s="14"/>
      <c r="F458" s="2"/>
      <c r="G458" s="2" t="s">
        <v>72</v>
      </c>
    </row>
    <row r="459" spans="1:7" hidden="1" x14ac:dyDescent="0.35">
      <c r="A459" s="13" t="s">
        <v>57</v>
      </c>
      <c r="B459" s="7"/>
      <c r="C459" s="6"/>
      <c r="D459" s="6"/>
      <c r="E459" s="14"/>
      <c r="F459" s="2"/>
      <c r="G459" s="40" t="s">
        <v>72</v>
      </c>
    </row>
    <row r="460" spans="1:7" hidden="1" x14ac:dyDescent="0.35">
      <c r="A460" s="13" t="s">
        <v>58</v>
      </c>
      <c r="B460" s="7"/>
      <c r="C460" s="6"/>
      <c r="D460" s="6"/>
      <c r="E460" s="14"/>
      <c r="F460" s="2"/>
      <c r="G460" s="2" t="s">
        <v>72</v>
      </c>
    </row>
    <row r="461" spans="1:7" hidden="1" x14ac:dyDescent="0.35">
      <c r="A461" s="13" t="s">
        <v>47</v>
      </c>
      <c r="B461" s="7"/>
      <c r="C461" s="6"/>
      <c r="D461" s="6"/>
      <c r="E461" s="14"/>
      <c r="F461" s="2"/>
      <c r="G461" s="40" t="s">
        <v>72</v>
      </c>
    </row>
    <row r="462" spans="1:7" hidden="1" x14ac:dyDescent="0.35">
      <c r="A462" s="13" t="s">
        <v>52</v>
      </c>
      <c r="B462" s="7"/>
      <c r="C462" s="6"/>
      <c r="D462" s="6"/>
      <c r="E462" s="14"/>
      <c r="F462" s="2"/>
      <c r="G462" s="2" t="s">
        <v>72</v>
      </c>
    </row>
    <row r="463" spans="1:7" hidden="1" x14ac:dyDescent="0.35">
      <c r="A463" s="13" t="s">
        <v>52</v>
      </c>
      <c r="B463" s="7"/>
      <c r="C463" s="6"/>
      <c r="D463" s="6"/>
      <c r="E463" s="14"/>
      <c r="F463" s="2"/>
      <c r="G463" s="40" t="s">
        <v>72</v>
      </c>
    </row>
    <row r="464" spans="1:7" hidden="1" x14ac:dyDescent="0.35">
      <c r="A464" s="13" t="s">
        <v>52</v>
      </c>
      <c r="B464" s="7"/>
      <c r="C464" s="6"/>
      <c r="D464" s="6"/>
      <c r="E464" s="14"/>
      <c r="F464" s="2"/>
      <c r="G464" s="2" t="s">
        <v>72</v>
      </c>
    </row>
    <row r="465" spans="1:7" hidden="1" x14ac:dyDescent="0.35">
      <c r="A465" s="13" t="s">
        <v>51</v>
      </c>
      <c r="B465" s="7"/>
      <c r="C465" s="6"/>
      <c r="D465" s="6"/>
      <c r="E465" s="14"/>
      <c r="F465" s="2"/>
      <c r="G465" s="40" t="s">
        <v>72</v>
      </c>
    </row>
    <row r="466" spans="1:7" hidden="1" x14ac:dyDescent="0.35">
      <c r="A466" s="13" t="s">
        <v>51</v>
      </c>
      <c r="B466" s="7"/>
      <c r="C466" s="6"/>
      <c r="D466" s="6"/>
      <c r="E466" s="14"/>
      <c r="F466" s="2"/>
      <c r="G466" s="2" t="s">
        <v>72</v>
      </c>
    </row>
    <row r="467" spans="1:7" hidden="1" x14ac:dyDescent="0.35">
      <c r="A467" s="13" t="s">
        <v>51</v>
      </c>
      <c r="B467" s="7"/>
      <c r="C467" s="6"/>
      <c r="D467" s="6"/>
      <c r="E467" s="14"/>
      <c r="F467" s="2"/>
      <c r="G467" s="40" t="s">
        <v>72</v>
      </c>
    </row>
    <row r="468" spans="1:7" hidden="1" x14ac:dyDescent="0.35">
      <c r="A468" s="13" t="s">
        <v>53</v>
      </c>
      <c r="B468" s="7"/>
      <c r="C468" s="6"/>
      <c r="D468" s="6"/>
      <c r="E468" s="14"/>
      <c r="F468" s="2"/>
      <c r="G468" s="2" t="s">
        <v>72</v>
      </c>
    </row>
    <row r="469" spans="1:7" hidden="1" x14ac:dyDescent="0.35">
      <c r="A469" s="13" t="s">
        <v>53</v>
      </c>
      <c r="B469" s="7"/>
      <c r="C469" s="6"/>
      <c r="D469" s="6"/>
      <c r="E469" s="14"/>
      <c r="F469" s="2"/>
      <c r="G469" s="40" t="s">
        <v>72</v>
      </c>
    </row>
    <row r="470" spans="1:7" hidden="1" x14ac:dyDescent="0.35">
      <c r="A470" s="13" t="s">
        <v>53</v>
      </c>
      <c r="B470" s="7"/>
      <c r="C470" s="6"/>
      <c r="D470" s="6"/>
      <c r="E470" s="14"/>
      <c r="F470" s="2"/>
      <c r="G470" s="2" t="s">
        <v>72</v>
      </c>
    </row>
    <row r="471" spans="1:7" hidden="1" x14ac:dyDescent="0.35">
      <c r="A471" s="19" t="s">
        <v>54</v>
      </c>
      <c r="B471" s="20"/>
      <c r="C471" s="21"/>
      <c r="D471" s="21"/>
      <c r="E471" s="22"/>
      <c r="F471" s="2"/>
      <c r="G471" s="40" t="s">
        <v>72</v>
      </c>
    </row>
    <row r="472" spans="1:7" ht="15" hidden="1" thickBot="1" x14ac:dyDescent="0.4">
      <c r="A472" s="26" t="s">
        <v>23</v>
      </c>
      <c r="B472" s="27">
        <f>SUMIF(E413:E471,"=X",B413:B471)</f>
        <v>0</v>
      </c>
      <c r="C472" s="28"/>
      <c r="D472" s="28"/>
      <c r="E472" s="29"/>
      <c r="F472" s="2"/>
      <c r="G472" s="2" t="s">
        <v>72</v>
      </c>
    </row>
    <row r="473" spans="1:7" hidden="1" x14ac:dyDescent="0.35">
      <c r="A473" s="23" t="s">
        <v>63</v>
      </c>
      <c r="B473" s="24"/>
      <c r="C473" s="24"/>
      <c r="D473" s="24"/>
      <c r="E473" s="25"/>
      <c r="F473" s="2"/>
      <c r="G473" s="40" t="s">
        <v>72</v>
      </c>
    </row>
    <row r="474" spans="1:7" hidden="1" x14ac:dyDescent="0.35">
      <c r="A474" s="13" t="s">
        <v>464</v>
      </c>
      <c r="B474" s="7">
        <f>B472+B407</f>
        <v>0</v>
      </c>
      <c r="C474" s="3"/>
      <c r="D474" s="3"/>
      <c r="E474" s="15"/>
      <c r="F474" s="2"/>
      <c r="G474" s="2" t="s">
        <v>72</v>
      </c>
    </row>
    <row r="475" spans="1:7" hidden="1" x14ac:dyDescent="0.35">
      <c r="A475" s="13" t="s">
        <v>66</v>
      </c>
      <c r="B475" s="7">
        <f>B411</f>
        <v>0</v>
      </c>
      <c r="C475" s="3"/>
      <c r="D475" s="3"/>
      <c r="E475" s="15"/>
      <c r="F475" s="2"/>
      <c r="G475" s="40" t="s">
        <v>72</v>
      </c>
    </row>
    <row r="476" spans="1:7" hidden="1" x14ac:dyDescent="0.35">
      <c r="A476" s="13" t="s">
        <v>81</v>
      </c>
      <c r="B476" s="6"/>
      <c r="C476" s="3"/>
      <c r="D476" s="3"/>
      <c r="E476" s="15"/>
      <c r="F476" s="2"/>
      <c r="G476" s="2" t="s">
        <v>72</v>
      </c>
    </row>
    <row r="477" spans="1:7" hidden="1" x14ac:dyDescent="0.35">
      <c r="A477" s="13" t="s">
        <v>82</v>
      </c>
      <c r="B477" s="6"/>
      <c r="C477" s="3"/>
      <c r="D477" s="3"/>
      <c r="E477" s="15"/>
      <c r="F477" s="2"/>
      <c r="G477" s="40" t="s">
        <v>72</v>
      </c>
    </row>
    <row r="478" spans="1:7" hidden="1" x14ac:dyDescent="0.35">
      <c r="A478" s="19" t="s">
        <v>68</v>
      </c>
      <c r="B478" s="6" t="s">
        <v>84</v>
      </c>
      <c r="C478" s="3"/>
      <c r="D478" s="3"/>
      <c r="E478" s="15"/>
      <c r="F478" s="2"/>
      <c r="G478" s="2" t="s">
        <v>72</v>
      </c>
    </row>
    <row r="479" spans="1:7" ht="15" hidden="1" thickBot="1" x14ac:dyDescent="0.4">
      <c r="A479" s="31" t="s">
        <v>67</v>
      </c>
      <c r="B479" s="32" t="e">
        <f>((B474/B476)/B478)+((B475/B476)/(B477/B478))</f>
        <v>#DIV/0!</v>
      </c>
      <c r="C479" s="30"/>
      <c r="D479" s="17"/>
      <c r="E479" s="18"/>
      <c r="F479" s="2"/>
      <c r="G479" s="40" t="s">
        <v>72</v>
      </c>
    </row>
    <row r="480" spans="1:7" hidden="1" x14ac:dyDescent="0.35">
      <c r="F480" s="2"/>
      <c r="G480" s="2" t="s">
        <v>72</v>
      </c>
    </row>
    <row r="481" spans="1:7" hidden="1" x14ac:dyDescent="0.35">
      <c r="F481" s="2"/>
      <c r="G481" s="40" t="s">
        <v>72</v>
      </c>
    </row>
    <row r="482" spans="1:7" hidden="1" x14ac:dyDescent="0.35">
      <c r="A482" s="43" t="s">
        <v>79</v>
      </c>
      <c r="B482" s="5" t="s">
        <v>65</v>
      </c>
      <c r="C482" s="5" t="s">
        <v>64</v>
      </c>
      <c r="D482" s="5" t="s">
        <v>25</v>
      </c>
      <c r="E482" s="12" t="s">
        <v>50</v>
      </c>
      <c r="F482" s="2"/>
      <c r="G482" s="2" t="s">
        <v>73</v>
      </c>
    </row>
    <row r="483" spans="1:7" hidden="1" x14ac:dyDescent="0.35">
      <c r="A483" s="13" t="s">
        <v>1</v>
      </c>
      <c r="B483" s="7"/>
      <c r="C483" s="8"/>
      <c r="D483" s="6"/>
      <c r="E483" s="14"/>
      <c r="F483" s="2"/>
      <c r="G483" s="40" t="s">
        <v>73</v>
      </c>
    </row>
    <row r="484" spans="1:7" hidden="1" x14ac:dyDescent="0.35">
      <c r="A484" s="13" t="s">
        <v>24</v>
      </c>
      <c r="B484" s="7"/>
      <c r="C484" s="8"/>
      <c r="D484" s="6"/>
      <c r="E484" s="14"/>
      <c r="F484" s="2"/>
      <c r="G484" s="2" t="s">
        <v>73</v>
      </c>
    </row>
    <row r="485" spans="1:7" hidden="1" x14ac:dyDescent="0.35">
      <c r="A485" s="13" t="s">
        <v>2</v>
      </c>
      <c r="B485" s="7"/>
      <c r="C485" s="8"/>
      <c r="D485" s="6"/>
      <c r="E485" s="14"/>
      <c r="F485" s="2"/>
      <c r="G485" s="40" t="s">
        <v>73</v>
      </c>
    </row>
    <row r="486" spans="1:7" hidden="1" x14ac:dyDescent="0.35">
      <c r="A486" s="13" t="s">
        <v>3</v>
      </c>
      <c r="B486" s="7"/>
      <c r="C486" s="8"/>
      <c r="D486" s="6"/>
      <c r="E486" s="14"/>
      <c r="F486" s="2"/>
      <c r="G486" s="2" t="s">
        <v>73</v>
      </c>
    </row>
    <row r="487" spans="1:7" hidden="1" x14ac:dyDescent="0.35">
      <c r="A487" s="13" t="s">
        <v>14</v>
      </c>
      <c r="B487" s="7"/>
      <c r="C487" s="8"/>
      <c r="D487" s="6"/>
      <c r="E487" s="14"/>
      <c r="F487" s="2"/>
      <c r="G487" s="40" t="s">
        <v>73</v>
      </c>
    </row>
    <row r="488" spans="1:7" hidden="1" x14ac:dyDescent="0.35">
      <c r="A488" s="13" t="s">
        <v>26</v>
      </c>
      <c r="B488" s="7"/>
      <c r="C488" s="8"/>
      <c r="D488" s="6"/>
      <c r="E488" s="14"/>
      <c r="F488" s="2"/>
      <c r="G488" s="2" t="s">
        <v>73</v>
      </c>
    </row>
    <row r="489" spans="1:7" hidden="1" x14ac:dyDescent="0.35">
      <c r="A489" s="13" t="s">
        <v>28</v>
      </c>
      <c r="B489" s="7"/>
      <c r="C489" s="8"/>
      <c r="D489" s="6"/>
      <c r="E489" s="14"/>
      <c r="F489" s="2"/>
      <c r="G489" s="40" t="s">
        <v>73</v>
      </c>
    </row>
    <row r="490" spans="1:7" hidden="1" x14ac:dyDescent="0.35">
      <c r="A490" s="13" t="s">
        <v>34</v>
      </c>
      <c r="B490" s="7"/>
      <c r="C490" s="8"/>
      <c r="D490" s="6"/>
      <c r="E490" s="14"/>
      <c r="F490" s="2"/>
      <c r="G490" s="2" t="s">
        <v>73</v>
      </c>
    </row>
    <row r="491" spans="1:7" hidden="1" x14ac:dyDescent="0.35">
      <c r="A491" s="13" t="s">
        <v>4</v>
      </c>
      <c r="B491" s="7"/>
      <c r="C491" s="8"/>
      <c r="D491" s="6"/>
      <c r="E491" s="14"/>
      <c r="F491" s="2"/>
      <c r="G491" s="40" t="s">
        <v>73</v>
      </c>
    </row>
    <row r="492" spans="1:7" hidden="1" x14ac:dyDescent="0.35">
      <c r="A492" s="13" t="s">
        <v>33</v>
      </c>
      <c r="B492" s="7"/>
      <c r="C492" s="8"/>
      <c r="D492" s="6"/>
      <c r="E492" s="14"/>
      <c r="F492" s="2"/>
      <c r="G492" s="2" t="s">
        <v>73</v>
      </c>
    </row>
    <row r="493" spans="1:7" hidden="1" x14ac:dyDescent="0.35">
      <c r="A493" s="13" t="s">
        <v>35</v>
      </c>
      <c r="B493" s="7"/>
      <c r="C493" s="8"/>
      <c r="D493" s="6"/>
      <c r="E493" s="14"/>
      <c r="F493" s="2"/>
      <c r="G493" s="40" t="s">
        <v>73</v>
      </c>
    </row>
    <row r="494" spans="1:7" hidden="1" x14ac:dyDescent="0.35">
      <c r="A494" s="13" t="s">
        <v>29</v>
      </c>
      <c r="B494" s="7"/>
      <c r="C494" s="8"/>
      <c r="D494" s="6"/>
      <c r="E494" s="14"/>
      <c r="F494" s="2"/>
      <c r="G494" s="2" t="s">
        <v>73</v>
      </c>
    </row>
    <row r="495" spans="1:7" hidden="1" x14ac:dyDescent="0.35">
      <c r="A495" s="13" t="s">
        <v>30</v>
      </c>
      <c r="B495" s="7"/>
      <c r="C495" s="8"/>
      <c r="D495" s="6"/>
      <c r="E495" s="14"/>
      <c r="F495" s="2"/>
      <c r="G495" s="40" t="s">
        <v>73</v>
      </c>
    </row>
    <row r="496" spans="1:7" hidden="1" x14ac:dyDescent="0.35">
      <c r="A496" s="13" t="s">
        <v>31</v>
      </c>
      <c r="B496" s="7"/>
      <c r="C496" s="8"/>
      <c r="D496" s="6"/>
      <c r="E496" s="14"/>
      <c r="F496" s="2"/>
      <c r="G496" s="2" t="s">
        <v>73</v>
      </c>
    </row>
    <row r="497" spans="1:7" hidden="1" x14ac:dyDescent="0.35">
      <c r="A497" s="13" t="s">
        <v>32</v>
      </c>
      <c r="B497" s="7"/>
      <c r="C497" s="8"/>
      <c r="D497" s="6"/>
      <c r="E497" s="14"/>
      <c r="F497" s="2"/>
      <c r="G497" s="40" t="s">
        <v>73</v>
      </c>
    </row>
    <row r="498" spans="1:7" hidden="1" x14ac:dyDescent="0.35">
      <c r="A498" s="13" t="s">
        <v>42</v>
      </c>
      <c r="B498" s="7"/>
      <c r="C498" s="8"/>
      <c r="D498" s="6"/>
      <c r="E498" s="14"/>
      <c r="F498" s="2"/>
      <c r="G498" s="2" t="s">
        <v>73</v>
      </c>
    </row>
    <row r="499" spans="1:7" hidden="1" x14ac:dyDescent="0.35">
      <c r="A499" s="13" t="s">
        <v>43</v>
      </c>
      <c r="B499" s="7"/>
      <c r="C499" s="8"/>
      <c r="D499" s="6"/>
      <c r="E499" s="14"/>
      <c r="F499" s="2"/>
      <c r="G499" s="40" t="s">
        <v>73</v>
      </c>
    </row>
    <row r="500" spans="1:7" hidden="1" x14ac:dyDescent="0.35">
      <c r="A500" s="13" t="s">
        <v>9</v>
      </c>
      <c r="B500" s="7"/>
      <c r="C500" s="8"/>
      <c r="D500" s="6"/>
      <c r="E500" s="14"/>
      <c r="F500" s="2"/>
      <c r="G500" s="2" t="s">
        <v>73</v>
      </c>
    </row>
    <row r="501" spans="1:7" hidden="1" x14ac:dyDescent="0.35">
      <c r="A501" s="13" t="s">
        <v>27</v>
      </c>
      <c r="B501" s="7"/>
      <c r="C501" s="8"/>
      <c r="D501" s="6"/>
      <c r="E501" s="14"/>
      <c r="F501" s="2"/>
      <c r="G501" s="40" t="s">
        <v>73</v>
      </c>
    </row>
    <row r="502" spans="1:7" hidden="1" x14ac:dyDescent="0.35">
      <c r="A502" s="13" t="s">
        <v>5</v>
      </c>
      <c r="B502" s="7"/>
      <c r="C502" s="8"/>
      <c r="D502" s="6"/>
      <c r="E502" s="14"/>
      <c r="F502" s="2"/>
      <c r="G502" s="2" t="s">
        <v>73</v>
      </c>
    </row>
    <row r="503" spans="1:7" hidden="1" x14ac:dyDescent="0.35">
      <c r="A503" s="13" t="s">
        <v>6</v>
      </c>
      <c r="B503" s="7"/>
      <c r="C503" s="8"/>
      <c r="D503" s="6"/>
      <c r="E503" s="14"/>
      <c r="F503" s="2"/>
      <c r="G503" s="40" t="s">
        <v>73</v>
      </c>
    </row>
    <row r="504" spans="1:7" hidden="1" x14ac:dyDescent="0.35">
      <c r="A504" s="13" t="s">
        <v>7</v>
      </c>
      <c r="B504" s="7"/>
      <c r="C504" s="8"/>
      <c r="D504" s="6"/>
      <c r="E504" s="14"/>
      <c r="F504" s="2"/>
      <c r="G504" s="2" t="s">
        <v>73</v>
      </c>
    </row>
    <row r="505" spans="1:7" hidden="1" x14ac:dyDescent="0.35">
      <c r="A505" s="13" t="s">
        <v>8</v>
      </c>
      <c r="B505" s="7"/>
      <c r="C505" s="8"/>
      <c r="D505" s="6"/>
      <c r="E505" s="14"/>
      <c r="F505" s="2"/>
      <c r="G505" s="40" t="s">
        <v>73</v>
      </c>
    </row>
    <row r="506" spans="1:7" hidden="1" x14ac:dyDescent="0.35">
      <c r="A506" s="13" t="s">
        <v>45</v>
      </c>
      <c r="B506" s="7"/>
      <c r="C506" s="8"/>
      <c r="D506" s="6"/>
      <c r="E506" s="14"/>
      <c r="F506" s="2"/>
      <c r="G506" s="2" t="s">
        <v>73</v>
      </c>
    </row>
    <row r="507" spans="1:7" hidden="1" x14ac:dyDescent="0.35">
      <c r="A507" s="13" t="s">
        <v>40</v>
      </c>
      <c r="B507" s="7"/>
      <c r="C507" s="8"/>
      <c r="D507" s="6"/>
      <c r="E507" s="14"/>
      <c r="F507" s="2"/>
      <c r="G507" s="40" t="s">
        <v>73</v>
      </c>
    </row>
    <row r="508" spans="1:7" hidden="1" x14ac:dyDescent="0.35">
      <c r="A508" s="13" t="s">
        <v>41</v>
      </c>
      <c r="B508" s="7"/>
      <c r="C508" s="8"/>
      <c r="D508" s="6"/>
      <c r="E508" s="14"/>
      <c r="F508" s="2"/>
      <c r="G508" s="2" t="s">
        <v>73</v>
      </c>
    </row>
    <row r="509" spans="1:7" hidden="1" x14ac:dyDescent="0.35">
      <c r="A509" s="13" t="s">
        <v>10</v>
      </c>
      <c r="B509" s="7"/>
      <c r="C509" s="8"/>
      <c r="D509" s="6"/>
      <c r="E509" s="14"/>
      <c r="F509" s="2"/>
      <c r="G509" s="40" t="s">
        <v>73</v>
      </c>
    </row>
    <row r="510" spans="1:7" hidden="1" x14ac:dyDescent="0.35">
      <c r="A510" s="13" t="s">
        <v>11</v>
      </c>
      <c r="B510" s="7"/>
      <c r="C510" s="8"/>
      <c r="D510" s="6"/>
      <c r="E510" s="14"/>
      <c r="F510" s="2"/>
      <c r="G510" s="2" t="s">
        <v>73</v>
      </c>
    </row>
    <row r="511" spans="1:7" hidden="1" x14ac:dyDescent="0.35">
      <c r="A511" s="13" t="s">
        <v>44</v>
      </c>
      <c r="B511" s="7"/>
      <c r="C511" s="8"/>
      <c r="D511" s="6"/>
      <c r="E511" s="14"/>
      <c r="F511" s="2"/>
      <c r="G511" s="40" t="s">
        <v>73</v>
      </c>
    </row>
    <row r="512" spans="1:7" hidden="1" x14ac:dyDescent="0.35">
      <c r="A512" s="13" t="s">
        <v>12</v>
      </c>
      <c r="B512" s="7"/>
      <c r="C512" s="8"/>
      <c r="D512" s="6"/>
      <c r="E512" s="14"/>
      <c r="F512" s="2"/>
      <c r="G512" s="2" t="s">
        <v>73</v>
      </c>
    </row>
    <row r="513" spans="1:7" hidden="1" x14ac:dyDescent="0.35">
      <c r="A513" s="13" t="s">
        <v>16</v>
      </c>
      <c r="B513" s="7"/>
      <c r="C513" s="8"/>
      <c r="D513" s="6"/>
      <c r="E513" s="14"/>
      <c r="F513" s="2"/>
      <c r="G513" s="40" t="s">
        <v>73</v>
      </c>
    </row>
    <row r="514" spans="1:7" hidden="1" x14ac:dyDescent="0.35">
      <c r="A514" s="13" t="s">
        <v>49</v>
      </c>
      <c r="B514" s="7"/>
      <c r="C514" s="8"/>
      <c r="D514" s="6"/>
      <c r="E514" s="14"/>
      <c r="F514" s="2"/>
      <c r="G514" s="2" t="s">
        <v>73</v>
      </c>
    </row>
    <row r="515" spans="1:7" hidden="1" x14ac:dyDescent="0.35">
      <c r="A515" s="13" t="s">
        <v>48</v>
      </c>
      <c r="B515" s="7"/>
      <c r="C515" s="8"/>
      <c r="D515" s="6"/>
      <c r="E515" s="14"/>
      <c r="F515" s="2"/>
      <c r="G515" s="40" t="s">
        <v>73</v>
      </c>
    </row>
    <row r="516" spans="1:7" hidden="1" x14ac:dyDescent="0.35">
      <c r="A516" s="13" t="s">
        <v>20</v>
      </c>
      <c r="B516" s="7"/>
      <c r="C516" s="8"/>
      <c r="D516" s="6"/>
      <c r="E516" s="14"/>
      <c r="F516" s="2"/>
      <c r="G516" s="2" t="s">
        <v>73</v>
      </c>
    </row>
    <row r="517" spans="1:7" hidden="1" x14ac:dyDescent="0.35">
      <c r="A517" s="13" t="s">
        <v>15</v>
      </c>
      <c r="B517" s="7"/>
      <c r="C517" s="8"/>
      <c r="D517" s="6"/>
      <c r="E517" s="14"/>
      <c r="F517" s="2"/>
      <c r="G517" s="40" t="s">
        <v>73</v>
      </c>
    </row>
    <row r="518" spans="1:7" hidden="1" x14ac:dyDescent="0.35">
      <c r="A518" s="13" t="s">
        <v>17</v>
      </c>
      <c r="B518" s="7"/>
      <c r="C518" s="8"/>
      <c r="D518" s="6"/>
      <c r="E518" s="14"/>
      <c r="F518" s="2"/>
      <c r="G518" s="2" t="s">
        <v>73</v>
      </c>
    </row>
    <row r="519" spans="1:7" hidden="1" x14ac:dyDescent="0.35">
      <c r="A519" s="13" t="s">
        <v>36</v>
      </c>
      <c r="B519" s="7"/>
      <c r="C519" s="8"/>
      <c r="D519" s="6"/>
      <c r="E519" s="14"/>
      <c r="F519" s="2"/>
      <c r="G519" s="40" t="s">
        <v>73</v>
      </c>
    </row>
    <row r="520" spans="1:7" hidden="1" x14ac:dyDescent="0.35">
      <c r="A520" s="13" t="s">
        <v>37</v>
      </c>
      <c r="B520" s="7"/>
      <c r="C520" s="8"/>
      <c r="D520" s="6"/>
      <c r="E520" s="14"/>
      <c r="F520" s="2"/>
      <c r="G520" s="2" t="s">
        <v>73</v>
      </c>
    </row>
    <row r="521" spans="1:7" hidden="1" x14ac:dyDescent="0.35">
      <c r="A521" s="13" t="s">
        <v>38</v>
      </c>
      <c r="B521" s="7"/>
      <c r="C521" s="8"/>
      <c r="D521" s="6"/>
      <c r="E521" s="14"/>
      <c r="F521" s="2"/>
      <c r="G521" s="40" t="s">
        <v>73</v>
      </c>
    </row>
    <row r="522" spans="1:7" hidden="1" x14ac:dyDescent="0.35">
      <c r="A522" s="13" t="s">
        <v>39</v>
      </c>
      <c r="B522" s="7"/>
      <c r="C522" s="8"/>
      <c r="D522" s="6"/>
      <c r="E522" s="14"/>
      <c r="F522" s="2"/>
      <c r="G522" s="2" t="s">
        <v>73</v>
      </c>
    </row>
    <row r="523" spans="1:7" hidden="1" x14ac:dyDescent="0.35">
      <c r="A523" s="13" t="s">
        <v>46</v>
      </c>
      <c r="B523" s="7"/>
      <c r="C523" s="8"/>
      <c r="D523" s="6"/>
      <c r="E523" s="14"/>
      <c r="F523" s="2"/>
      <c r="G523" s="40" t="s">
        <v>73</v>
      </c>
    </row>
    <row r="524" spans="1:7" hidden="1" x14ac:dyDescent="0.35">
      <c r="A524" s="13" t="s">
        <v>47</v>
      </c>
      <c r="B524" s="7"/>
      <c r="C524" s="8"/>
      <c r="D524" s="6"/>
      <c r="E524" s="14"/>
      <c r="F524" s="2"/>
      <c r="G524" s="2" t="s">
        <v>73</v>
      </c>
    </row>
    <row r="525" spans="1:7" hidden="1" x14ac:dyDescent="0.35">
      <c r="A525" s="13" t="s">
        <v>21</v>
      </c>
      <c r="B525" s="7"/>
      <c r="C525" s="8"/>
      <c r="D525" s="6"/>
      <c r="E525" s="14"/>
      <c r="F525" s="2"/>
      <c r="G525" s="40" t="s">
        <v>73</v>
      </c>
    </row>
    <row r="526" spans="1:7" hidden="1" x14ac:dyDescent="0.35">
      <c r="A526" s="19" t="s">
        <v>22</v>
      </c>
      <c r="B526" s="20"/>
      <c r="C526" s="8"/>
      <c r="D526" s="6"/>
      <c r="E526" s="14"/>
      <c r="F526" s="2"/>
      <c r="G526" s="2" t="s">
        <v>73</v>
      </c>
    </row>
    <row r="527" spans="1:7" ht="15" hidden="1" thickBot="1" x14ac:dyDescent="0.4">
      <c r="A527" s="26" t="s">
        <v>23</v>
      </c>
      <c r="B527" s="37">
        <f>SUMIF(E483:E526,"=X",B483:B526)</f>
        <v>0</v>
      </c>
      <c r="C527" s="36"/>
      <c r="D527" s="3"/>
      <c r="E527" s="15"/>
      <c r="F527" s="2"/>
      <c r="G527" s="40" t="s">
        <v>73</v>
      </c>
    </row>
    <row r="528" spans="1:7" hidden="1" x14ac:dyDescent="0.35">
      <c r="A528" s="23" t="s">
        <v>62</v>
      </c>
      <c r="B528" s="35"/>
      <c r="C528" s="4"/>
      <c r="D528" s="4"/>
      <c r="E528" s="11"/>
      <c r="F528" s="2"/>
      <c r="G528" s="2" t="s">
        <v>73</v>
      </c>
    </row>
    <row r="529" spans="1:7" hidden="1" x14ac:dyDescent="0.35">
      <c r="A529" s="16" t="s">
        <v>18</v>
      </c>
      <c r="B529" s="7"/>
      <c r="C529" s="6"/>
      <c r="D529" s="6"/>
      <c r="E529" s="14"/>
      <c r="F529" s="2"/>
      <c r="G529" s="40" t="s">
        <v>73</v>
      </c>
    </row>
    <row r="530" spans="1:7" hidden="1" x14ac:dyDescent="0.35">
      <c r="A530" s="34" t="s">
        <v>19</v>
      </c>
      <c r="B530" s="20"/>
      <c r="C530" s="6"/>
      <c r="D530" s="6"/>
      <c r="E530" s="14"/>
      <c r="F530" s="2"/>
      <c r="G530" s="2" t="s">
        <v>73</v>
      </c>
    </row>
    <row r="531" spans="1:7" ht="15" hidden="1" thickBot="1" x14ac:dyDescent="0.4">
      <c r="A531" s="26" t="s">
        <v>23</v>
      </c>
      <c r="B531" s="37">
        <f>SUMIF(E529:E530,"=X",B529:B530)</f>
        <v>0</v>
      </c>
      <c r="C531" s="33"/>
      <c r="D531" s="3"/>
      <c r="E531" s="15"/>
      <c r="F531" s="2"/>
      <c r="G531" s="40" t="s">
        <v>73</v>
      </c>
    </row>
    <row r="532" spans="1:7" hidden="1" x14ac:dyDescent="0.35">
      <c r="A532" s="23" t="s">
        <v>13</v>
      </c>
      <c r="B532" s="35"/>
      <c r="C532" s="4"/>
      <c r="D532" s="4"/>
      <c r="E532" s="11"/>
      <c r="F532" s="2"/>
      <c r="G532" s="2" t="s">
        <v>73</v>
      </c>
    </row>
    <row r="533" spans="1:7" hidden="1" x14ac:dyDescent="0.35">
      <c r="A533" s="13" t="s">
        <v>1</v>
      </c>
      <c r="B533" s="7"/>
      <c r="C533" s="6"/>
      <c r="D533" s="6"/>
      <c r="E533" s="14"/>
      <c r="F533" s="2"/>
      <c r="G533" s="40" t="s">
        <v>73</v>
      </c>
    </row>
    <row r="534" spans="1:7" hidden="1" x14ac:dyDescent="0.35">
      <c r="A534" s="13" t="s">
        <v>24</v>
      </c>
      <c r="B534" s="7"/>
      <c r="C534" s="6"/>
      <c r="D534" s="6"/>
      <c r="E534" s="14"/>
      <c r="F534" s="2"/>
      <c r="G534" s="2" t="s">
        <v>73</v>
      </c>
    </row>
    <row r="535" spans="1:7" hidden="1" x14ac:dyDescent="0.35">
      <c r="A535" s="13" t="s">
        <v>2</v>
      </c>
      <c r="B535" s="7"/>
      <c r="C535" s="6"/>
      <c r="D535" s="6"/>
      <c r="E535" s="14"/>
      <c r="F535" s="2"/>
      <c r="G535" s="40" t="s">
        <v>73</v>
      </c>
    </row>
    <row r="536" spans="1:7" hidden="1" x14ac:dyDescent="0.35">
      <c r="A536" s="13" t="s">
        <v>3</v>
      </c>
      <c r="B536" s="7"/>
      <c r="C536" s="6"/>
      <c r="D536" s="6"/>
      <c r="E536" s="14"/>
      <c r="F536" s="2"/>
      <c r="G536" s="2" t="s">
        <v>73</v>
      </c>
    </row>
    <row r="537" spans="1:7" hidden="1" x14ac:dyDescent="0.35">
      <c r="A537" s="13" t="s">
        <v>14</v>
      </c>
      <c r="B537" s="7"/>
      <c r="C537" s="6"/>
      <c r="D537" s="6"/>
      <c r="E537" s="14"/>
      <c r="F537" s="2"/>
      <c r="G537" s="40" t="s">
        <v>73</v>
      </c>
    </row>
    <row r="538" spans="1:7" hidden="1" x14ac:dyDescent="0.35">
      <c r="A538" s="13" t="s">
        <v>26</v>
      </c>
      <c r="B538" s="7"/>
      <c r="C538" s="6"/>
      <c r="D538" s="6"/>
      <c r="E538" s="14"/>
      <c r="F538" s="2"/>
      <c r="G538" s="2" t="s">
        <v>73</v>
      </c>
    </row>
    <row r="539" spans="1:7" hidden="1" x14ac:dyDescent="0.35">
      <c r="A539" s="13" t="s">
        <v>28</v>
      </c>
      <c r="B539" s="7"/>
      <c r="C539" s="6"/>
      <c r="D539" s="6"/>
      <c r="E539" s="14"/>
      <c r="F539" s="2"/>
      <c r="G539" s="40" t="s">
        <v>73</v>
      </c>
    </row>
    <row r="540" spans="1:7" hidden="1" x14ac:dyDescent="0.35">
      <c r="A540" s="13" t="s">
        <v>34</v>
      </c>
      <c r="B540" s="7"/>
      <c r="C540" s="6"/>
      <c r="D540" s="6"/>
      <c r="E540" s="14"/>
      <c r="F540" s="2"/>
      <c r="G540" s="2" t="s">
        <v>73</v>
      </c>
    </row>
    <row r="541" spans="1:7" hidden="1" x14ac:dyDescent="0.35">
      <c r="A541" s="13" t="s">
        <v>4</v>
      </c>
      <c r="B541" s="7"/>
      <c r="C541" s="6"/>
      <c r="D541" s="6"/>
      <c r="E541" s="14"/>
      <c r="F541" s="2"/>
      <c r="G541" s="40" t="s">
        <v>73</v>
      </c>
    </row>
    <row r="542" spans="1:7" hidden="1" x14ac:dyDescent="0.35">
      <c r="A542" s="13" t="s">
        <v>33</v>
      </c>
      <c r="B542" s="7"/>
      <c r="C542" s="6"/>
      <c r="D542" s="6"/>
      <c r="E542" s="14"/>
      <c r="F542" s="2"/>
      <c r="G542" s="2" t="s">
        <v>73</v>
      </c>
    </row>
    <row r="543" spans="1:7" hidden="1" x14ac:dyDescent="0.35">
      <c r="A543" s="13" t="s">
        <v>35</v>
      </c>
      <c r="B543" s="7"/>
      <c r="C543" s="6"/>
      <c r="D543" s="6"/>
      <c r="E543" s="14"/>
      <c r="F543" s="2"/>
      <c r="G543" s="40" t="s">
        <v>73</v>
      </c>
    </row>
    <row r="544" spans="1:7" hidden="1" x14ac:dyDescent="0.35">
      <c r="A544" s="13" t="s">
        <v>29</v>
      </c>
      <c r="B544" s="7"/>
      <c r="C544" s="6"/>
      <c r="D544" s="6"/>
      <c r="E544" s="14"/>
      <c r="F544" s="2"/>
      <c r="G544" s="2" t="s">
        <v>73</v>
      </c>
    </row>
    <row r="545" spans="1:7" hidden="1" x14ac:dyDescent="0.35">
      <c r="A545" s="13" t="s">
        <v>30</v>
      </c>
      <c r="B545" s="7"/>
      <c r="C545" s="6"/>
      <c r="D545" s="6"/>
      <c r="E545" s="14"/>
      <c r="F545" s="2"/>
      <c r="G545" s="40" t="s">
        <v>73</v>
      </c>
    </row>
    <row r="546" spans="1:7" hidden="1" x14ac:dyDescent="0.35">
      <c r="A546" s="13" t="s">
        <v>31</v>
      </c>
      <c r="B546" s="7"/>
      <c r="C546" s="6"/>
      <c r="D546" s="6"/>
      <c r="E546" s="14"/>
      <c r="F546" s="2"/>
      <c r="G546" s="2" t="s">
        <v>73</v>
      </c>
    </row>
    <row r="547" spans="1:7" hidden="1" x14ac:dyDescent="0.35">
      <c r="A547" s="13" t="s">
        <v>32</v>
      </c>
      <c r="B547" s="7"/>
      <c r="C547" s="6"/>
      <c r="D547" s="6"/>
      <c r="E547" s="14"/>
      <c r="F547" s="2"/>
      <c r="G547" s="40" t="s">
        <v>73</v>
      </c>
    </row>
    <row r="548" spans="1:7" hidden="1" x14ac:dyDescent="0.35">
      <c r="A548" s="13" t="s">
        <v>42</v>
      </c>
      <c r="B548" s="7"/>
      <c r="C548" s="6"/>
      <c r="D548" s="6"/>
      <c r="E548" s="14"/>
      <c r="F548" s="2"/>
      <c r="G548" s="2" t="s">
        <v>73</v>
      </c>
    </row>
    <row r="549" spans="1:7" hidden="1" x14ac:dyDescent="0.35">
      <c r="A549" s="13" t="s">
        <v>43</v>
      </c>
      <c r="B549" s="7"/>
      <c r="C549" s="6"/>
      <c r="D549" s="6"/>
      <c r="E549" s="14"/>
      <c r="F549" s="2"/>
      <c r="G549" s="40" t="s">
        <v>73</v>
      </c>
    </row>
    <row r="550" spans="1:7" hidden="1" x14ac:dyDescent="0.35">
      <c r="A550" s="13" t="s">
        <v>9</v>
      </c>
      <c r="B550" s="7"/>
      <c r="C550" s="6"/>
      <c r="D550" s="6"/>
      <c r="E550" s="14"/>
      <c r="F550" s="2"/>
      <c r="G550" s="2" t="s">
        <v>73</v>
      </c>
    </row>
    <row r="551" spans="1:7" hidden="1" x14ac:dyDescent="0.35">
      <c r="A551" s="13" t="s">
        <v>27</v>
      </c>
      <c r="B551" s="7"/>
      <c r="C551" s="6"/>
      <c r="D551" s="6"/>
      <c r="E551" s="14"/>
      <c r="F551" s="2"/>
      <c r="G551" s="40" t="s">
        <v>73</v>
      </c>
    </row>
    <row r="552" spans="1:7" hidden="1" x14ac:dyDescent="0.35">
      <c r="A552" s="13" t="s">
        <v>5</v>
      </c>
      <c r="B552" s="7"/>
      <c r="C552" s="6"/>
      <c r="D552" s="6"/>
      <c r="E552" s="14"/>
      <c r="F552" s="2"/>
      <c r="G552" s="2" t="s">
        <v>73</v>
      </c>
    </row>
    <row r="553" spans="1:7" hidden="1" x14ac:dyDescent="0.35">
      <c r="A553" s="13" t="s">
        <v>6</v>
      </c>
      <c r="B553" s="7"/>
      <c r="C553" s="6"/>
      <c r="D553" s="6"/>
      <c r="E553" s="14"/>
      <c r="F553" s="2"/>
      <c r="G553" s="40" t="s">
        <v>73</v>
      </c>
    </row>
    <row r="554" spans="1:7" hidden="1" x14ac:dyDescent="0.35">
      <c r="A554" s="13" t="s">
        <v>7</v>
      </c>
      <c r="B554" s="7"/>
      <c r="C554" s="6"/>
      <c r="D554" s="6"/>
      <c r="E554" s="14"/>
      <c r="F554" s="2"/>
      <c r="G554" s="2" t="s">
        <v>73</v>
      </c>
    </row>
    <row r="555" spans="1:7" hidden="1" x14ac:dyDescent="0.35">
      <c r="A555" s="13" t="s">
        <v>8</v>
      </c>
      <c r="B555" s="7"/>
      <c r="C555" s="6"/>
      <c r="D555" s="6"/>
      <c r="E555" s="14"/>
      <c r="F555" s="2"/>
      <c r="G555" s="40" t="s">
        <v>73</v>
      </c>
    </row>
    <row r="556" spans="1:7" hidden="1" x14ac:dyDescent="0.35">
      <c r="A556" s="13" t="s">
        <v>45</v>
      </c>
      <c r="B556" s="7"/>
      <c r="C556" s="6"/>
      <c r="D556" s="6"/>
      <c r="E556" s="14"/>
      <c r="F556" s="2"/>
      <c r="G556" s="2" t="s">
        <v>73</v>
      </c>
    </row>
    <row r="557" spans="1:7" hidden="1" x14ac:dyDescent="0.35">
      <c r="A557" s="13" t="s">
        <v>40</v>
      </c>
      <c r="B557" s="7"/>
      <c r="C557" s="6"/>
      <c r="D557" s="6"/>
      <c r="E557" s="14"/>
      <c r="F557" s="2"/>
      <c r="G557" s="40" t="s">
        <v>73</v>
      </c>
    </row>
    <row r="558" spans="1:7" hidden="1" x14ac:dyDescent="0.35">
      <c r="A558" s="13" t="s">
        <v>41</v>
      </c>
      <c r="B558" s="7"/>
      <c r="C558" s="6"/>
      <c r="D558" s="6"/>
      <c r="E558" s="14"/>
      <c r="F558" s="2"/>
      <c r="G558" s="2" t="s">
        <v>73</v>
      </c>
    </row>
    <row r="559" spans="1:7" hidden="1" x14ac:dyDescent="0.35">
      <c r="A559" s="13" t="s">
        <v>10</v>
      </c>
      <c r="B559" s="7"/>
      <c r="C559" s="6"/>
      <c r="D559" s="6"/>
      <c r="E559" s="14"/>
      <c r="F559" s="2"/>
      <c r="G559" s="40" t="s">
        <v>73</v>
      </c>
    </row>
    <row r="560" spans="1:7" hidden="1" x14ac:dyDescent="0.35">
      <c r="A560" s="13" t="s">
        <v>11</v>
      </c>
      <c r="B560" s="7"/>
      <c r="C560" s="6"/>
      <c r="D560" s="6"/>
      <c r="E560" s="14"/>
      <c r="F560" s="2"/>
      <c r="G560" s="2" t="s">
        <v>73</v>
      </c>
    </row>
    <row r="561" spans="1:7" hidden="1" x14ac:dyDescent="0.35">
      <c r="A561" s="13" t="s">
        <v>44</v>
      </c>
      <c r="B561" s="7"/>
      <c r="C561" s="6"/>
      <c r="D561" s="6"/>
      <c r="E561" s="14"/>
      <c r="F561" s="2"/>
      <c r="G561" s="40" t="s">
        <v>73</v>
      </c>
    </row>
    <row r="562" spans="1:7" hidden="1" x14ac:dyDescent="0.35">
      <c r="A562" s="13" t="s">
        <v>12</v>
      </c>
      <c r="B562" s="7"/>
      <c r="C562" s="6"/>
      <c r="D562" s="6"/>
      <c r="E562" s="14"/>
      <c r="F562" s="2"/>
      <c r="G562" s="2" t="s">
        <v>73</v>
      </c>
    </row>
    <row r="563" spans="1:7" hidden="1" x14ac:dyDescent="0.35">
      <c r="A563" s="13" t="s">
        <v>16</v>
      </c>
      <c r="B563" s="7"/>
      <c r="C563" s="6"/>
      <c r="D563" s="6"/>
      <c r="E563" s="14"/>
      <c r="F563" s="2"/>
      <c r="G563" s="40" t="s">
        <v>73</v>
      </c>
    </row>
    <row r="564" spans="1:7" hidden="1" x14ac:dyDescent="0.35">
      <c r="A564" s="13" t="s">
        <v>49</v>
      </c>
      <c r="B564" s="7"/>
      <c r="C564" s="6"/>
      <c r="D564" s="6"/>
      <c r="E564" s="14"/>
      <c r="F564" s="2"/>
      <c r="G564" s="2" t="s">
        <v>73</v>
      </c>
    </row>
    <row r="565" spans="1:7" hidden="1" x14ac:dyDescent="0.35">
      <c r="A565" s="13" t="s">
        <v>59</v>
      </c>
      <c r="B565" s="7"/>
      <c r="C565" s="6"/>
      <c r="D565" s="6"/>
      <c r="E565" s="14"/>
      <c r="F565" s="2"/>
      <c r="G565" s="40" t="s">
        <v>73</v>
      </c>
    </row>
    <row r="566" spans="1:7" hidden="1" x14ac:dyDescent="0.35">
      <c r="A566" s="13" t="s">
        <v>60</v>
      </c>
      <c r="B566" s="7"/>
      <c r="C566" s="6"/>
      <c r="D566" s="6"/>
      <c r="E566" s="14"/>
      <c r="F566" s="2"/>
      <c r="G566" s="2" t="s">
        <v>73</v>
      </c>
    </row>
    <row r="567" spans="1:7" hidden="1" x14ac:dyDescent="0.35">
      <c r="A567" s="13" t="s">
        <v>48</v>
      </c>
      <c r="B567" s="7"/>
      <c r="C567" s="6"/>
      <c r="D567" s="6"/>
      <c r="E567" s="14"/>
      <c r="F567" s="2"/>
      <c r="G567" s="40" t="s">
        <v>73</v>
      </c>
    </row>
    <row r="568" spans="1:7" hidden="1" x14ac:dyDescent="0.35">
      <c r="A568" s="13" t="s">
        <v>20</v>
      </c>
      <c r="B568" s="7"/>
      <c r="C568" s="6"/>
      <c r="D568" s="6"/>
      <c r="E568" s="14"/>
      <c r="F568" s="2"/>
      <c r="G568" s="2" t="s">
        <v>73</v>
      </c>
    </row>
    <row r="569" spans="1:7" hidden="1" x14ac:dyDescent="0.35">
      <c r="A569" s="13" t="s">
        <v>15</v>
      </c>
      <c r="B569" s="7"/>
      <c r="C569" s="6"/>
      <c r="D569" s="6"/>
      <c r="E569" s="14"/>
      <c r="F569" s="2"/>
      <c r="G569" s="40" t="s">
        <v>73</v>
      </c>
    </row>
    <row r="570" spans="1:7" hidden="1" x14ac:dyDescent="0.35">
      <c r="A570" s="13" t="s">
        <v>17</v>
      </c>
      <c r="B570" s="7"/>
      <c r="C570" s="6"/>
      <c r="D570" s="6"/>
      <c r="E570" s="14"/>
      <c r="F570" s="2"/>
      <c r="G570" s="2" t="s">
        <v>73</v>
      </c>
    </row>
    <row r="571" spans="1:7" hidden="1" x14ac:dyDescent="0.35">
      <c r="A571" s="13" t="s">
        <v>36</v>
      </c>
      <c r="B571" s="7"/>
      <c r="C571" s="6"/>
      <c r="D571" s="6"/>
      <c r="E571" s="14"/>
      <c r="F571" s="2"/>
      <c r="G571" s="40" t="s">
        <v>73</v>
      </c>
    </row>
    <row r="572" spans="1:7" hidden="1" x14ac:dyDescent="0.35">
      <c r="A572" s="13" t="s">
        <v>37</v>
      </c>
      <c r="B572" s="7"/>
      <c r="C572" s="6"/>
      <c r="D572" s="6"/>
      <c r="E572" s="14"/>
      <c r="F572" s="2"/>
      <c r="G572" s="2" t="s">
        <v>73</v>
      </c>
    </row>
    <row r="573" spans="1:7" hidden="1" x14ac:dyDescent="0.35">
      <c r="A573" s="13" t="s">
        <v>38</v>
      </c>
      <c r="B573" s="7"/>
      <c r="C573" s="6"/>
      <c r="D573" s="6"/>
      <c r="E573" s="14"/>
      <c r="F573" s="2"/>
      <c r="G573" s="40" t="s">
        <v>73</v>
      </c>
    </row>
    <row r="574" spans="1:7" hidden="1" x14ac:dyDescent="0.35">
      <c r="A574" s="13" t="s">
        <v>39</v>
      </c>
      <c r="B574" s="7"/>
      <c r="C574" s="6"/>
      <c r="D574" s="6"/>
      <c r="E574" s="14"/>
      <c r="F574" s="2"/>
      <c r="G574" s="2" t="s">
        <v>73</v>
      </c>
    </row>
    <row r="575" spans="1:7" hidden="1" x14ac:dyDescent="0.35">
      <c r="A575" s="13" t="s">
        <v>46</v>
      </c>
      <c r="B575" s="7"/>
      <c r="C575" s="6"/>
      <c r="D575" s="6"/>
      <c r="E575" s="14"/>
      <c r="F575" s="2"/>
      <c r="G575" s="40" t="s">
        <v>73</v>
      </c>
    </row>
    <row r="576" spans="1:7" hidden="1" x14ac:dyDescent="0.35">
      <c r="A576" s="13" t="s">
        <v>61</v>
      </c>
      <c r="B576" s="7"/>
      <c r="C576" s="6"/>
      <c r="D576" s="6"/>
      <c r="E576" s="14"/>
      <c r="F576" s="2"/>
      <c r="G576" s="2" t="s">
        <v>73</v>
      </c>
    </row>
    <row r="577" spans="1:7" hidden="1" x14ac:dyDescent="0.35">
      <c r="A577" s="13" t="s">
        <v>55</v>
      </c>
      <c r="B577" s="7"/>
      <c r="C577" s="6"/>
      <c r="D577" s="6"/>
      <c r="E577" s="14"/>
      <c r="F577" s="2"/>
      <c r="G577" s="40" t="s">
        <v>73</v>
      </c>
    </row>
    <row r="578" spans="1:7" hidden="1" x14ac:dyDescent="0.35">
      <c r="A578" s="13" t="s">
        <v>56</v>
      </c>
      <c r="B578" s="7"/>
      <c r="C578" s="6"/>
      <c r="D578" s="6"/>
      <c r="E578" s="14"/>
      <c r="F578" s="2"/>
      <c r="G578" s="2" t="s">
        <v>73</v>
      </c>
    </row>
    <row r="579" spans="1:7" hidden="1" x14ac:dyDescent="0.35">
      <c r="A579" s="13" t="s">
        <v>57</v>
      </c>
      <c r="B579" s="7"/>
      <c r="C579" s="6"/>
      <c r="D579" s="6"/>
      <c r="E579" s="14"/>
      <c r="F579" s="2"/>
      <c r="G579" s="40" t="s">
        <v>73</v>
      </c>
    </row>
    <row r="580" spans="1:7" hidden="1" x14ac:dyDescent="0.35">
      <c r="A580" s="13" t="s">
        <v>58</v>
      </c>
      <c r="B580" s="7"/>
      <c r="C580" s="6"/>
      <c r="D580" s="6"/>
      <c r="E580" s="14"/>
      <c r="F580" s="2"/>
      <c r="G580" s="2" t="s">
        <v>73</v>
      </c>
    </row>
    <row r="581" spans="1:7" hidden="1" x14ac:dyDescent="0.35">
      <c r="A581" s="13" t="s">
        <v>47</v>
      </c>
      <c r="B581" s="7"/>
      <c r="C581" s="6"/>
      <c r="D581" s="6"/>
      <c r="E581" s="14"/>
      <c r="F581" s="2"/>
      <c r="G581" s="40" t="s">
        <v>73</v>
      </c>
    </row>
    <row r="582" spans="1:7" hidden="1" x14ac:dyDescent="0.35">
      <c r="A582" s="13" t="s">
        <v>52</v>
      </c>
      <c r="B582" s="7"/>
      <c r="C582" s="6"/>
      <c r="D582" s="6"/>
      <c r="E582" s="14"/>
      <c r="F582" s="2"/>
      <c r="G582" s="2" t="s">
        <v>73</v>
      </c>
    </row>
    <row r="583" spans="1:7" hidden="1" x14ac:dyDescent="0.35">
      <c r="A583" s="13" t="s">
        <v>52</v>
      </c>
      <c r="B583" s="7"/>
      <c r="C583" s="6"/>
      <c r="D583" s="6"/>
      <c r="E583" s="14"/>
      <c r="F583" s="2"/>
      <c r="G583" s="40" t="s">
        <v>73</v>
      </c>
    </row>
    <row r="584" spans="1:7" hidden="1" x14ac:dyDescent="0.35">
      <c r="A584" s="13" t="s">
        <v>52</v>
      </c>
      <c r="B584" s="7"/>
      <c r="C584" s="6"/>
      <c r="D584" s="6"/>
      <c r="E584" s="14"/>
      <c r="F584" s="2"/>
      <c r="G584" s="2" t="s">
        <v>73</v>
      </c>
    </row>
    <row r="585" spans="1:7" hidden="1" x14ac:dyDescent="0.35">
      <c r="A585" s="13" t="s">
        <v>51</v>
      </c>
      <c r="B585" s="7"/>
      <c r="C585" s="6"/>
      <c r="D585" s="6"/>
      <c r="E585" s="14"/>
      <c r="F585" s="2"/>
      <c r="G585" s="40" t="s">
        <v>73</v>
      </c>
    </row>
    <row r="586" spans="1:7" hidden="1" x14ac:dyDescent="0.35">
      <c r="A586" s="13" t="s">
        <v>51</v>
      </c>
      <c r="B586" s="7"/>
      <c r="C586" s="6"/>
      <c r="D586" s="6"/>
      <c r="E586" s="14"/>
      <c r="F586" s="2"/>
      <c r="G586" s="2" t="s">
        <v>73</v>
      </c>
    </row>
    <row r="587" spans="1:7" hidden="1" x14ac:dyDescent="0.35">
      <c r="A587" s="13" t="s">
        <v>51</v>
      </c>
      <c r="B587" s="7"/>
      <c r="C587" s="6"/>
      <c r="D587" s="6"/>
      <c r="E587" s="14"/>
      <c r="F587" s="2"/>
      <c r="G587" s="40" t="s">
        <v>73</v>
      </c>
    </row>
    <row r="588" spans="1:7" hidden="1" x14ac:dyDescent="0.35">
      <c r="A588" s="13" t="s">
        <v>53</v>
      </c>
      <c r="B588" s="7"/>
      <c r="C588" s="6"/>
      <c r="D588" s="6"/>
      <c r="E588" s="14"/>
      <c r="F588" s="2"/>
      <c r="G588" s="2" t="s">
        <v>73</v>
      </c>
    </row>
    <row r="589" spans="1:7" hidden="1" x14ac:dyDescent="0.35">
      <c r="A589" s="13" t="s">
        <v>53</v>
      </c>
      <c r="B589" s="7"/>
      <c r="C589" s="6"/>
      <c r="D589" s="6"/>
      <c r="E589" s="14"/>
      <c r="F589" s="2"/>
      <c r="G589" s="40" t="s">
        <v>73</v>
      </c>
    </row>
    <row r="590" spans="1:7" hidden="1" x14ac:dyDescent="0.35">
      <c r="A590" s="13" t="s">
        <v>53</v>
      </c>
      <c r="B590" s="7"/>
      <c r="C590" s="6"/>
      <c r="D590" s="6"/>
      <c r="E590" s="14"/>
      <c r="F590" s="2"/>
      <c r="G590" s="2" t="s">
        <v>73</v>
      </c>
    </row>
    <row r="591" spans="1:7" hidden="1" x14ac:dyDescent="0.35">
      <c r="A591" s="19" t="s">
        <v>54</v>
      </c>
      <c r="B591" s="20"/>
      <c r="C591" s="21"/>
      <c r="D591" s="21"/>
      <c r="E591" s="22"/>
      <c r="F591" s="2"/>
      <c r="G591" s="40" t="s">
        <v>73</v>
      </c>
    </row>
    <row r="592" spans="1:7" ht="15" hidden="1" thickBot="1" x14ac:dyDescent="0.4">
      <c r="A592" s="26" t="s">
        <v>23</v>
      </c>
      <c r="B592" s="27">
        <f>SUMIF(E533:E591,"=X",B533:B591)</f>
        <v>0</v>
      </c>
      <c r="C592" s="28"/>
      <c r="D592" s="28"/>
      <c r="E592" s="29"/>
      <c r="F592" s="2"/>
      <c r="G592" s="2" t="s">
        <v>73</v>
      </c>
    </row>
    <row r="593" spans="1:7" hidden="1" x14ac:dyDescent="0.35">
      <c r="A593" s="23" t="s">
        <v>63</v>
      </c>
      <c r="B593" s="24"/>
      <c r="C593" s="24"/>
      <c r="D593" s="24"/>
      <c r="E593" s="25"/>
      <c r="F593" s="2"/>
      <c r="G593" s="40" t="s">
        <v>73</v>
      </c>
    </row>
    <row r="594" spans="1:7" hidden="1" x14ac:dyDescent="0.35">
      <c r="A594" s="13" t="s">
        <v>464</v>
      </c>
      <c r="B594" s="7">
        <f>B592+B527</f>
        <v>0</v>
      </c>
      <c r="C594" s="3"/>
      <c r="D594" s="3"/>
      <c r="E594" s="15"/>
      <c r="F594" s="2"/>
      <c r="G594" s="2" t="s">
        <v>73</v>
      </c>
    </row>
    <row r="595" spans="1:7" hidden="1" x14ac:dyDescent="0.35">
      <c r="A595" s="13" t="s">
        <v>66</v>
      </c>
      <c r="B595" s="7">
        <f>B531</f>
        <v>0</v>
      </c>
      <c r="C595" s="3"/>
      <c r="D595" s="3"/>
      <c r="E595" s="15"/>
      <c r="F595" s="2"/>
      <c r="G595" s="40" t="s">
        <v>73</v>
      </c>
    </row>
    <row r="596" spans="1:7" hidden="1" x14ac:dyDescent="0.35">
      <c r="A596" s="13" t="s">
        <v>81</v>
      </c>
      <c r="B596" s="6"/>
      <c r="C596" s="3"/>
      <c r="D596" s="3"/>
      <c r="E596" s="15"/>
      <c r="F596" s="2"/>
      <c r="G596" s="2" t="s">
        <v>73</v>
      </c>
    </row>
    <row r="597" spans="1:7" hidden="1" x14ac:dyDescent="0.35">
      <c r="A597" s="13" t="s">
        <v>82</v>
      </c>
      <c r="B597" s="6"/>
      <c r="C597" s="3"/>
      <c r="D597" s="3"/>
      <c r="E597" s="15"/>
      <c r="F597" s="2"/>
      <c r="G597" s="40" t="s">
        <v>73</v>
      </c>
    </row>
    <row r="598" spans="1:7" hidden="1" x14ac:dyDescent="0.35">
      <c r="A598" s="19" t="s">
        <v>68</v>
      </c>
      <c r="B598" s="6" t="s">
        <v>84</v>
      </c>
      <c r="C598" s="3"/>
      <c r="D598" s="3"/>
      <c r="E598" s="15"/>
      <c r="F598" s="2"/>
      <c r="G598" s="2" t="s">
        <v>73</v>
      </c>
    </row>
    <row r="599" spans="1:7" ht="15" hidden="1" thickBot="1" x14ac:dyDescent="0.4">
      <c r="A599" s="31" t="s">
        <v>67</v>
      </c>
      <c r="B599" s="32" t="e">
        <f>((B594/B596)/B598)+((B595/B596)/(B597/B598))</f>
        <v>#DIV/0!</v>
      </c>
      <c r="C599" s="30"/>
      <c r="D599" s="17"/>
      <c r="E599" s="18"/>
      <c r="F599" s="2"/>
      <c r="G599" s="40" t="s">
        <v>73</v>
      </c>
    </row>
    <row r="600" spans="1:7" hidden="1" x14ac:dyDescent="0.35">
      <c r="F600" s="2"/>
      <c r="G600" s="2" t="s">
        <v>73</v>
      </c>
    </row>
    <row r="601" spans="1:7" hidden="1" x14ac:dyDescent="0.35">
      <c r="F601" s="2"/>
      <c r="G601" s="40" t="s">
        <v>73</v>
      </c>
    </row>
    <row r="602" spans="1:7" hidden="1" x14ac:dyDescent="0.35">
      <c r="A602" s="43" t="s">
        <v>79</v>
      </c>
      <c r="B602" s="5" t="s">
        <v>65</v>
      </c>
      <c r="C602" s="5" t="s">
        <v>64</v>
      </c>
      <c r="D602" s="5" t="s">
        <v>25</v>
      </c>
      <c r="E602" s="12" t="s">
        <v>50</v>
      </c>
      <c r="F602" s="2"/>
      <c r="G602" s="2" t="s">
        <v>74</v>
      </c>
    </row>
    <row r="603" spans="1:7" hidden="1" x14ac:dyDescent="0.35">
      <c r="A603" s="13" t="s">
        <v>1</v>
      </c>
      <c r="B603" s="7"/>
      <c r="C603" s="8"/>
      <c r="D603" s="6"/>
      <c r="E603" s="14"/>
      <c r="F603" s="2"/>
      <c r="G603" s="40" t="s">
        <v>74</v>
      </c>
    </row>
    <row r="604" spans="1:7" hidden="1" x14ac:dyDescent="0.35">
      <c r="A604" s="13" t="s">
        <v>24</v>
      </c>
      <c r="B604" s="7"/>
      <c r="C604" s="8"/>
      <c r="D604" s="6"/>
      <c r="E604" s="14"/>
      <c r="F604" s="2"/>
      <c r="G604" s="2" t="s">
        <v>74</v>
      </c>
    </row>
    <row r="605" spans="1:7" hidden="1" x14ac:dyDescent="0.35">
      <c r="A605" s="13" t="s">
        <v>2</v>
      </c>
      <c r="B605" s="7"/>
      <c r="C605" s="8"/>
      <c r="D605" s="6"/>
      <c r="E605" s="14"/>
      <c r="F605" s="2"/>
      <c r="G605" s="40" t="s">
        <v>74</v>
      </c>
    </row>
    <row r="606" spans="1:7" hidden="1" x14ac:dyDescent="0.35">
      <c r="A606" s="13" t="s">
        <v>3</v>
      </c>
      <c r="B606" s="7"/>
      <c r="C606" s="8"/>
      <c r="D606" s="6"/>
      <c r="E606" s="14"/>
      <c r="F606" s="2"/>
      <c r="G606" s="2" t="s">
        <v>74</v>
      </c>
    </row>
    <row r="607" spans="1:7" hidden="1" x14ac:dyDescent="0.35">
      <c r="A607" s="13" t="s">
        <v>14</v>
      </c>
      <c r="B607" s="7"/>
      <c r="C607" s="8"/>
      <c r="D607" s="6"/>
      <c r="E607" s="14"/>
      <c r="F607" s="2"/>
      <c r="G607" s="40" t="s">
        <v>74</v>
      </c>
    </row>
    <row r="608" spans="1:7" hidden="1" x14ac:dyDescent="0.35">
      <c r="A608" s="13" t="s">
        <v>26</v>
      </c>
      <c r="B608" s="7"/>
      <c r="C608" s="8"/>
      <c r="D608" s="6"/>
      <c r="E608" s="14"/>
      <c r="F608" s="2"/>
      <c r="G608" s="2" t="s">
        <v>74</v>
      </c>
    </row>
    <row r="609" spans="1:7" hidden="1" x14ac:dyDescent="0.35">
      <c r="A609" s="13" t="s">
        <v>28</v>
      </c>
      <c r="B609" s="7"/>
      <c r="C609" s="8"/>
      <c r="D609" s="6"/>
      <c r="E609" s="14"/>
      <c r="F609" s="2"/>
      <c r="G609" s="40" t="s">
        <v>74</v>
      </c>
    </row>
    <row r="610" spans="1:7" hidden="1" x14ac:dyDescent="0.35">
      <c r="A610" s="13" t="s">
        <v>34</v>
      </c>
      <c r="B610" s="7"/>
      <c r="C610" s="8"/>
      <c r="D610" s="6"/>
      <c r="E610" s="14"/>
      <c r="F610" s="2"/>
      <c r="G610" s="2" t="s">
        <v>74</v>
      </c>
    </row>
    <row r="611" spans="1:7" hidden="1" x14ac:dyDescent="0.35">
      <c r="A611" s="13" t="s">
        <v>4</v>
      </c>
      <c r="B611" s="7"/>
      <c r="C611" s="8"/>
      <c r="D611" s="6"/>
      <c r="E611" s="14"/>
      <c r="F611" s="2"/>
      <c r="G611" s="40" t="s">
        <v>74</v>
      </c>
    </row>
    <row r="612" spans="1:7" hidden="1" x14ac:dyDescent="0.35">
      <c r="A612" s="13" t="s">
        <v>33</v>
      </c>
      <c r="B612" s="7"/>
      <c r="C612" s="8"/>
      <c r="D612" s="6"/>
      <c r="E612" s="14"/>
      <c r="F612" s="2"/>
      <c r="G612" s="2" t="s">
        <v>74</v>
      </c>
    </row>
    <row r="613" spans="1:7" hidden="1" x14ac:dyDescent="0.35">
      <c r="A613" s="13" t="s">
        <v>35</v>
      </c>
      <c r="B613" s="7"/>
      <c r="C613" s="8"/>
      <c r="D613" s="6"/>
      <c r="E613" s="14"/>
      <c r="F613" s="2"/>
      <c r="G613" s="40" t="s">
        <v>74</v>
      </c>
    </row>
    <row r="614" spans="1:7" hidden="1" x14ac:dyDescent="0.35">
      <c r="A614" s="13" t="s">
        <v>29</v>
      </c>
      <c r="B614" s="7"/>
      <c r="C614" s="8"/>
      <c r="D614" s="6"/>
      <c r="E614" s="14"/>
      <c r="F614" s="2"/>
      <c r="G614" s="2" t="s">
        <v>74</v>
      </c>
    </row>
    <row r="615" spans="1:7" hidden="1" x14ac:dyDescent="0.35">
      <c r="A615" s="13" t="s">
        <v>30</v>
      </c>
      <c r="B615" s="7"/>
      <c r="C615" s="8"/>
      <c r="D615" s="6"/>
      <c r="E615" s="14"/>
      <c r="F615" s="2"/>
      <c r="G615" s="40" t="s">
        <v>74</v>
      </c>
    </row>
    <row r="616" spans="1:7" hidden="1" x14ac:dyDescent="0.35">
      <c r="A616" s="13" t="s">
        <v>31</v>
      </c>
      <c r="B616" s="7"/>
      <c r="C616" s="8"/>
      <c r="D616" s="6"/>
      <c r="E616" s="14"/>
      <c r="F616" s="2"/>
      <c r="G616" s="2" t="s">
        <v>74</v>
      </c>
    </row>
    <row r="617" spans="1:7" hidden="1" x14ac:dyDescent="0.35">
      <c r="A617" s="13" t="s">
        <v>32</v>
      </c>
      <c r="B617" s="7"/>
      <c r="C617" s="8"/>
      <c r="D617" s="6"/>
      <c r="E617" s="14"/>
      <c r="F617" s="2"/>
      <c r="G617" s="40" t="s">
        <v>74</v>
      </c>
    </row>
    <row r="618" spans="1:7" hidden="1" x14ac:dyDescent="0.35">
      <c r="A618" s="13" t="s">
        <v>42</v>
      </c>
      <c r="B618" s="7"/>
      <c r="C618" s="8"/>
      <c r="D618" s="6"/>
      <c r="E618" s="14"/>
      <c r="F618" s="2"/>
      <c r="G618" s="2" t="s">
        <v>74</v>
      </c>
    </row>
    <row r="619" spans="1:7" hidden="1" x14ac:dyDescent="0.35">
      <c r="A619" s="13" t="s">
        <v>43</v>
      </c>
      <c r="B619" s="7"/>
      <c r="C619" s="8"/>
      <c r="D619" s="6"/>
      <c r="E619" s="14"/>
      <c r="F619" s="2"/>
      <c r="G619" s="40" t="s">
        <v>74</v>
      </c>
    </row>
    <row r="620" spans="1:7" hidden="1" x14ac:dyDescent="0.35">
      <c r="A620" s="13" t="s">
        <v>9</v>
      </c>
      <c r="B620" s="7"/>
      <c r="C620" s="8"/>
      <c r="D620" s="6"/>
      <c r="E620" s="14"/>
      <c r="F620" s="2"/>
      <c r="G620" s="2" t="s">
        <v>74</v>
      </c>
    </row>
    <row r="621" spans="1:7" hidden="1" x14ac:dyDescent="0.35">
      <c r="A621" s="13" t="s">
        <v>27</v>
      </c>
      <c r="B621" s="7"/>
      <c r="C621" s="8"/>
      <c r="D621" s="6"/>
      <c r="E621" s="14"/>
      <c r="F621" s="2"/>
      <c r="G621" s="40" t="s">
        <v>74</v>
      </c>
    </row>
    <row r="622" spans="1:7" hidden="1" x14ac:dyDescent="0.35">
      <c r="A622" s="13" t="s">
        <v>5</v>
      </c>
      <c r="B622" s="7"/>
      <c r="C622" s="8"/>
      <c r="D622" s="6"/>
      <c r="E622" s="14"/>
      <c r="F622" s="2"/>
      <c r="G622" s="2" t="s">
        <v>74</v>
      </c>
    </row>
    <row r="623" spans="1:7" hidden="1" x14ac:dyDescent="0.35">
      <c r="A623" s="13" t="s">
        <v>6</v>
      </c>
      <c r="B623" s="7"/>
      <c r="C623" s="8"/>
      <c r="D623" s="6"/>
      <c r="E623" s="14"/>
      <c r="F623" s="2"/>
      <c r="G623" s="40" t="s">
        <v>74</v>
      </c>
    </row>
    <row r="624" spans="1:7" hidden="1" x14ac:dyDescent="0.35">
      <c r="A624" s="13" t="s">
        <v>7</v>
      </c>
      <c r="B624" s="7"/>
      <c r="C624" s="8"/>
      <c r="D624" s="6"/>
      <c r="E624" s="14"/>
      <c r="F624" s="2"/>
      <c r="G624" s="2" t="s">
        <v>74</v>
      </c>
    </row>
    <row r="625" spans="1:7" hidden="1" x14ac:dyDescent="0.35">
      <c r="A625" s="13" t="s">
        <v>8</v>
      </c>
      <c r="B625" s="7"/>
      <c r="C625" s="8"/>
      <c r="D625" s="6"/>
      <c r="E625" s="14"/>
      <c r="F625" s="2"/>
      <c r="G625" s="40" t="s">
        <v>74</v>
      </c>
    </row>
    <row r="626" spans="1:7" hidden="1" x14ac:dyDescent="0.35">
      <c r="A626" s="13" t="s">
        <v>45</v>
      </c>
      <c r="B626" s="7"/>
      <c r="C626" s="8"/>
      <c r="D626" s="6"/>
      <c r="E626" s="14"/>
      <c r="F626" s="2"/>
      <c r="G626" s="2" t="s">
        <v>74</v>
      </c>
    </row>
    <row r="627" spans="1:7" hidden="1" x14ac:dyDescent="0.35">
      <c r="A627" s="13" t="s">
        <v>40</v>
      </c>
      <c r="B627" s="7"/>
      <c r="C627" s="8"/>
      <c r="D627" s="6"/>
      <c r="E627" s="14"/>
      <c r="F627" s="2"/>
      <c r="G627" s="40" t="s">
        <v>74</v>
      </c>
    </row>
    <row r="628" spans="1:7" hidden="1" x14ac:dyDescent="0.35">
      <c r="A628" s="13" t="s">
        <v>41</v>
      </c>
      <c r="B628" s="7"/>
      <c r="C628" s="8"/>
      <c r="D628" s="6"/>
      <c r="E628" s="14"/>
      <c r="F628" s="2"/>
      <c r="G628" s="2" t="s">
        <v>74</v>
      </c>
    </row>
    <row r="629" spans="1:7" hidden="1" x14ac:dyDescent="0.35">
      <c r="A629" s="13" t="s">
        <v>10</v>
      </c>
      <c r="B629" s="7"/>
      <c r="C629" s="8"/>
      <c r="D629" s="6"/>
      <c r="E629" s="14"/>
      <c r="F629" s="2"/>
      <c r="G629" s="40" t="s">
        <v>74</v>
      </c>
    </row>
    <row r="630" spans="1:7" hidden="1" x14ac:dyDescent="0.35">
      <c r="A630" s="13" t="s">
        <v>11</v>
      </c>
      <c r="B630" s="7"/>
      <c r="C630" s="8"/>
      <c r="D630" s="6"/>
      <c r="E630" s="14"/>
      <c r="F630" s="2"/>
      <c r="G630" s="2" t="s">
        <v>74</v>
      </c>
    </row>
    <row r="631" spans="1:7" hidden="1" x14ac:dyDescent="0.35">
      <c r="A631" s="13" t="s">
        <v>44</v>
      </c>
      <c r="B631" s="7"/>
      <c r="C631" s="8"/>
      <c r="D631" s="6"/>
      <c r="E631" s="14"/>
      <c r="F631" s="2"/>
      <c r="G631" s="40" t="s">
        <v>74</v>
      </c>
    </row>
    <row r="632" spans="1:7" hidden="1" x14ac:dyDescent="0.35">
      <c r="A632" s="13" t="s">
        <v>12</v>
      </c>
      <c r="B632" s="7"/>
      <c r="C632" s="8"/>
      <c r="D632" s="6"/>
      <c r="E632" s="14"/>
      <c r="F632" s="2"/>
      <c r="G632" s="2" t="s">
        <v>74</v>
      </c>
    </row>
    <row r="633" spans="1:7" hidden="1" x14ac:dyDescent="0.35">
      <c r="A633" s="13" t="s">
        <v>16</v>
      </c>
      <c r="B633" s="7"/>
      <c r="C633" s="8"/>
      <c r="D633" s="6"/>
      <c r="E633" s="14"/>
      <c r="F633" s="2"/>
      <c r="G633" s="40" t="s">
        <v>74</v>
      </c>
    </row>
    <row r="634" spans="1:7" hidden="1" x14ac:dyDescent="0.35">
      <c r="A634" s="13" t="s">
        <v>49</v>
      </c>
      <c r="B634" s="7"/>
      <c r="C634" s="8"/>
      <c r="D634" s="6"/>
      <c r="E634" s="14"/>
      <c r="F634" s="2"/>
      <c r="G634" s="2" t="s">
        <v>74</v>
      </c>
    </row>
    <row r="635" spans="1:7" hidden="1" x14ac:dyDescent="0.35">
      <c r="A635" s="13" t="s">
        <v>48</v>
      </c>
      <c r="B635" s="7"/>
      <c r="C635" s="8"/>
      <c r="D635" s="6"/>
      <c r="E635" s="14"/>
      <c r="F635" s="2"/>
      <c r="G635" s="40" t="s">
        <v>74</v>
      </c>
    </row>
    <row r="636" spans="1:7" hidden="1" x14ac:dyDescent="0.35">
      <c r="A636" s="13" t="s">
        <v>20</v>
      </c>
      <c r="B636" s="7"/>
      <c r="C636" s="8"/>
      <c r="D636" s="6"/>
      <c r="E636" s="14"/>
      <c r="F636" s="2"/>
      <c r="G636" s="2" t="s">
        <v>74</v>
      </c>
    </row>
    <row r="637" spans="1:7" hidden="1" x14ac:dyDescent="0.35">
      <c r="A637" s="13" t="s">
        <v>15</v>
      </c>
      <c r="B637" s="7"/>
      <c r="C637" s="8"/>
      <c r="D637" s="6"/>
      <c r="E637" s="14"/>
      <c r="F637" s="2"/>
      <c r="G637" s="40" t="s">
        <v>74</v>
      </c>
    </row>
    <row r="638" spans="1:7" hidden="1" x14ac:dyDescent="0.35">
      <c r="A638" s="13" t="s">
        <v>17</v>
      </c>
      <c r="B638" s="7"/>
      <c r="C638" s="8"/>
      <c r="D638" s="6"/>
      <c r="E638" s="14"/>
      <c r="F638" s="2"/>
      <c r="G638" s="2" t="s">
        <v>74</v>
      </c>
    </row>
    <row r="639" spans="1:7" hidden="1" x14ac:dyDescent="0.35">
      <c r="A639" s="13" t="s">
        <v>36</v>
      </c>
      <c r="B639" s="7"/>
      <c r="C639" s="8"/>
      <c r="D639" s="6"/>
      <c r="E639" s="14"/>
      <c r="F639" s="2"/>
      <c r="G639" s="40" t="s">
        <v>74</v>
      </c>
    </row>
    <row r="640" spans="1:7" hidden="1" x14ac:dyDescent="0.35">
      <c r="A640" s="13" t="s">
        <v>37</v>
      </c>
      <c r="B640" s="7"/>
      <c r="C640" s="8"/>
      <c r="D640" s="6"/>
      <c r="E640" s="14"/>
      <c r="F640" s="2"/>
      <c r="G640" s="2" t="s">
        <v>74</v>
      </c>
    </row>
    <row r="641" spans="1:7" hidden="1" x14ac:dyDescent="0.35">
      <c r="A641" s="13" t="s">
        <v>38</v>
      </c>
      <c r="B641" s="7"/>
      <c r="C641" s="8"/>
      <c r="D641" s="6"/>
      <c r="E641" s="14"/>
      <c r="F641" s="2"/>
      <c r="G641" s="40" t="s">
        <v>74</v>
      </c>
    </row>
    <row r="642" spans="1:7" hidden="1" x14ac:dyDescent="0.35">
      <c r="A642" s="13" t="s">
        <v>39</v>
      </c>
      <c r="B642" s="7"/>
      <c r="C642" s="8"/>
      <c r="D642" s="6"/>
      <c r="E642" s="14"/>
      <c r="F642" s="2"/>
      <c r="G642" s="2" t="s">
        <v>74</v>
      </c>
    </row>
    <row r="643" spans="1:7" hidden="1" x14ac:dyDescent="0.35">
      <c r="A643" s="13" t="s">
        <v>46</v>
      </c>
      <c r="B643" s="7"/>
      <c r="C643" s="8"/>
      <c r="D643" s="6"/>
      <c r="E643" s="14"/>
      <c r="F643" s="2"/>
      <c r="G643" s="40" t="s">
        <v>74</v>
      </c>
    </row>
    <row r="644" spans="1:7" hidden="1" x14ac:dyDescent="0.35">
      <c r="A644" s="13" t="s">
        <v>47</v>
      </c>
      <c r="B644" s="7"/>
      <c r="C644" s="8"/>
      <c r="D644" s="6"/>
      <c r="E644" s="14"/>
      <c r="F644" s="2"/>
      <c r="G644" s="2" t="s">
        <v>74</v>
      </c>
    </row>
    <row r="645" spans="1:7" hidden="1" x14ac:dyDescent="0.35">
      <c r="A645" s="13" t="s">
        <v>21</v>
      </c>
      <c r="B645" s="7"/>
      <c r="C645" s="8"/>
      <c r="D645" s="6"/>
      <c r="E645" s="14"/>
      <c r="F645" s="2"/>
      <c r="G645" s="40" t="s">
        <v>74</v>
      </c>
    </row>
    <row r="646" spans="1:7" hidden="1" x14ac:dyDescent="0.35">
      <c r="A646" s="19" t="s">
        <v>22</v>
      </c>
      <c r="B646" s="20"/>
      <c r="C646" s="8"/>
      <c r="D646" s="6"/>
      <c r="E646" s="14"/>
      <c r="F646" s="2"/>
      <c r="G646" s="2" t="s">
        <v>74</v>
      </c>
    </row>
    <row r="647" spans="1:7" ht="15" hidden="1" thickBot="1" x14ac:dyDescent="0.4">
      <c r="A647" s="26" t="s">
        <v>23</v>
      </c>
      <c r="B647" s="37">
        <f>SUMIF(E603:E646,"=X",B603:B646)</f>
        <v>0</v>
      </c>
      <c r="C647" s="36"/>
      <c r="D647" s="3"/>
      <c r="E647" s="15"/>
      <c r="F647" s="2"/>
      <c r="G647" s="40" t="s">
        <v>74</v>
      </c>
    </row>
    <row r="648" spans="1:7" hidden="1" x14ac:dyDescent="0.35">
      <c r="A648" s="23" t="s">
        <v>62</v>
      </c>
      <c r="B648" s="35"/>
      <c r="C648" s="4"/>
      <c r="D648" s="4"/>
      <c r="E648" s="11"/>
      <c r="F648" s="2"/>
      <c r="G648" s="2" t="s">
        <v>74</v>
      </c>
    </row>
    <row r="649" spans="1:7" hidden="1" x14ac:dyDescent="0.35">
      <c r="A649" s="16" t="s">
        <v>18</v>
      </c>
      <c r="B649" s="7"/>
      <c r="C649" s="6"/>
      <c r="D649" s="6"/>
      <c r="E649" s="14"/>
      <c r="F649" s="2"/>
      <c r="G649" s="40" t="s">
        <v>74</v>
      </c>
    </row>
    <row r="650" spans="1:7" hidden="1" x14ac:dyDescent="0.35">
      <c r="A650" s="34" t="s">
        <v>19</v>
      </c>
      <c r="B650" s="20"/>
      <c r="C650" s="6"/>
      <c r="D650" s="6"/>
      <c r="E650" s="14"/>
      <c r="F650" s="2"/>
      <c r="G650" s="2" t="s">
        <v>74</v>
      </c>
    </row>
    <row r="651" spans="1:7" ht="15" hidden="1" thickBot="1" x14ac:dyDescent="0.4">
      <c r="A651" s="26" t="s">
        <v>23</v>
      </c>
      <c r="B651" s="37">
        <f>SUMIF(E649:E650,"=X",B649:B650)</f>
        <v>0</v>
      </c>
      <c r="C651" s="33"/>
      <c r="D651" s="3"/>
      <c r="E651" s="15"/>
      <c r="F651" s="2"/>
      <c r="G651" s="40" t="s">
        <v>74</v>
      </c>
    </row>
    <row r="652" spans="1:7" hidden="1" x14ac:dyDescent="0.35">
      <c r="A652" s="23" t="s">
        <v>13</v>
      </c>
      <c r="B652" s="35"/>
      <c r="C652" s="4"/>
      <c r="D652" s="4"/>
      <c r="E652" s="11"/>
      <c r="F652" s="2"/>
      <c r="G652" s="2" t="s">
        <v>74</v>
      </c>
    </row>
    <row r="653" spans="1:7" hidden="1" x14ac:dyDescent="0.35">
      <c r="A653" s="13" t="s">
        <v>1</v>
      </c>
      <c r="B653" s="7"/>
      <c r="C653" s="6"/>
      <c r="D653" s="6"/>
      <c r="E653" s="14"/>
      <c r="F653" s="2"/>
      <c r="G653" s="40" t="s">
        <v>74</v>
      </c>
    </row>
    <row r="654" spans="1:7" hidden="1" x14ac:dyDescent="0.35">
      <c r="A654" s="13" t="s">
        <v>24</v>
      </c>
      <c r="B654" s="7"/>
      <c r="C654" s="6"/>
      <c r="D654" s="6"/>
      <c r="E654" s="14"/>
      <c r="F654" s="2"/>
      <c r="G654" s="2" t="s">
        <v>74</v>
      </c>
    </row>
    <row r="655" spans="1:7" hidden="1" x14ac:dyDescent="0.35">
      <c r="A655" s="13" t="s">
        <v>2</v>
      </c>
      <c r="B655" s="7"/>
      <c r="C655" s="6"/>
      <c r="D655" s="6"/>
      <c r="E655" s="14"/>
      <c r="F655" s="2"/>
      <c r="G655" s="40" t="s">
        <v>74</v>
      </c>
    </row>
    <row r="656" spans="1:7" hidden="1" x14ac:dyDescent="0.35">
      <c r="A656" s="13" t="s">
        <v>3</v>
      </c>
      <c r="B656" s="7"/>
      <c r="C656" s="6"/>
      <c r="D656" s="6"/>
      <c r="E656" s="14"/>
      <c r="F656" s="2"/>
      <c r="G656" s="2" t="s">
        <v>74</v>
      </c>
    </row>
    <row r="657" spans="1:7" hidden="1" x14ac:dyDescent="0.35">
      <c r="A657" s="13" t="s">
        <v>14</v>
      </c>
      <c r="B657" s="7"/>
      <c r="C657" s="6"/>
      <c r="D657" s="6"/>
      <c r="E657" s="14"/>
      <c r="F657" s="2"/>
      <c r="G657" s="40" t="s">
        <v>74</v>
      </c>
    </row>
    <row r="658" spans="1:7" hidden="1" x14ac:dyDescent="0.35">
      <c r="A658" s="13" t="s">
        <v>26</v>
      </c>
      <c r="B658" s="7"/>
      <c r="C658" s="6"/>
      <c r="D658" s="6"/>
      <c r="E658" s="14"/>
      <c r="F658" s="2"/>
      <c r="G658" s="2" t="s">
        <v>74</v>
      </c>
    </row>
    <row r="659" spans="1:7" hidden="1" x14ac:dyDescent="0.35">
      <c r="A659" s="13" t="s">
        <v>28</v>
      </c>
      <c r="B659" s="7"/>
      <c r="C659" s="6"/>
      <c r="D659" s="6"/>
      <c r="E659" s="14"/>
      <c r="F659" s="2"/>
      <c r="G659" s="40" t="s">
        <v>74</v>
      </c>
    </row>
    <row r="660" spans="1:7" hidden="1" x14ac:dyDescent="0.35">
      <c r="A660" s="13" t="s">
        <v>34</v>
      </c>
      <c r="B660" s="7"/>
      <c r="C660" s="6"/>
      <c r="D660" s="6"/>
      <c r="E660" s="14"/>
      <c r="F660" s="2"/>
      <c r="G660" s="2" t="s">
        <v>74</v>
      </c>
    </row>
    <row r="661" spans="1:7" hidden="1" x14ac:dyDescent="0.35">
      <c r="A661" s="13" t="s">
        <v>4</v>
      </c>
      <c r="B661" s="7"/>
      <c r="C661" s="6"/>
      <c r="D661" s="6"/>
      <c r="E661" s="14"/>
      <c r="F661" s="2"/>
      <c r="G661" s="40" t="s">
        <v>74</v>
      </c>
    </row>
    <row r="662" spans="1:7" hidden="1" x14ac:dyDescent="0.35">
      <c r="A662" s="13" t="s">
        <v>33</v>
      </c>
      <c r="B662" s="7"/>
      <c r="C662" s="6"/>
      <c r="D662" s="6"/>
      <c r="E662" s="14"/>
      <c r="F662" s="2"/>
      <c r="G662" s="2" t="s">
        <v>74</v>
      </c>
    </row>
    <row r="663" spans="1:7" hidden="1" x14ac:dyDescent="0.35">
      <c r="A663" s="13" t="s">
        <v>35</v>
      </c>
      <c r="B663" s="7"/>
      <c r="C663" s="6"/>
      <c r="D663" s="6"/>
      <c r="E663" s="14"/>
      <c r="F663" s="2"/>
      <c r="G663" s="40" t="s">
        <v>74</v>
      </c>
    </row>
    <row r="664" spans="1:7" hidden="1" x14ac:dyDescent="0.35">
      <c r="A664" s="13" t="s">
        <v>29</v>
      </c>
      <c r="B664" s="7"/>
      <c r="C664" s="6"/>
      <c r="D664" s="6"/>
      <c r="E664" s="14"/>
      <c r="F664" s="2"/>
      <c r="G664" s="2" t="s">
        <v>74</v>
      </c>
    </row>
    <row r="665" spans="1:7" hidden="1" x14ac:dyDescent="0.35">
      <c r="A665" s="13" t="s">
        <v>30</v>
      </c>
      <c r="B665" s="7"/>
      <c r="C665" s="6"/>
      <c r="D665" s="6"/>
      <c r="E665" s="14"/>
      <c r="F665" s="2"/>
      <c r="G665" s="40" t="s">
        <v>74</v>
      </c>
    </row>
    <row r="666" spans="1:7" hidden="1" x14ac:dyDescent="0.35">
      <c r="A666" s="13" t="s">
        <v>31</v>
      </c>
      <c r="B666" s="7"/>
      <c r="C666" s="6"/>
      <c r="D666" s="6"/>
      <c r="E666" s="14"/>
      <c r="F666" s="2"/>
      <c r="G666" s="2" t="s">
        <v>74</v>
      </c>
    </row>
    <row r="667" spans="1:7" hidden="1" x14ac:dyDescent="0.35">
      <c r="A667" s="13" t="s">
        <v>32</v>
      </c>
      <c r="B667" s="7"/>
      <c r="C667" s="6"/>
      <c r="D667" s="6"/>
      <c r="E667" s="14"/>
      <c r="F667" s="2"/>
      <c r="G667" s="40" t="s">
        <v>74</v>
      </c>
    </row>
    <row r="668" spans="1:7" hidden="1" x14ac:dyDescent="0.35">
      <c r="A668" s="13" t="s">
        <v>42</v>
      </c>
      <c r="B668" s="7"/>
      <c r="C668" s="6"/>
      <c r="D668" s="6"/>
      <c r="E668" s="14"/>
      <c r="F668" s="2"/>
      <c r="G668" s="2" t="s">
        <v>74</v>
      </c>
    </row>
    <row r="669" spans="1:7" hidden="1" x14ac:dyDescent="0.35">
      <c r="A669" s="13" t="s">
        <v>43</v>
      </c>
      <c r="B669" s="7"/>
      <c r="C669" s="6"/>
      <c r="D669" s="6"/>
      <c r="E669" s="14"/>
      <c r="F669" s="2"/>
      <c r="G669" s="40" t="s">
        <v>74</v>
      </c>
    </row>
    <row r="670" spans="1:7" hidden="1" x14ac:dyDescent="0.35">
      <c r="A670" s="13" t="s">
        <v>9</v>
      </c>
      <c r="B670" s="7"/>
      <c r="C670" s="6"/>
      <c r="D670" s="6"/>
      <c r="E670" s="14"/>
      <c r="F670" s="2"/>
      <c r="G670" s="2" t="s">
        <v>74</v>
      </c>
    </row>
    <row r="671" spans="1:7" hidden="1" x14ac:dyDescent="0.35">
      <c r="A671" s="13" t="s">
        <v>27</v>
      </c>
      <c r="B671" s="7"/>
      <c r="C671" s="6"/>
      <c r="D671" s="6"/>
      <c r="E671" s="14"/>
      <c r="F671" s="2"/>
      <c r="G671" s="40" t="s">
        <v>74</v>
      </c>
    </row>
    <row r="672" spans="1:7" hidden="1" x14ac:dyDescent="0.35">
      <c r="A672" s="13" t="s">
        <v>5</v>
      </c>
      <c r="B672" s="7"/>
      <c r="C672" s="6"/>
      <c r="D672" s="6"/>
      <c r="E672" s="14"/>
      <c r="F672" s="2"/>
      <c r="G672" s="2" t="s">
        <v>74</v>
      </c>
    </row>
    <row r="673" spans="1:7" hidden="1" x14ac:dyDescent="0.35">
      <c r="A673" s="13" t="s">
        <v>6</v>
      </c>
      <c r="B673" s="7"/>
      <c r="C673" s="6"/>
      <c r="D673" s="6"/>
      <c r="E673" s="14"/>
      <c r="F673" s="2"/>
      <c r="G673" s="40" t="s">
        <v>74</v>
      </c>
    </row>
    <row r="674" spans="1:7" hidden="1" x14ac:dyDescent="0.35">
      <c r="A674" s="13" t="s">
        <v>7</v>
      </c>
      <c r="B674" s="7"/>
      <c r="C674" s="6"/>
      <c r="D674" s="6"/>
      <c r="E674" s="14"/>
      <c r="F674" s="2"/>
      <c r="G674" s="2" t="s">
        <v>74</v>
      </c>
    </row>
    <row r="675" spans="1:7" hidden="1" x14ac:dyDescent="0.35">
      <c r="A675" s="13" t="s">
        <v>8</v>
      </c>
      <c r="B675" s="7"/>
      <c r="C675" s="6"/>
      <c r="D675" s="6"/>
      <c r="E675" s="14"/>
      <c r="F675" s="2"/>
      <c r="G675" s="40" t="s">
        <v>74</v>
      </c>
    </row>
    <row r="676" spans="1:7" hidden="1" x14ac:dyDescent="0.35">
      <c r="A676" s="13" t="s">
        <v>45</v>
      </c>
      <c r="B676" s="7"/>
      <c r="C676" s="6"/>
      <c r="D676" s="6"/>
      <c r="E676" s="14"/>
      <c r="F676" s="2"/>
      <c r="G676" s="2" t="s">
        <v>74</v>
      </c>
    </row>
    <row r="677" spans="1:7" hidden="1" x14ac:dyDescent="0.35">
      <c r="A677" s="13" t="s">
        <v>40</v>
      </c>
      <c r="B677" s="7"/>
      <c r="C677" s="6"/>
      <c r="D677" s="6"/>
      <c r="E677" s="14"/>
      <c r="F677" s="2"/>
      <c r="G677" s="40" t="s">
        <v>74</v>
      </c>
    </row>
    <row r="678" spans="1:7" hidden="1" x14ac:dyDescent="0.35">
      <c r="A678" s="13" t="s">
        <v>41</v>
      </c>
      <c r="B678" s="7"/>
      <c r="C678" s="6"/>
      <c r="D678" s="6"/>
      <c r="E678" s="14"/>
      <c r="F678" s="2"/>
      <c r="G678" s="2" t="s">
        <v>74</v>
      </c>
    </row>
    <row r="679" spans="1:7" hidden="1" x14ac:dyDescent="0.35">
      <c r="A679" s="13" t="s">
        <v>10</v>
      </c>
      <c r="B679" s="7"/>
      <c r="C679" s="6"/>
      <c r="D679" s="6"/>
      <c r="E679" s="14"/>
      <c r="F679" s="2"/>
      <c r="G679" s="40" t="s">
        <v>74</v>
      </c>
    </row>
    <row r="680" spans="1:7" hidden="1" x14ac:dyDescent="0.35">
      <c r="A680" s="13" t="s">
        <v>11</v>
      </c>
      <c r="B680" s="7"/>
      <c r="C680" s="6"/>
      <c r="D680" s="6"/>
      <c r="E680" s="14"/>
      <c r="F680" s="2"/>
      <c r="G680" s="2" t="s">
        <v>74</v>
      </c>
    </row>
    <row r="681" spans="1:7" hidden="1" x14ac:dyDescent="0.35">
      <c r="A681" s="13" t="s">
        <v>44</v>
      </c>
      <c r="B681" s="7"/>
      <c r="C681" s="6"/>
      <c r="D681" s="6"/>
      <c r="E681" s="14"/>
      <c r="F681" s="2"/>
      <c r="G681" s="40" t="s">
        <v>74</v>
      </c>
    </row>
    <row r="682" spans="1:7" hidden="1" x14ac:dyDescent="0.35">
      <c r="A682" s="13" t="s">
        <v>12</v>
      </c>
      <c r="B682" s="7"/>
      <c r="C682" s="6"/>
      <c r="D682" s="6"/>
      <c r="E682" s="14"/>
      <c r="F682" s="2"/>
      <c r="G682" s="2" t="s">
        <v>74</v>
      </c>
    </row>
    <row r="683" spans="1:7" hidden="1" x14ac:dyDescent="0.35">
      <c r="A683" s="13" t="s">
        <v>16</v>
      </c>
      <c r="B683" s="7"/>
      <c r="C683" s="6"/>
      <c r="D683" s="6"/>
      <c r="E683" s="14"/>
      <c r="F683" s="2"/>
      <c r="G683" s="40" t="s">
        <v>74</v>
      </c>
    </row>
    <row r="684" spans="1:7" hidden="1" x14ac:dyDescent="0.35">
      <c r="A684" s="13" t="s">
        <v>49</v>
      </c>
      <c r="B684" s="7"/>
      <c r="C684" s="6"/>
      <c r="D684" s="6"/>
      <c r="E684" s="14"/>
      <c r="F684" s="2"/>
      <c r="G684" s="2" t="s">
        <v>74</v>
      </c>
    </row>
    <row r="685" spans="1:7" hidden="1" x14ac:dyDescent="0.35">
      <c r="A685" s="13" t="s">
        <v>59</v>
      </c>
      <c r="B685" s="7"/>
      <c r="C685" s="6"/>
      <c r="D685" s="6"/>
      <c r="E685" s="14"/>
      <c r="F685" s="2"/>
      <c r="G685" s="40" t="s">
        <v>74</v>
      </c>
    </row>
    <row r="686" spans="1:7" hidden="1" x14ac:dyDescent="0.35">
      <c r="A686" s="13" t="s">
        <v>60</v>
      </c>
      <c r="B686" s="7"/>
      <c r="C686" s="6"/>
      <c r="D686" s="6"/>
      <c r="E686" s="14"/>
      <c r="F686" s="2"/>
      <c r="G686" s="2" t="s">
        <v>74</v>
      </c>
    </row>
    <row r="687" spans="1:7" hidden="1" x14ac:dyDescent="0.35">
      <c r="A687" s="13" t="s">
        <v>48</v>
      </c>
      <c r="B687" s="7"/>
      <c r="C687" s="6"/>
      <c r="D687" s="6"/>
      <c r="E687" s="14"/>
      <c r="F687" s="2"/>
      <c r="G687" s="40" t="s">
        <v>74</v>
      </c>
    </row>
    <row r="688" spans="1:7" hidden="1" x14ac:dyDescent="0.35">
      <c r="A688" s="13" t="s">
        <v>20</v>
      </c>
      <c r="B688" s="7"/>
      <c r="C688" s="6"/>
      <c r="D688" s="6"/>
      <c r="E688" s="14"/>
      <c r="F688" s="2"/>
      <c r="G688" s="2" t="s">
        <v>74</v>
      </c>
    </row>
    <row r="689" spans="1:7" hidden="1" x14ac:dyDescent="0.35">
      <c r="A689" s="13" t="s">
        <v>15</v>
      </c>
      <c r="B689" s="7"/>
      <c r="C689" s="6"/>
      <c r="D689" s="6"/>
      <c r="E689" s="14"/>
      <c r="F689" s="2"/>
      <c r="G689" s="40" t="s">
        <v>74</v>
      </c>
    </row>
    <row r="690" spans="1:7" hidden="1" x14ac:dyDescent="0.35">
      <c r="A690" s="13" t="s">
        <v>17</v>
      </c>
      <c r="B690" s="7"/>
      <c r="C690" s="6"/>
      <c r="D690" s="6"/>
      <c r="E690" s="14"/>
      <c r="F690" s="2"/>
      <c r="G690" s="2" t="s">
        <v>74</v>
      </c>
    </row>
    <row r="691" spans="1:7" hidden="1" x14ac:dyDescent="0.35">
      <c r="A691" s="13" t="s">
        <v>36</v>
      </c>
      <c r="B691" s="7"/>
      <c r="C691" s="6"/>
      <c r="D691" s="6"/>
      <c r="E691" s="14"/>
      <c r="F691" s="2"/>
      <c r="G691" s="40" t="s">
        <v>74</v>
      </c>
    </row>
    <row r="692" spans="1:7" hidden="1" x14ac:dyDescent="0.35">
      <c r="A692" s="13" t="s">
        <v>37</v>
      </c>
      <c r="B692" s="7"/>
      <c r="C692" s="6"/>
      <c r="D692" s="6"/>
      <c r="E692" s="14"/>
      <c r="F692" s="2"/>
      <c r="G692" s="2" t="s">
        <v>74</v>
      </c>
    </row>
    <row r="693" spans="1:7" hidden="1" x14ac:dyDescent="0.35">
      <c r="A693" s="13" t="s">
        <v>38</v>
      </c>
      <c r="B693" s="7"/>
      <c r="C693" s="6"/>
      <c r="D693" s="6"/>
      <c r="E693" s="14"/>
      <c r="F693" s="2"/>
      <c r="G693" s="40" t="s">
        <v>74</v>
      </c>
    </row>
    <row r="694" spans="1:7" hidden="1" x14ac:dyDescent="0.35">
      <c r="A694" s="13" t="s">
        <v>39</v>
      </c>
      <c r="B694" s="7"/>
      <c r="C694" s="6"/>
      <c r="D694" s="6"/>
      <c r="E694" s="14"/>
      <c r="F694" s="2"/>
      <c r="G694" s="2" t="s">
        <v>74</v>
      </c>
    </row>
    <row r="695" spans="1:7" hidden="1" x14ac:dyDescent="0.35">
      <c r="A695" s="13" t="s">
        <v>46</v>
      </c>
      <c r="B695" s="7"/>
      <c r="C695" s="6"/>
      <c r="D695" s="6"/>
      <c r="E695" s="14"/>
      <c r="F695" s="2"/>
      <c r="G695" s="40" t="s">
        <v>74</v>
      </c>
    </row>
    <row r="696" spans="1:7" hidden="1" x14ac:dyDescent="0.35">
      <c r="A696" s="13" t="s">
        <v>61</v>
      </c>
      <c r="B696" s="7"/>
      <c r="C696" s="6"/>
      <c r="D696" s="6"/>
      <c r="E696" s="14"/>
      <c r="F696" s="2"/>
      <c r="G696" s="2" t="s">
        <v>74</v>
      </c>
    </row>
    <row r="697" spans="1:7" hidden="1" x14ac:dyDescent="0.35">
      <c r="A697" s="13" t="s">
        <v>55</v>
      </c>
      <c r="B697" s="7"/>
      <c r="C697" s="6"/>
      <c r="D697" s="6"/>
      <c r="E697" s="14"/>
      <c r="F697" s="2"/>
      <c r="G697" s="40" t="s">
        <v>74</v>
      </c>
    </row>
    <row r="698" spans="1:7" hidden="1" x14ac:dyDescent="0.35">
      <c r="A698" s="13" t="s">
        <v>56</v>
      </c>
      <c r="B698" s="7"/>
      <c r="C698" s="6"/>
      <c r="D698" s="6"/>
      <c r="E698" s="14"/>
      <c r="F698" s="2"/>
      <c r="G698" s="2" t="s">
        <v>74</v>
      </c>
    </row>
    <row r="699" spans="1:7" hidden="1" x14ac:dyDescent="0.35">
      <c r="A699" s="13" t="s">
        <v>57</v>
      </c>
      <c r="B699" s="7"/>
      <c r="C699" s="6"/>
      <c r="D699" s="6"/>
      <c r="E699" s="14"/>
      <c r="F699" s="2"/>
      <c r="G699" s="40" t="s">
        <v>74</v>
      </c>
    </row>
    <row r="700" spans="1:7" hidden="1" x14ac:dyDescent="0.35">
      <c r="A700" s="13" t="s">
        <v>58</v>
      </c>
      <c r="B700" s="7"/>
      <c r="C700" s="6"/>
      <c r="D700" s="6"/>
      <c r="E700" s="14"/>
      <c r="F700" s="2"/>
      <c r="G700" s="2" t="s">
        <v>74</v>
      </c>
    </row>
    <row r="701" spans="1:7" hidden="1" x14ac:dyDescent="0.35">
      <c r="A701" s="13" t="s">
        <v>47</v>
      </c>
      <c r="B701" s="7"/>
      <c r="C701" s="6"/>
      <c r="D701" s="6"/>
      <c r="E701" s="14"/>
      <c r="F701" s="2"/>
      <c r="G701" s="40" t="s">
        <v>74</v>
      </c>
    </row>
    <row r="702" spans="1:7" hidden="1" x14ac:dyDescent="0.35">
      <c r="A702" s="13" t="s">
        <v>52</v>
      </c>
      <c r="B702" s="7"/>
      <c r="C702" s="6"/>
      <c r="D702" s="6"/>
      <c r="E702" s="14"/>
      <c r="F702" s="2"/>
      <c r="G702" s="2" t="s">
        <v>74</v>
      </c>
    </row>
    <row r="703" spans="1:7" hidden="1" x14ac:dyDescent="0.35">
      <c r="A703" s="13" t="s">
        <v>52</v>
      </c>
      <c r="B703" s="7"/>
      <c r="C703" s="6"/>
      <c r="D703" s="6"/>
      <c r="E703" s="14"/>
      <c r="F703" s="2"/>
      <c r="G703" s="40" t="s">
        <v>74</v>
      </c>
    </row>
    <row r="704" spans="1:7" hidden="1" x14ac:dyDescent="0.35">
      <c r="A704" s="13" t="s">
        <v>52</v>
      </c>
      <c r="B704" s="7"/>
      <c r="C704" s="6"/>
      <c r="D704" s="6"/>
      <c r="E704" s="14"/>
      <c r="F704" s="2"/>
      <c r="G704" s="2" t="s">
        <v>74</v>
      </c>
    </row>
    <row r="705" spans="1:7" hidden="1" x14ac:dyDescent="0.35">
      <c r="A705" s="13" t="s">
        <v>51</v>
      </c>
      <c r="B705" s="7"/>
      <c r="C705" s="6"/>
      <c r="D705" s="6"/>
      <c r="E705" s="14"/>
      <c r="F705" s="2"/>
      <c r="G705" s="40" t="s">
        <v>74</v>
      </c>
    </row>
    <row r="706" spans="1:7" hidden="1" x14ac:dyDescent="0.35">
      <c r="A706" s="13" t="s">
        <v>51</v>
      </c>
      <c r="B706" s="7"/>
      <c r="C706" s="6"/>
      <c r="D706" s="6"/>
      <c r="E706" s="14"/>
      <c r="F706" s="2"/>
      <c r="G706" s="2" t="s">
        <v>74</v>
      </c>
    </row>
    <row r="707" spans="1:7" hidden="1" x14ac:dyDescent="0.35">
      <c r="A707" s="13" t="s">
        <v>51</v>
      </c>
      <c r="B707" s="7"/>
      <c r="C707" s="6"/>
      <c r="D707" s="6"/>
      <c r="E707" s="14"/>
      <c r="F707" s="2"/>
      <c r="G707" s="40" t="s">
        <v>74</v>
      </c>
    </row>
    <row r="708" spans="1:7" hidden="1" x14ac:dyDescent="0.35">
      <c r="A708" s="13" t="s">
        <v>53</v>
      </c>
      <c r="B708" s="7"/>
      <c r="C708" s="6"/>
      <c r="D708" s="6"/>
      <c r="E708" s="14"/>
      <c r="F708" s="2"/>
      <c r="G708" s="2" t="s">
        <v>74</v>
      </c>
    </row>
    <row r="709" spans="1:7" hidden="1" x14ac:dyDescent="0.35">
      <c r="A709" s="13" t="s">
        <v>53</v>
      </c>
      <c r="B709" s="7"/>
      <c r="C709" s="6"/>
      <c r="D709" s="6"/>
      <c r="E709" s="14"/>
      <c r="F709" s="2"/>
      <c r="G709" s="40" t="s">
        <v>74</v>
      </c>
    </row>
    <row r="710" spans="1:7" hidden="1" x14ac:dyDescent="0.35">
      <c r="A710" s="13" t="s">
        <v>53</v>
      </c>
      <c r="B710" s="7"/>
      <c r="C710" s="6"/>
      <c r="D710" s="6"/>
      <c r="E710" s="14"/>
      <c r="F710" s="2"/>
      <c r="G710" s="2" t="s">
        <v>74</v>
      </c>
    </row>
    <row r="711" spans="1:7" hidden="1" x14ac:dyDescent="0.35">
      <c r="A711" s="19" t="s">
        <v>54</v>
      </c>
      <c r="B711" s="20"/>
      <c r="C711" s="21"/>
      <c r="D711" s="21"/>
      <c r="E711" s="22"/>
      <c r="F711" s="2"/>
      <c r="G711" s="40" t="s">
        <v>74</v>
      </c>
    </row>
    <row r="712" spans="1:7" ht="15" hidden="1" thickBot="1" x14ac:dyDescent="0.4">
      <c r="A712" s="26" t="s">
        <v>23</v>
      </c>
      <c r="B712" s="27">
        <f>SUMIF(E653:E711,"=X",B653:B711)</f>
        <v>0</v>
      </c>
      <c r="C712" s="28"/>
      <c r="D712" s="28"/>
      <c r="E712" s="29"/>
      <c r="F712" s="2"/>
      <c r="G712" s="2" t="s">
        <v>74</v>
      </c>
    </row>
    <row r="713" spans="1:7" hidden="1" x14ac:dyDescent="0.35">
      <c r="A713" s="23" t="s">
        <v>63</v>
      </c>
      <c r="B713" s="24"/>
      <c r="C713" s="24"/>
      <c r="D713" s="24"/>
      <c r="E713" s="25"/>
      <c r="F713" s="2"/>
      <c r="G713" s="40" t="s">
        <v>74</v>
      </c>
    </row>
    <row r="714" spans="1:7" hidden="1" x14ac:dyDescent="0.35">
      <c r="A714" s="13" t="s">
        <v>464</v>
      </c>
      <c r="B714" s="7">
        <f>B712+B647</f>
        <v>0</v>
      </c>
      <c r="C714" s="3"/>
      <c r="D714" s="3"/>
      <c r="E714" s="15"/>
      <c r="F714" s="2"/>
      <c r="G714" s="2" t="s">
        <v>74</v>
      </c>
    </row>
    <row r="715" spans="1:7" hidden="1" x14ac:dyDescent="0.35">
      <c r="A715" s="13" t="s">
        <v>66</v>
      </c>
      <c r="B715" s="7">
        <f>B651</f>
        <v>0</v>
      </c>
      <c r="C715" s="3"/>
      <c r="D715" s="3"/>
      <c r="E715" s="15"/>
      <c r="F715" s="2"/>
      <c r="G715" s="40" t="s">
        <v>74</v>
      </c>
    </row>
    <row r="716" spans="1:7" hidden="1" x14ac:dyDescent="0.35">
      <c r="A716" s="13" t="s">
        <v>81</v>
      </c>
      <c r="B716" s="6"/>
      <c r="C716" s="3"/>
      <c r="D716" s="3"/>
      <c r="E716" s="15"/>
      <c r="F716" s="2"/>
      <c r="G716" s="2" t="s">
        <v>74</v>
      </c>
    </row>
    <row r="717" spans="1:7" hidden="1" x14ac:dyDescent="0.35">
      <c r="A717" s="13" t="s">
        <v>82</v>
      </c>
      <c r="B717" s="6"/>
      <c r="C717" s="3"/>
      <c r="D717" s="3"/>
      <c r="E717" s="15"/>
      <c r="F717" s="2"/>
      <c r="G717" s="40" t="s">
        <v>74</v>
      </c>
    </row>
    <row r="718" spans="1:7" hidden="1" x14ac:dyDescent="0.35">
      <c r="A718" s="19" t="s">
        <v>68</v>
      </c>
      <c r="B718" s="6" t="s">
        <v>84</v>
      </c>
      <c r="C718" s="3"/>
      <c r="D718" s="3"/>
      <c r="E718" s="15"/>
      <c r="F718" s="2"/>
      <c r="G718" s="2" t="s">
        <v>74</v>
      </c>
    </row>
    <row r="719" spans="1:7" ht="15" hidden="1" thickBot="1" x14ac:dyDescent="0.4">
      <c r="A719" s="31" t="s">
        <v>67</v>
      </c>
      <c r="B719" s="32" t="e">
        <f>((B714/B716)/B718)+((B715/B716)/(B717/B718))</f>
        <v>#DIV/0!</v>
      </c>
      <c r="C719" s="30"/>
      <c r="D719" s="17"/>
      <c r="E719" s="18"/>
      <c r="F719" s="2"/>
      <c r="G719" s="40" t="s">
        <v>74</v>
      </c>
    </row>
    <row r="720" spans="1:7" x14ac:dyDescent="0.35">
      <c r="A720" s="2"/>
      <c r="B720" s="2"/>
      <c r="C720" s="2"/>
      <c r="D720" s="2"/>
      <c r="E720" s="2"/>
      <c r="F720" s="2"/>
      <c r="G720" s="40" t="s">
        <v>76</v>
      </c>
    </row>
  </sheetData>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6129-06E0-4915-A0AD-1984FF7D27CA}">
  <dimension ref="A1:I26"/>
  <sheetViews>
    <sheetView workbookViewId="0">
      <selection activeCell="P17" sqref="P17"/>
    </sheetView>
  </sheetViews>
  <sheetFormatPr defaultRowHeight="14.5" x14ac:dyDescent="0.35"/>
  <cols>
    <col min="1" max="1" width="10.1796875" bestFit="1" customWidth="1"/>
    <col min="2" max="2" width="16.6328125" bestFit="1" customWidth="1"/>
    <col min="3" max="3" width="17.90625" customWidth="1"/>
    <col min="4" max="4" width="22.6328125" bestFit="1" customWidth="1"/>
    <col min="5" max="5" width="63" customWidth="1"/>
    <col min="6" max="6" width="8.6328125" customWidth="1"/>
    <col min="7" max="7" width="10.453125" bestFit="1" customWidth="1"/>
    <col min="8" max="8" width="12.08984375" bestFit="1" customWidth="1"/>
  </cols>
  <sheetData>
    <row r="1" spans="1:8" ht="78" x14ac:dyDescent="0.35">
      <c r="A1" s="90" t="s">
        <v>378</v>
      </c>
      <c r="B1" s="90" t="s">
        <v>379</v>
      </c>
      <c r="C1" s="90" t="s">
        <v>380</v>
      </c>
      <c r="D1" s="90" t="s">
        <v>381</v>
      </c>
      <c r="E1" s="90" t="s">
        <v>382</v>
      </c>
      <c r="F1" s="90" t="s">
        <v>383</v>
      </c>
      <c r="G1" s="91" t="s">
        <v>384</v>
      </c>
      <c r="H1" s="96" t="s">
        <v>427</v>
      </c>
    </row>
    <row r="2" spans="1:8" ht="26.5" x14ac:dyDescent="0.35">
      <c r="A2" s="92" t="s">
        <v>385</v>
      </c>
      <c r="B2" s="92" t="s">
        <v>386</v>
      </c>
      <c r="C2" s="97" t="s">
        <v>387</v>
      </c>
      <c r="D2" s="92" t="s">
        <v>388</v>
      </c>
      <c r="E2" s="94" t="s">
        <v>389</v>
      </c>
      <c r="F2" s="92" t="s">
        <v>390</v>
      </c>
      <c r="G2" s="93">
        <v>8378.8413098236779</v>
      </c>
      <c r="H2" s="95">
        <f>0.9925*G2</f>
        <v>8316</v>
      </c>
    </row>
    <row r="3" spans="1:8" ht="39.5" x14ac:dyDescent="0.35">
      <c r="A3" s="92" t="s">
        <v>385</v>
      </c>
      <c r="B3" s="92" t="s">
        <v>391</v>
      </c>
      <c r="C3" s="97" t="s">
        <v>392</v>
      </c>
      <c r="D3" s="92" t="s">
        <v>393</v>
      </c>
      <c r="E3" s="94" t="s">
        <v>394</v>
      </c>
      <c r="F3" s="92" t="s">
        <v>390</v>
      </c>
      <c r="G3" s="93">
        <v>8727.9596977329966</v>
      </c>
      <c r="H3" s="95">
        <f t="shared" ref="H3:H13" si="0">0.9925*G3</f>
        <v>8662.5</v>
      </c>
    </row>
    <row r="4" spans="1:8" ht="39.5" x14ac:dyDescent="0.35">
      <c r="A4" s="92" t="s">
        <v>385</v>
      </c>
      <c r="B4" s="92" t="s">
        <v>395</v>
      </c>
      <c r="C4" s="97" t="s">
        <v>396</v>
      </c>
      <c r="D4" s="92" t="s">
        <v>393</v>
      </c>
      <c r="E4" s="94" t="s">
        <v>394</v>
      </c>
      <c r="F4" s="92" t="s">
        <v>390</v>
      </c>
      <c r="G4" s="93">
        <v>8727.9596977329966</v>
      </c>
      <c r="H4" s="95">
        <f t="shared" si="0"/>
        <v>8662.5</v>
      </c>
    </row>
    <row r="5" spans="1:8" ht="26.5" x14ac:dyDescent="0.35">
      <c r="A5" s="92" t="s">
        <v>385</v>
      </c>
      <c r="B5" s="92" t="s">
        <v>397</v>
      </c>
      <c r="C5" s="97" t="s">
        <v>398</v>
      </c>
      <c r="D5" s="92" t="s">
        <v>399</v>
      </c>
      <c r="E5" s="94" t="s">
        <v>400</v>
      </c>
      <c r="F5" s="92" t="s">
        <v>390</v>
      </c>
      <c r="G5" s="93">
        <v>4189.4206549118389</v>
      </c>
      <c r="H5" s="95">
        <f t="shared" si="0"/>
        <v>4158</v>
      </c>
    </row>
    <row r="6" spans="1:8" ht="39.5" x14ac:dyDescent="0.35">
      <c r="A6" s="92" t="s">
        <v>385</v>
      </c>
      <c r="B6" s="92" t="s">
        <v>401</v>
      </c>
      <c r="C6" s="97" t="s">
        <v>402</v>
      </c>
      <c r="D6" s="92" t="s">
        <v>403</v>
      </c>
      <c r="E6" s="94" t="s">
        <v>404</v>
      </c>
      <c r="F6" s="92" t="s">
        <v>390</v>
      </c>
      <c r="G6" s="93">
        <v>6982.3677581863976</v>
      </c>
      <c r="H6" s="95">
        <f t="shared" si="0"/>
        <v>6930</v>
      </c>
    </row>
    <row r="7" spans="1:8" ht="39.5" x14ac:dyDescent="0.35">
      <c r="A7" s="92" t="s">
        <v>385</v>
      </c>
      <c r="B7" s="92" t="s">
        <v>405</v>
      </c>
      <c r="C7" s="97" t="s">
        <v>406</v>
      </c>
      <c r="D7" s="92" t="s">
        <v>407</v>
      </c>
      <c r="E7" s="94" t="s">
        <v>408</v>
      </c>
      <c r="F7" s="92" t="s">
        <v>390</v>
      </c>
      <c r="G7" s="93">
        <v>11171.788413098237</v>
      </c>
      <c r="H7" s="95">
        <f t="shared" si="0"/>
        <v>11088</v>
      </c>
    </row>
    <row r="8" spans="1:8" ht="39.5" x14ac:dyDescent="0.35">
      <c r="A8" s="92" t="s">
        <v>385</v>
      </c>
      <c r="B8" s="92" t="s">
        <v>409</v>
      </c>
      <c r="C8" s="97" t="s">
        <v>410</v>
      </c>
      <c r="D8" s="92" t="s">
        <v>407</v>
      </c>
      <c r="E8" s="94" t="s">
        <v>408</v>
      </c>
      <c r="F8" s="92" t="s">
        <v>390</v>
      </c>
      <c r="G8" s="93">
        <v>11171.788413098237</v>
      </c>
      <c r="H8" s="95">
        <f t="shared" si="0"/>
        <v>11088</v>
      </c>
    </row>
    <row r="9" spans="1:8" ht="26.5" x14ac:dyDescent="0.35">
      <c r="A9" s="92" t="s">
        <v>385</v>
      </c>
      <c r="B9" s="92" t="s">
        <v>411</v>
      </c>
      <c r="C9" s="97" t="s">
        <v>412</v>
      </c>
      <c r="D9" s="92" t="s">
        <v>413</v>
      </c>
      <c r="E9" s="94" t="s">
        <v>414</v>
      </c>
      <c r="F9" s="92" t="s">
        <v>390</v>
      </c>
      <c r="G9" s="93">
        <v>25136.52392947103</v>
      </c>
      <c r="H9" s="95">
        <f t="shared" si="0"/>
        <v>24948</v>
      </c>
    </row>
    <row r="10" spans="1:8" ht="26.5" x14ac:dyDescent="0.35">
      <c r="A10" s="92" t="s">
        <v>385</v>
      </c>
      <c r="B10" s="92" t="s">
        <v>415</v>
      </c>
      <c r="C10" s="97" t="s">
        <v>416</v>
      </c>
      <c r="D10" s="92" t="s">
        <v>417</v>
      </c>
      <c r="E10" s="94" t="s">
        <v>418</v>
      </c>
      <c r="F10" s="92" t="s">
        <v>390</v>
      </c>
      <c r="G10" s="93">
        <v>3316.624685138539</v>
      </c>
      <c r="H10" s="95">
        <f t="shared" si="0"/>
        <v>3291.75</v>
      </c>
    </row>
    <row r="11" spans="1:8" ht="26.5" x14ac:dyDescent="0.35">
      <c r="A11" s="92" t="s">
        <v>385</v>
      </c>
      <c r="B11" s="92" t="s">
        <v>419</v>
      </c>
      <c r="C11" s="97" t="s">
        <v>420</v>
      </c>
      <c r="D11" s="92" t="s">
        <v>417</v>
      </c>
      <c r="E11" s="94" t="s">
        <v>418</v>
      </c>
      <c r="F11" s="92" t="s">
        <v>390</v>
      </c>
      <c r="G11" s="93">
        <v>3316.624685138539</v>
      </c>
      <c r="H11" s="95">
        <f t="shared" si="0"/>
        <v>3291.75</v>
      </c>
    </row>
    <row r="12" spans="1:8" ht="26.5" x14ac:dyDescent="0.35">
      <c r="A12" s="92" t="s">
        <v>385</v>
      </c>
      <c r="B12" s="92" t="s">
        <v>421</v>
      </c>
      <c r="C12" s="97" t="s">
        <v>422</v>
      </c>
      <c r="D12" s="92" t="s">
        <v>423</v>
      </c>
      <c r="E12" s="94" t="s">
        <v>424</v>
      </c>
      <c r="F12" s="92" t="s">
        <v>390</v>
      </c>
      <c r="G12" s="93">
        <v>3316.624685138539</v>
      </c>
      <c r="H12" s="95">
        <f t="shared" si="0"/>
        <v>3291.75</v>
      </c>
    </row>
    <row r="13" spans="1:8" ht="26.5" x14ac:dyDescent="0.35">
      <c r="A13" s="92" t="s">
        <v>385</v>
      </c>
      <c r="B13" s="92" t="s">
        <v>425</v>
      </c>
      <c r="C13" s="97" t="s">
        <v>426</v>
      </c>
      <c r="D13" s="92" t="s">
        <v>423</v>
      </c>
      <c r="E13" s="94" t="s">
        <v>424</v>
      </c>
      <c r="F13" s="92" t="s">
        <v>390</v>
      </c>
      <c r="G13" s="93">
        <v>3316.624685138539</v>
      </c>
      <c r="H13" s="95">
        <f t="shared" si="0"/>
        <v>3291.75</v>
      </c>
    </row>
    <row r="17" spans="1:9" ht="78" x14ac:dyDescent="0.35">
      <c r="A17" s="98" t="s">
        <v>428</v>
      </c>
      <c r="B17" s="98" t="s">
        <v>429</v>
      </c>
      <c r="C17" s="98" t="s">
        <v>430</v>
      </c>
      <c r="D17" s="98" t="s">
        <v>431</v>
      </c>
      <c r="E17" s="98" t="s">
        <v>432</v>
      </c>
      <c r="F17" s="98" t="s">
        <v>433</v>
      </c>
      <c r="G17" s="98" t="s">
        <v>434</v>
      </c>
      <c r="H17" s="98" t="s">
        <v>435</v>
      </c>
      <c r="I17" s="107" t="s">
        <v>427</v>
      </c>
    </row>
    <row r="18" spans="1:9" ht="262.5" x14ac:dyDescent="0.35">
      <c r="A18" s="99" t="s">
        <v>436</v>
      </c>
      <c r="B18" s="101" t="s">
        <v>437</v>
      </c>
      <c r="C18" s="100" t="s">
        <v>438</v>
      </c>
      <c r="D18" s="101" t="s">
        <v>439</v>
      </c>
      <c r="E18" s="99" t="s">
        <v>440</v>
      </c>
      <c r="F18" s="102">
        <v>150</v>
      </c>
      <c r="G18" s="99" t="s">
        <v>441</v>
      </c>
      <c r="H18" s="103">
        <v>143.57999999999998</v>
      </c>
      <c r="I18" s="108">
        <f>0.9925*H18</f>
        <v>142.50315000000001</v>
      </c>
    </row>
    <row r="19" spans="1:9" ht="275" x14ac:dyDescent="0.35">
      <c r="A19" s="99" t="s">
        <v>436</v>
      </c>
      <c r="B19" s="101" t="s">
        <v>442</v>
      </c>
      <c r="C19" s="101" t="s">
        <v>443</v>
      </c>
      <c r="D19" s="101" t="s">
        <v>444</v>
      </c>
      <c r="E19" s="99" t="s">
        <v>440</v>
      </c>
      <c r="F19" s="102">
        <v>125</v>
      </c>
      <c r="G19" s="99" t="s">
        <v>441</v>
      </c>
      <c r="H19" s="103">
        <v>119.65</v>
      </c>
      <c r="I19" s="108">
        <f t="shared" ref="I19:I25" si="1">0.9925*H19</f>
        <v>118.75262500000001</v>
      </c>
    </row>
    <row r="20" spans="1:9" ht="225" x14ac:dyDescent="0.35">
      <c r="A20" s="99" t="s">
        <v>436</v>
      </c>
      <c r="B20" s="101" t="s">
        <v>445</v>
      </c>
      <c r="C20" s="101" t="s">
        <v>446</v>
      </c>
      <c r="D20" s="101" t="s">
        <v>447</v>
      </c>
      <c r="E20" s="99" t="s">
        <v>440</v>
      </c>
      <c r="F20" s="104">
        <v>90</v>
      </c>
      <c r="G20" s="99" t="s">
        <v>441</v>
      </c>
      <c r="H20" s="103">
        <v>86.15</v>
      </c>
      <c r="I20" s="108">
        <f t="shared" si="1"/>
        <v>85.503875000000008</v>
      </c>
    </row>
    <row r="21" spans="1:9" ht="275" x14ac:dyDescent="0.35">
      <c r="A21" s="99" t="s">
        <v>436</v>
      </c>
      <c r="B21" s="101" t="s">
        <v>448</v>
      </c>
      <c r="C21" s="101" t="s">
        <v>449</v>
      </c>
      <c r="D21" s="101" t="s">
        <v>450</v>
      </c>
      <c r="E21" s="99" t="s">
        <v>440</v>
      </c>
      <c r="F21" s="104">
        <v>75</v>
      </c>
      <c r="G21" s="99" t="s">
        <v>441</v>
      </c>
      <c r="H21" s="103">
        <v>71.789999999999992</v>
      </c>
      <c r="I21" s="108">
        <f t="shared" si="1"/>
        <v>71.251575000000003</v>
      </c>
    </row>
    <row r="22" spans="1:9" ht="237.5" x14ac:dyDescent="0.35">
      <c r="A22" s="99" t="s">
        <v>436</v>
      </c>
      <c r="B22" s="101" t="s">
        <v>451</v>
      </c>
      <c r="C22" s="101" t="s">
        <v>452</v>
      </c>
      <c r="D22" s="101" t="s">
        <v>453</v>
      </c>
      <c r="E22" s="99" t="s">
        <v>440</v>
      </c>
      <c r="F22" s="104">
        <v>79</v>
      </c>
      <c r="G22" s="99" t="s">
        <v>441</v>
      </c>
      <c r="H22" s="103">
        <v>78.801007556675046</v>
      </c>
      <c r="I22" s="108">
        <f t="shared" si="1"/>
        <v>78.209999999999994</v>
      </c>
    </row>
    <row r="23" spans="1:9" ht="409.5" x14ac:dyDescent="0.35">
      <c r="A23" s="99" t="s">
        <v>436</v>
      </c>
      <c r="B23" s="101" t="s">
        <v>454</v>
      </c>
      <c r="C23" s="101" t="s">
        <v>455</v>
      </c>
      <c r="D23" s="101" t="s">
        <v>456</v>
      </c>
      <c r="E23" s="99" t="s">
        <v>440</v>
      </c>
      <c r="F23" s="104">
        <v>90</v>
      </c>
      <c r="G23" s="99" t="s">
        <v>441</v>
      </c>
      <c r="H23" s="103">
        <v>89.773299748110816</v>
      </c>
      <c r="I23" s="108">
        <f t="shared" si="1"/>
        <v>89.1</v>
      </c>
    </row>
    <row r="24" spans="1:9" ht="150" x14ac:dyDescent="0.35">
      <c r="A24" s="99" t="s">
        <v>436</v>
      </c>
      <c r="B24" s="101" t="s">
        <v>457</v>
      </c>
      <c r="C24" s="101" t="s">
        <v>458</v>
      </c>
      <c r="D24" s="101" t="s">
        <v>459</v>
      </c>
      <c r="E24" s="99" t="s">
        <v>440</v>
      </c>
      <c r="F24" s="104">
        <v>37.5</v>
      </c>
      <c r="G24" s="99" t="s">
        <v>441</v>
      </c>
      <c r="H24" s="103">
        <v>35.894206549118387</v>
      </c>
      <c r="I24" s="108">
        <f t="shared" si="1"/>
        <v>35.625</v>
      </c>
    </row>
    <row r="25" spans="1:9" ht="150" x14ac:dyDescent="0.35">
      <c r="A25" s="99" t="s">
        <v>436</v>
      </c>
      <c r="B25" s="101" t="s">
        <v>460</v>
      </c>
      <c r="C25" s="101" t="s">
        <v>461</v>
      </c>
      <c r="D25" s="101" t="s">
        <v>462</v>
      </c>
      <c r="E25" s="99" t="s">
        <v>440</v>
      </c>
      <c r="F25" s="104">
        <v>52.5</v>
      </c>
      <c r="G25" s="99" t="s">
        <v>441</v>
      </c>
      <c r="H25" s="103">
        <v>52.367758186397985</v>
      </c>
      <c r="I25" s="108">
        <f t="shared" si="1"/>
        <v>51.975000000000001</v>
      </c>
    </row>
    <row r="26" spans="1:9" x14ac:dyDescent="0.35">
      <c r="B26" s="44"/>
    </row>
  </sheetData>
  <dataValidations count="1">
    <dataValidation type="list" allowBlank="1" showInputMessage="1" showErrorMessage="1" sqref="E18:E25" xr:uid="{FE6E80DF-A1A4-4681-BDB4-091472E510CD}">
      <formula1>"Domestic, Overseas, Worldwide"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362A4-DD23-4310-A6A4-3B309C4BE5B8}">
  <dimension ref="A1:I220"/>
  <sheetViews>
    <sheetView topLeftCell="A7" workbookViewId="0">
      <selection activeCell="C5" sqref="C5"/>
    </sheetView>
  </sheetViews>
  <sheetFormatPr defaultRowHeight="14.5" x14ac:dyDescent="0.35"/>
  <cols>
    <col min="1" max="1" width="21.1796875" customWidth="1"/>
    <col min="2" max="2" width="28.81640625" customWidth="1"/>
    <col min="3" max="3" width="55" customWidth="1"/>
    <col min="4" max="4" width="22" customWidth="1"/>
    <col min="5" max="7" width="14.453125"/>
    <col min="8" max="8" width="18.453125" customWidth="1"/>
  </cols>
  <sheetData>
    <row r="1" spans="1:9" ht="65" x14ac:dyDescent="0.35">
      <c r="A1" s="98" t="s">
        <v>428</v>
      </c>
      <c r="B1" s="98" t="s">
        <v>429</v>
      </c>
      <c r="C1" s="98" t="s">
        <v>430</v>
      </c>
      <c r="D1" s="98" t="s">
        <v>431</v>
      </c>
      <c r="E1" s="98" t="s">
        <v>432</v>
      </c>
      <c r="F1" s="98" t="s">
        <v>433</v>
      </c>
      <c r="G1" s="98" t="s">
        <v>434</v>
      </c>
      <c r="H1" s="98" t="s">
        <v>435</v>
      </c>
      <c r="I1" s="96" t="s">
        <v>427</v>
      </c>
    </row>
    <row r="2" spans="1:9" ht="75" x14ac:dyDescent="0.35">
      <c r="A2" s="99" t="s">
        <v>436</v>
      </c>
      <c r="B2" s="99" t="s">
        <v>437</v>
      </c>
      <c r="C2" s="100" t="s">
        <v>438</v>
      </c>
      <c r="D2" s="101" t="s">
        <v>439</v>
      </c>
      <c r="E2" s="99" t="s">
        <v>440</v>
      </c>
      <c r="F2" s="102">
        <v>150</v>
      </c>
      <c r="G2" s="99" t="s">
        <v>441</v>
      </c>
      <c r="H2" s="103">
        <v>143.57999999999998</v>
      </c>
      <c r="I2" s="106">
        <f>0.9925*H2</f>
        <v>142.50315000000001</v>
      </c>
    </row>
    <row r="3" spans="1:9" ht="75" x14ac:dyDescent="0.35">
      <c r="A3" s="99" t="s">
        <v>436</v>
      </c>
      <c r="B3" s="99" t="s">
        <v>442</v>
      </c>
      <c r="C3" s="101" t="s">
        <v>443</v>
      </c>
      <c r="D3" s="101" t="s">
        <v>444</v>
      </c>
      <c r="E3" s="99" t="s">
        <v>440</v>
      </c>
      <c r="F3" s="102">
        <v>125</v>
      </c>
      <c r="G3" s="99" t="s">
        <v>441</v>
      </c>
      <c r="H3" s="103">
        <v>119.65</v>
      </c>
      <c r="I3" s="106">
        <f t="shared" ref="I3:I9" si="0">0.9925*H3</f>
        <v>118.75262500000001</v>
      </c>
    </row>
    <row r="4" spans="1:9" ht="75" x14ac:dyDescent="0.35">
      <c r="A4" s="99" t="s">
        <v>436</v>
      </c>
      <c r="B4" s="99" t="s">
        <v>445</v>
      </c>
      <c r="C4" s="101" t="s">
        <v>446</v>
      </c>
      <c r="D4" s="101" t="s">
        <v>447</v>
      </c>
      <c r="E4" s="99" t="s">
        <v>440</v>
      </c>
      <c r="F4" s="104">
        <v>90</v>
      </c>
      <c r="G4" s="99" t="s">
        <v>441</v>
      </c>
      <c r="H4" s="103">
        <v>86.15</v>
      </c>
      <c r="I4" s="106">
        <f t="shared" si="0"/>
        <v>85.503875000000008</v>
      </c>
    </row>
    <row r="5" spans="1:9" ht="87.5" x14ac:dyDescent="0.35">
      <c r="A5" s="99" t="s">
        <v>436</v>
      </c>
      <c r="B5" s="99" t="s">
        <v>448</v>
      </c>
      <c r="C5" s="101" t="s">
        <v>449</v>
      </c>
      <c r="D5" s="101" t="s">
        <v>450</v>
      </c>
      <c r="E5" s="99" t="s">
        <v>440</v>
      </c>
      <c r="F5" s="104">
        <v>75</v>
      </c>
      <c r="G5" s="99" t="s">
        <v>441</v>
      </c>
      <c r="H5" s="103">
        <v>71.789999999999992</v>
      </c>
      <c r="I5" s="106">
        <f t="shared" si="0"/>
        <v>71.251575000000003</v>
      </c>
    </row>
    <row r="6" spans="1:9" ht="62.5" x14ac:dyDescent="0.35">
      <c r="A6" s="99" t="s">
        <v>436</v>
      </c>
      <c r="B6" s="99" t="s">
        <v>451</v>
      </c>
      <c r="C6" s="101" t="s">
        <v>452</v>
      </c>
      <c r="D6" s="101" t="s">
        <v>453</v>
      </c>
      <c r="E6" s="99" t="s">
        <v>440</v>
      </c>
      <c r="F6" s="104">
        <v>79</v>
      </c>
      <c r="G6" s="99" t="s">
        <v>441</v>
      </c>
      <c r="H6" s="103">
        <v>78.801007556675046</v>
      </c>
      <c r="I6" s="106">
        <f t="shared" si="0"/>
        <v>78.209999999999994</v>
      </c>
    </row>
    <row r="7" spans="1:9" ht="125" x14ac:dyDescent="0.35">
      <c r="A7" s="99" t="s">
        <v>436</v>
      </c>
      <c r="B7" s="99" t="s">
        <v>454</v>
      </c>
      <c r="C7" s="101" t="s">
        <v>455</v>
      </c>
      <c r="D7" s="101" t="s">
        <v>456</v>
      </c>
      <c r="E7" s="99" t="s">
        <v>440</v>
      </c>
      <c r="F7" s="104">
        <v>90</v>
      </c>
      <c r="G7" s="99" t="s">
        <v>441</v>
      </c>
      <c r="H7" s="103">
        <v>89.773299748110816</v>
      </c>
      <c r="I7" s="106">
        <f t="shared" si="0"/>
        <v>89.1</v>
      </c>
    </row>
    <row r="8" spans="1:9" ht="50" x14ac:dyDescent="0.35">
      <c r="A8" s="99" t="s">
        <v>436</v>
      </c>
      <c r="B8" s="99" t="s">
        <v>457</v>
      </c>
      <c r="C8" s="101" t="s">
        <v>458</v>
      </c>
      <c r="D8" s="101" t="s">
        <v>459</v>
      </c>
      <c r="E8" s="99" t="s">
        <v>440</v>
      </c>
      <c r="F8" s="104">
        <v>37.5</v>
      </c>
      <c r="G8" s="99" t="s">
        <v>441</v>
      </c>
      <c r="H8" s="103">
        <v>35.894206549118387</v>
      </c>
      <c r="I8" s="106">
        <f t="shared" si="0"/>
        <v>35.625</v>
      </c>
    </row>
    <row r="9" spans="1:9" ht="37.5" x14ac:dyDescent="0.35">
      <c r="A9" s="99" t="s">
        <v>436</v>
      </c>
      <c r="B9" s="99" t="s">
        <v>460</v>
      </c>
      <c r="C9" s="101" t="s">
        <v>461</v>
      </c>
      <c r="D9" s="101" t="s">
        <v>462</v>
      </c>
      <c r="E9" s="99" t="s">
        <v>440</v>
      </c>
      <c r="F9" s="104">
        <v>52.5</v>
      </c>
      <c r="G9" s="99" t="s">
        <v>441</v>
      </c>
      <c r="H9" s="103">
        <v>52.367758186397985</v>
      </c>
      <c r="I9" s="106">
        <f t="shared" si="0"/>
        <v>51.975000000000001</v>
      </c>
    </row>
    <row r="59" spans="5:5" x14ac:dyDescent="0.35">
      <c r="E59" s="105"/>
    </row>
    <row r="60" spans="5:5" x14ac:dyDescent="0.35">
      <c r="E60" s="105"/>
    </row>
    <row r="61" spans="5:5" x14ac:dyDescent="0.35">
      <c r="E61" s="105"/>
    </row>
    <row r="62" spans="5:5" x14ac:dyDescent="0.35">
      <c r="E62" s="105"/>
    </row>
    <row r="63" spans="5:5" x14ac:dyDescent="0.35">
      <c r="E63" s="105"/>
    </row>
    <row r="64" spans="5:5" x14ac:dyDescent="0.35">
      <c r="E64" s="105"/>
    </row>
    <row r="65" spans="5:5" x14ac:dyDescent="0.35">
      <c r="E65" s="105"/>
    </row>
    <row r="66" spans="5:5" x14ac:dyDescent="0.35">
      <c r="E66" s="105"/>
    </row>
    <row r="67" spans="5:5" x14ac:dyDescent="0.35">
      <c r="E67" s="105"/>
    </row>
    <row r="68" spans="5:5" x14ac:dyDescent="0.35">
      <c r="E68" s="105"/>
    </row>
    <row r="69" spans="5:5" x14ac:dyDescent="0.35">
      <c r="E69" s="105"/>
    </row>
    <row r="70" spans="5:5" x14ac:dyDescent="0.35">
      <c r="E70" s="105"/>
    </row>
    <row r="71" spans="5:5" x14ac:dyDescent="0.35">
      <c r="E71" s="105"/>
    </row>
    <row r="72" spans="5:5" x14ac:dyDescent="0.35">
      <c r="E72" s="105"/>
    </row>
    <row r="73" spans="5:5" x14ac:dyDescent="0.35">
      <c r="E73" s="105"/>
    </row>
    <row r="74" spans="5:5" x14ac:dyDescent="0.35">
      <c r="E74" s="105"/>
    </row>
    <row r="75" spans="5:5" x14ac:dyDescent="0.35">
      <c r="E75" s="105"/>
    </row>
    <row r="76" spans="5:5" x14ac:dyDescent="0.35">
      <c r="E76" s="105"/>
    </row>
    <row r="77" spans="5:5" x14ac:dyDescent="0.35">
      <c r="E77" s="105"/>
    </row>
    <row r="78" spans="5:5" x14ac:dyDescent="0.35">
      <c r="E78" s="105"/>
    </row>
    <row r="79" spans="5:5" x14ac:dyDescent="0.35">
      <c r="E79" s="105"/>
    </row>
    <row r="80" spans="5:5" x14ac:dyDescent="0.35">
      <c r="E80" s="105"/>
    </row>
    <row r="81" spans="5:5" x14ac:dyDescent="0.35">
      <c r="E81" s="105"/>
    </row>
    <row r="82" spans="5:5" x14ac:dyDescent="0.35">
      <c r="E82" s="105"/>
    </row>
    <row r="83" spans="5:5" x14ac:dyDescent="0.35">
      <c r="E83" s="105"/>
    </row>
    <row r="84" spans="5:5" x14ac:dyDescent="0.35">
      <c r="E84" s="105"/>
    </row>
    <row r="85" spans="5:5" x14ac:dyDescent="0.35">
      <c r="E85" s="105"/>
    </row>
    <row r="86" spans="5:5" x14ac:dyDescent="0.35">
      <c r="E86" s="105"/>
    </row>
    <row r="87" spans="5:5" x14ac:dyDescent="0.35">
      <c r="E87" s="105"/>
    </row>
    <row r="88" spans="5:5" x14ac:dyDescent="0.35">
      <c r="E88" s="105"/>
    </row>
    <row r="89" spans="5:5" x14ac:dyDescent="0.35">
      <c r="E89" s="105"/>
    </row>
    <row r="90" spans="5:5" x14ac:dyDescent="0.35">
      <c r="E90" s="105"/>
    </row>
    <row r="91" spans="5:5" x14ac:dyDescent="0.35">
      <c r="E91" s="105"/>
    </row>
    <row r="92" spans="5:5" x14ac:dyDescent="0.35">
      <c r="E92" s="105"/>
    </row>
    <row r="93" spans="5:5" x14ac:dyDescent="0.35">
      <c r="E93" s="105"/>
    </row>
    <row r="94" spans="5:5" x14ac:dyDescent="0.35">
      <c r="E94" s="105"/>
    </row>
    <row r="95" spans="5:5" x14ac:dyDescent="0.35">
      <c r="E95" s="105"/>
    </row>
    <row r="96" spans="5:5" x14ac:dyDescent="0.35">
      <c r="E96" s="105"/>
    </row>
    <row r="97" spans="5:5" x14ac:dyDescent="0.35">
      <c r="E97" s="105"/>
    </row>
    <row r="98" spans="5:5" x14ac:dyDescent="0.35">
      <c r="E98" s="105"/>
    </row>
    <row r="99" spans="5:5" x14ac:dyDescent="0.35">
      <c r="E99" s="105"/>
    </row>
    <row r="100" spans="5:5" x14ac:dyDescent="0.35">
      <c r="E100" s="105"/>
    </row>
    <row r="101" spans="5:5" x14ac:dyDescent="0.35">
      <c r="E101" s="105"/>
    </row>
    <row r="102" spans="5:5" x14ac:dyDescent="0.35">
      <c r="E102" s="105"/>
    </row>
    <row r="103" spans="5:5" x14ac:dyDescent="0.35">
      <c r="E103" s="105"/>
    </row>
    <row r="104" spans="5:5" x14ac:dyDescent="0.35">
      <c r="E104" s="105"/>
    </row>
    <row r="105" spans="5:5" x14ac:dyDescent="0.35">
      <c r="E105" s="105"/>
    </row>
    <row r="106" spans="5:5" x14ac:dyDescent="0.35">
      <c r="E106" s="105"/>
    </row>
    <row r="107" spans="5:5" x14ac:dyDescent="0.35">
      <c r="E107" s="105"/>
    </row>
    <row r="108" spans="5:5" x14ac:dyDescent="0.35">
      <c r="E108" s="105"/>
    </row>
    <row r="109" spans="5:5" x14ac:dyDescent="0.35">
      <c r="E109" s="105"/>
    </row>
    <row r="110" spans="5:5" x14ac:dyDescent="0.35">
      <c r="E110" s="105"/>
    </row>
    <row r="111" spans="5:5" x14ac:dyDescent="0.35">
      <c r="E111" s="105"/>
    </row>
    <row r="112" spans="5:5" x14ac:dyDescent="0.35">
      <c r="E112" s="105"/>
    </row>
    <row r="113" spans="5:5" x14ac:dyDescent="0.35">
      <c r="E113" s="105"/>
    </row>
    <row r="114" spans="5:5" x14ac:dyDescent="0.35">
      <c r="E114" s="105"/>
    </row>
    <row r="115" spans="5:5" x14ac:dyDescent="0.35">
      <c r="E115" s="105"/>
    </row>
    <row r="116" spans="5:5" x14ac:dyDescent="0.35">
      <c r="E116" s="105"/>
    </row>
    <row r="117" spans="5:5" x14ac:dyDescent="0.35">
      <c r="E117" s="105"/>
    </row>
    <row r="118" spans="5:5" x14ac:dyDescent="0.35">
      <c r="E118" s="105"/>
    </row>
    <row r="119" spans="5:5" x14ac:dyDescent="0.35">
      <c r="E119" s="105"/>
    </row>
    <row r="120" spans="5:5" x14ac:dyDescent="0.35">
      <c r="E120" s="105"/>
    </row>
    <row r="121" spans="5:5" x14ac:dyDescent="0.35">
      <c r="E121" s="105"/>
    </row>
    <row r="122" spans="5:5" x14ac:dyDescent="0.35">
      <c r="E122" s="105"/>
    </row>
    <row r="123" spans="5:5" x14ac:dyDescent="0.35">
      <c r="E123" s="105"/>
    </row>
    <row r="124" spans="5:5" x14ac:dyDescent="0.35">
      <c r="E124" s="105"/>
    </row>
    <row r="125" spans="5:5" x14ac:dyDescent="0.35">
      <c r="E125" s="105"/>
    </row>
    <row r="126" spans="5:5" x14ac:dyDescent="0.35">
      <c r="E126" s="105"/>
    </row>
    <row r="127" spans="5:5" x14ac:dyDescent="0.35">
      <c r="E127" s="105"/>
    </row>
    <row r="128" spans="5:5" x14ac:dyDescent="0.35">
      <c r="E128" s="105"/>
    </row>
    <row r="129" spans="5:5" x14ac:dyDescent="0.35">
      <c r="E129" s="105"/>
    </row>
    <row r="130" spans="5:5" x14ac:dyDescent="0.35">
      <c r="E130" s="105"/>
    </row>
    <row r="131" spans="5:5" x14ac:dyDescent="0.35">
      <c r="E131" s="105"/>
    </row>
    <row r="132" spans="5:5" x14ac:dyDescent="0.35">
      <c r="E132" s="105"/>
    </row>
    <row r="133" spans="5:5" x14ac:dyDescent="0.35">
      <c r="E133" s="105"/>
    </row>
    <row r="134" spans="5:5" x14ac:dyDescent="0.35">
      <c r="E134" s="105"/>
    </row>
    <row r="135" spans="5:5" x14ac:dyDescent="0.35">
      <c r="E135" s="105"/>
    </row>
    <row r="136" spans="5:5" x14ac:dyDescent="0.35">
      <c r="E136" s="105"/>
    </row>
    <row r="137" spans="5:5" x14ac:dyDescent="0.35">
      <c r="E137" s="105"/>
    </row>
    <row r="138" spans="5:5" x14ac:dyDescent="0.35">
      <c r="E138" s="105"/>
    </row>
    <row r="139" spans="5:5" x14ac:dyDescent="0.35">
      <c r="E139" s="105"/>
    </row>
    <row r="140" spans="5:5" x14ac:dyDescent="0.35">
      <c r="E140" s="105"/>
    </row>
    <row r="141" spans="5:5" x14ac:dyDescent="0.35">
      <c r="E141" s="105"/>
    </row>
    <row r="142" spans="5:5" x14ac:dyDescent="0.35">
      <c r="E142" s="105"/>
    </row>
    <row r="143" spans="5:5" x14ac:dyDescent="0.35">
      <c r="E143" s="105"/>
    </row>
    <row r="144" spans="5:5" x14ac:dyDescent="0.35">
      <c r="E144" s="105"/>
    </row>
    <row r="145" spans="5:5" x14ac:dyDescent="0.35">
      <c r="E145" s="105"/>
    </row>
    <row r="146" spans="5:5" x14ac:dyDescent="0.35">
      <c r="E146" s="105"/>
    </row>
    <row r="147" spans="5:5" x14ac:dyDescent="0.35">
      <c r="E147" s="105"/>
    </row>
    <row r="148" spans="5:5" x14ac:dyDescent="0.35">
      <c r="E148" s="105"/>
    </row>
    <row r="149" spans="5:5" x14ac:dyDescent="0.35">
      <c r="E149" s="105"/>
    </row>
    <row r="150" spans="5:5" x14ac:dyDescent="0.35">
      <c r="E150" s="105"/>
    </row>
    <row r="151" spans="5:5" x14ac:dyDescent="0.35">
      <c r="E151" s="105"/>
    </row>
    <row r="152" spans="5:5" x14ac:dyDescent="0.35">
      <c r="E152" s="105"/>
    </row>
    <row r="153" spans="5:5" x14ac:dyDescent="0.35">
      <c r="E153" s="105"/>
    </row>
    <row r="154" spans="5:5" x14ac:dyDescent="0.35">
      <c r="E154" s="105"/>
    </row>
    <row r="155" spans="5:5" x14ac:dyDescent="0.35">
      <c r="E155" s="105"/>
    </row>
    <row r="156" spans="5:5" x14ac:dyDescent="0.35">
      <c r="E156" s="105"/>
    </row>
    <row r="157" spans="5:5" x14ac:dyDescent="0.35">
      <c r="E157" s="105"/>
    </row>
    <row r="158" spans="5:5" x14ac:dyDescent="0.35">
      <c r="E158" s="105"/>
    </row>
    <row r="159" spans="5:5" x14ac:dyDescent="0.35">
      <c r="E159" s="105"/>
    </row>
    <row r="160" spans="5:5" x14ac:dyDescent="0.35">
      <c r="E160" s="105"/>
    </row>
    <row r="161" spans="5:5" x14ac:dyDescent="0.35">
      <c r="E161" s="105"/>
    </row>
    <row r="162" spans="5:5" x14ac:dyDescent="0.35">
      <c r="E162" s="105"/>
    </row>
    <row r="163" spans="5:5" x14ac:dyDescent="0.35">
      <c r="E163" s="105"/>
    </row>
    <row r="164" spans="5:5" x14ac:dyDescent="0.35">
      <c r="E164" s="105"/>
    </row>
    <row r="165" spans="5:5" x14ac:dyDescent="0.35">
      <c r="E165" s="105"/>
    </row>
    <row r="166" spans="5:5" x14ac:dyDescent="0.35">
      <c r="E166" s="105"/>
    </row>
    <row r="167" spans="5:5" x14ac:dyDescent="0.35">
      <c r="E167" s="105"/>
    </row>
    <row r="168" spans="5:5" x14ac:dyDescent="0.35">
      <c r="E168" s="105"/>
    </row>
    <row r="169" spans="5:5" x14ac:dyDescent="0.35">
      <c r="E169" s="105"/>
    </row>
    <row r="170" spans="5:5" x14ac:dyDescent="0.35">
      <c r="E170" s="105"/>
    </row>
    <row r="171" spans="5:5" x14ac:dyDescent="0.35">
      <c r="E171" s="105"/>
    </row>
    <row r="172" spans="5:5" x14ac:dyDescent="0.35">
      <c r="E172" s="105"/>
    </row>
    <row r="173" spans="5:5" x14ac:dyDescent="0.35">
      <c r="E173" s="105"/>
    </row>
    <row r="174" spans="5:5" x14ac:dyDescent="0.35">
      <c r="E174" s="105"/>
    </row>
    <row r="175" spans="5:5" x14ac:dyDescent="0.35">
      <c r="E175" s="105"/>
    </row>
    <row r="176" spans="5:5" x14ac:dyDescent="0.35">
      <c r="E176" s="105"/>
    </row>
    <row r="177" spans="5:5" x14ac:dyDescent="0.35">
      <c r="E177" s="105"/>
    </row>
    <row r="178" spans="5:5" x14ac:dyDescent="0.35">
      <c r="E178" s="105"/>
    </row>
    <row r="179" spans="5:5" x14ac:dyDescent="0.35">
      <c r="E179" s="105"/>
    </row>
    <row r="180" spans="5:5" x14ac:dyDescent="0.35">
      <c r="E180" s="105"/>
    </row>
    <row r="181" spans="5:5" x14ac:dyDescent="0.35">
      <c r="E181" s="105"/>
    </row>
    <row r="182" spans="5:5" x14ac:dyDescent="0.35">
      <c r="E182" s="105"/>
    </row>
    <row r="183" spans="5:5" x14ac:dyDescent="0.35">
      <c r="E183" s="105"/>
    </row>
    <row r="184" spans="5:5" x14ac:dyDescent="0.35">
      <c r="E184" s="105"/>
    </row>
    <row r="185" spans="5:5" x14ac:dyDescent="0.35">
      <c r="E185" s="105"/>
    </row>
    <row r="186" spans="5:5" x14ac:dyDescent="0.35">
      <c r="E186" s="105"/>
    </row>
    <row r="187" spans="5:5" x14ac:dyDescent="0.35">
      <c r="E187" s="105"/>
    </row>
    <row r="188" spans="5:5" x14ac:dyDescent="0.35">
      <c r="E188" s="105"/>
    </row>
    <row r="189" spans="5:5" x14ac:dyDescent="0.35">
      <c r="E189" s="105"/>
    </row>
    <row r="190" spans="5:5" x14ac:dyDescent="0.35">
      <c r="E190" s="105"/>
    </row>
    <row r="191" spans="5:5" x14ac:dyDescent="0.35">
      <c r="E191" s="105"/>
    </row>
    <row r="192" spans="5:5" x14ac:dyDescent="0.35">
      <c r="E192" s="105"/>
    </row>
    <row r="193" spans="5:5" x14ac:dyDescent="0.35">
      <c r="E193" s="105"/>
    </row>
    <row r="194" spans="5:5" x14ac:dyDescent="0.35">
      <c r="E194" s="105"/>
    </row>
    <row r="195" spans="5:5" x14ac:dyDescent="0.35">
      <c r="E195" s="105"/>
    </row>
    <row r="196" spans="5:5" x14ac:dyDescent="0.35">
      <c r="E196" s="105"/>
    </row>
    <row r="197" spans="5:5" x14ac:dyDescent="0.35">
      <c r="E197" s="105"/>
    </row>
    <row r="198" spans="5:5" x14ac:dyDescent="0.35">
      <c r="E198" s="105"/>
    </row>
    <row r="199" spans="5:5" x14ac:dyDescent="0.35">
      <c r="E199" s="105"/>
    </row>
    <row r="200" spans="5:5" x14ac:dyDescent="0.35">
      <c r="E200" s="105"/>
    </row>
    <row r="201" spans="5:5" x14ac:dyDescent="0.35">
      <c r="E201" s="105"/>
    </row>
    <row r="202" spans="5:5" x14ac:dyDescent="0.35">
      <c r="E202" s="105"/>
    </row>
    <row r="203" spans="5:5" x14ac:dyDescent="0.35">
      <c r="E203" s="105"/>
    </row>
    <row r="204" spans="5:5" x14ac:dyDescent="0.35">
      <c r="E204" s="105"/>
    </row>
    <row r="205" spans="5:5" x14ac:dyDescent="0.35">
      <c r="E205" s="105"/>
    </row>
    <row r="206" spans="5:5" x14ac:dyDescent="0.35">
      <c r="E206" s="105"/>
    </row>
    <row r="207" spans="5:5" x14ac:dyDescent="0.35">
      <c r="E207" s="105"/>
    </row>
    <row r="208" spans="5:5" x14ac:dyDescent="0.35">
      <c r="E208" s="105"/>
    </row>
    <row r="209" spans="5:5" x14ac:dyDescent="0.35">
      <c r="E209" s="105"/>
    </row>
    <row r="210" spans="5:5" x14ac:dyDescent="0.35">
      <c r="E210" s="105"/>
    </row>
    <row r="211" spans="5:5" x14ac:dyDescent="0.35">
      <c r="E211" s="105"/>
    </row>
    <row r="212" spans="5:5" x14ac:dyDescent="0.35">
      <c r="E212" s="105"/>
    </row>
    <row r="213" spans="5:5" x14ac:dyDescent="0.35">
      <c r="E213" s="105"/>
    </row>
    <row r="214" spans="5:5" x14ac:dyDescent="0.35">
      <c r="E214" s="105"/>
    </row>
    <row r="215" spans="5:5" x14ac:dyDescent="0.35">
      <c r="E215" s="105"/>
    </row>
    <row r="216" spans="5:5" x14ac:dyDescent="0.35">
      <c r="E216" s="105"/>
    </row>
    <row r="217" spans="5:5" x14ac:dyDescent="0.35">
      <c r="E217" s="105"/>
    </row>
    <row r="218" spans="5:5" x14ac:dyDescent="0.35">
      <c r="E218" s="105"/>
    </row>
    <row r="219" spans="5:5" x14ac:dyDescent="0.35">
      <c r="E219" s="105"/>
    </row>
    <row r="220" spans="5:5" x14ac:dyDescent="0.35">
      <c r="E220" s="105"/>
    </row>
  </sheetData>
  <dataValidations count="2">
    <dataValidation type="list" allowBlank="1" showInputMessage="1" showErrorMessage="1" sqref="E2:E9" xr:uid="{A5FCD474-A3E9-4143-9BF7-9D1EFF7A4F73}">
      <formula1>"Domestic, Overseas, Worldwide"</formula1>
    </dataValidation>
    <dataValidation type="list" allowBlank="1" showErrorMessage="1" sqref="E10:E58" xr:uid="{5C8E3713-3C32-42A7-8BA6-977A5C29D18A}">
      <formula1>"Domestic,Overseas,Worldwide"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E5EB-7550-4A74-B4E8-927BD13D0D13}">
  <dimension ref="A1:M33"/>
  <sheetViews>
    <sheetView topLeftCell="A2" workbookViewId="0">
      <selection activeCell="F7" sqref="F7"/>
    </sheetView>
  </sheetViews>
  <sheetFormatPr defaultRowHeight="14.5" x14ac:dyDescent="0.35"/>
  <cols>
    <col min="1" max="1" width="6.26953125" customWidth="1"/>
    <col min="2" max="2" width="49.26953125" customWidth="1"/>
    <col min="3" max="3" width="5.453125" customWidth="1"/>
    <col min="4" max="4" width="7.7265625" customWidth="1"/>
    <col min="5" max="6" width="18.453125" customWidth="1"/>
    <col min="7" max="7" width="6.453125" customWidth="1"/>
    <col min="8" max="8" width="38.81640625" customWidth="1"/>
  </cols>
  <sheetData>
    <row r="1" spans="1:13" ht="18.5" x14ac:dyDescent="0.45">
      <c r="A1" s="113" t="s">
        <v>167</v>
      </c>
      <c r="B1" s="113"/>
      <c r="C1" s="113"/>
      <c r="D1" s="113"/>
      <c r="E1" s="113"/>
      <c r="F1" s="113"/>
      <c r="G1" s="113"/>
      <c r="H1" s="113"/>
    </row>
    <row r="2" spans="1:13" ht="57.5" customHeight="1" x14ac:dyDescent="0.35">
      <c r="A2" s="115" t="s">
        <v>166</v>
      </c>
      <c r="B2" s="116"/>
      <c r="C2" s="116"/>
      <c r="D2" s="116"/>
      <c r="E2" s="116"/>
      <c r="F2" s="116"/>
      <c r="G2" s="116"/>
      <c r="H2" s="116"/>
      <c r="I2" s="46"/>
      <c r="J2" s="46"/>
      <c r="K2" s="46"/>
      <c r="L2" s="46"/>
      <c r="M2" s="46"/>
    </row>
    <row r="3" spans="1:13" ht="23.5" x14ac:dyDescent="0.55000000000000004">
      <c r="A3" s="47"/>
      <c r="B3" s="117" t="s">
        <v>97</v>
      </c>
      <c r="C3" s="118"/>
      <c r="D3" s="118"/>
      <c r="E3" s="118"/>
      <c r="F3" s="118"/>
      <c r="G3" s="118"/>
      <c r="H3" s="119"/>
      <c r="I3" s="46"/>
      <c r="J3" s="46"/>
      <c r="K3" s="46"/>
      <c r="L3" s="46"/>
      <c r="M3" s="46"/>
    </row>
    <row r="4" spans="1:13" ht="15.5" x14ac:dyDescent="0.35">
      <c r="A4" s="48" t="s">
        <v>98</v>
      </c>
      <c r="B4" s="49" t="s">
        <v>99</v>
      </c>
      <c r="C4" s="49" t="s">
        <v>100</v>
      </c>
      <c r="D4" s="49" t="s">
        <v>101</v>
      </c>
      <c r="E4" s="49" t="s">
        <v>102</v>
      </c>
      <c r="F4" s="49" t="s">
        <v>23</v>
      </c>
      <c r="G4" s="120"/>
      <c r="H4" s="120"/>
      <c r="I4" s="46"/>
      <c r="J4" s="46"/>
      <c r="K4" s="46"/>
      <c r="L4" s="46"/>
      <c r="M4" s="46"/>
    </row>
    <row r="5" spans="1:13" ht="67" customHeight="1" x14ac:dyDescent="0.35">
      <c r="A5" s="50" t="s">
        <v>103</v>
      </c>
      <c r="B5" s="51" t="s">
        <v>104</v>
      </c>
      <c r="C5" s="52">
        <v>40</v>
      </c>
      <c r="D5" s="52" t="s">
        <v>105</v>
      </c>
      <c r="E5" s="53">
        <v>612950</v>
      </c>
      <c r="F5" s="54">
        <f>C5*E5</f>
        <v>24518000</v>
      </c>
      <c r="G5" s="121" t="s">
        <v>106</v>
      </c>
      <c r="H5" s="122"/>
      <c r="I5" s="109" t="s">
        <v>107</v>
      </c>
      <c r="J5" s="110"/>
      <c r="K5" s="110"/>
      <c r="L5" s="110"/>
      <c r="M5" s="110"/>
    </row>
    <row r="6" spans="1:13" x14ac:dyDescent="0.35">
      <c r="A6" s="55" t="s">
        <v>108</v>
      </c>
      <c r="B6" s="56" t="s">
        <v>109</v>
      </c>
      <c r="C6" s="57"/>
      <c r="D6" s="57"/>
      <c r="E6" s="58"/>
      <c r="F6" s="59"/>
      <c r="G6" s="122"/>
      <c r="H6" s="122"/>
      <c r="I6" s="46"/>
      <c r="J6" s="46"/>
      <c r="K6" s="46"/>
      <c r="L6" s="46"/>
      <c r="M6" s="46"/>
    </row>
    <row r="7" spans="1:13" ht="24" x14ac:dyDescent="0.35">
      <c r="A7" s="55" t="s">
        <v>110</v>
      </c>
      <c r="B7" s="56" t="s">
        <v>111</v>
      </c>
      <c r="C7" s="60">
        <v>6080</v>
      </c>
      <c r="D7" s="61" t="s">
        <v>112</v>
      </c>
      <c r="E7" s="58">
        <v>98.33</v>
      </c>
      <c r="F7" s="59">
        <f t="shared" ref="F7:F32" si="0">C7*E7</f>
        <v>597846.4</v>
      </c>
      <c r="G7" s="122"/>
      <c r="H7" s="122"/>
      <c r="I7" s="46"/>
      <c r="J7" s="46"/>
      <c r="K7" s="46"/>
      <c r="L7" s="46"/>
      <c r="M7" s="46"/>
    </row>
    <row r="8" spans="1:13" ht="36" x14ac:dyDescent="0.35">
      <c r="A8" s="55" t="s">
        <v>113</v>
      </c>
      <c r="B8" s="56" t="s">
        <v>114</v>
      </c>
      <c r="C8" s="61">
        <v>40</v>
      </c>
      <c r="D8" s="61" t="s">
        <v>105</v>
      </c>
      <c r="E8" s="58">
        <v>26571.599999999999</v>
      </c>
      <c r="F8" s="59">
        <f t="shared" si="0"/>
        <v>1062864</v>
      </c>
      <c r="G8" s="122"/>
      <c r="H8" s="122"/>
      <c r="I8" s="46"/>
      <c r="J8" s="46"/>
      <c r="K8" s="46"/>
      <c r="L8" s="46"/>
      <c r="M8" s="46"/>
    </row>
    <row r="9" spans="1:13" ht="36" x14ac:dyDescent="0.35">
      <c r="A9" s="55" t="s">
        <v>115</v>
      </c>
      <c r="B9" s="56" t="s">
        <v>116</v>
      </c>
      <c r="C9" s="61">
        <v>40</v>
      </c>
      <c r="D9" s="61" t="s">
        <v>105</v>
      </c>
      <c r="E9" s="58">
        <v>26571.599999999999</v>
      </c>
      <c r="F9" s="59">
        <f t="shared" si="0"/>
        <v>1062864</v>
      </c>
      <c r="G9" s="111" t="s">
        <v>168</v>
      </c>
      <c r="H9" s="112"/>
      <c r="I9" s="46"/>
      <c r="J9" s="46"/>
      <c r="K9" s="46"/>
      <c r="L9" s="46"/>
      <c r="M9" s="46"/>
    </row>
    <row r="10" spans="1:13" ht="48" x14ac:dyDescent="0.35">
      <c r="A10" s="55" t="s">
        <v>117</v>
      </c>
      <c r="B10" s="56" t="s">
        <v>118</v>
      </c>
      <c r="C10" s="61">
        <v>40</v>
      </c>
      <c r="D10" s="61" t="s">
        <v>105</v>
      </c>
      <c r="E10" s="58">
        <v>181069.2</v>
      </c>
      <c r="F10" s="59">
        <f t="shared" si="0"/>
        <v>7242768</v>
      </c>
      <c r="G10" s="112"/>
      <c r="H10" s="112"/>
      <c r="I10" s="46"/>
      <c r="J10" s="46"/>
      <c r="K10" s="46"/>
      <c r="L10" s="46"/>
      <c r="M10" s="46"/>
    </row>
    <row r="11" spans="1:13" ht="48" x14ac:dyDescent="0.35">
      <c r="A11" s="62" t="s">
        <v>119</v>
      </c>
      <c r="B11" s="56" t="s">
        <v>120</v>
      </c>
      <c r="C11" s="60">
        <v>20</v>
      </c>
      <c r="D11" s="61" t="s">
        <v>105</v>
      </c>
      <c r="E11" s="58">
        <v>33300</v>
      </c>
      <c r="F11" s="59">
        <f t="shared" si="0"/>
        <v>666000</v>
      </c>
      <c r="G11" s="112"/>
      <c r="H11" s="112"/>
      <c r="I11" s="46"/>
      <c r="J11" s="46"/>
      <c r="K11" s="46"/>
      <c r="L11" s="46"/>
      <c r="M11" s="46"/>
    </row>
    <row r="12" spans="1:13" ht="48" x14ac:dyDescent="0.35">
      <c r="A12" s="55" t="s">
        <v>121</v>
      </c>
      <c r="B12" s="56" t="s">
        <v>122</v>
      </c>
      <c r="C12" s="61">
        <v>40</v>
      </c>
      <c r="D12" s="61" t="s">
        <v>105</v>
      </c>
      <c r="E12" s="58">
        <v>296750</v>
      </c>
      <c r="F12" s="59">
        <f t="shared" si="0"/>
        <v>11870000</v>
      </c>
      <c r="G12" s="112"/>
      <c r="H12" s="112"/>
      <c r="I12" s="46"/>
      <c r="J12" s="46"/>
      <c r="K12" s="46"/>
      <c r="L12" s="46"/>
      <c r="M12" s="46"/>
    </row>
    <row r="13" spans="1:13" ht="36" x14ac:dyDescent="0.35">
      <c r="A13" s="55" t="s">
        <v>123</v>
      </c>
      <c r="B13" s="56" t="s">
        <v>124</v>
      </c>
      <c r="C13" s="60">
        <v>1</v>
      </c>
      <c r="D13" s="61" t="s">
        <v>105</v>
      </c>
      <c r="E13" s="58">
        <v>2500</v>
      </c>
      <c r="F13" s="59">
        <f t="shared" si="0"/>
        <v>2500</v>
      </c>
      <c r="G13" s="112"/>
      <c r="H13" s="112"/>
      <c r="I13" s="46"/>
      <c r="J13" s="46"/>
      <c r="K13" s="46"/>
      <c r="L13" s="46"/>
      <c r="M13" s="46"/>
    </row>
    <row r="14" spans="1:13" ht="24" x14ac:dyDescent="0.35">
      <c r="A14" s="55" t="s">
        <v>125</v>
      </c>
      <c r="B14" s="56" t="s">
        <v>126</v>
      </c>
      <c r="C14" s="60">
        <v>6000</v>
      </c>
      <c r="D14" s="61" t="s">
        <v>127</v>
      </c>
      <c r="E14" s="58">
        <v>17</v>
      </c>
      <c r="F14" s="59">
        <f t="shared" si="0"/>
        <v>102000</v>
      </c>
      <c r="G14" s="112"/>
      <c r="H14" s="112"/>
      <c r="I14" s="46"/>
      <c r="J14" s="46"/>
      <c r="K14" s="46"/>
      <c r="L14" s="46"/>
      <c r="M14" s="46"/>
    </row>
    <row r="15" spans="1:13" ht="24" x14ac:dyDescent="0.35">
      <c r="A15" s="55" t="s">
        <v>128</v>
      </c>
      <c r="B15" s="56" t="s">
        <v>129</v>
      </c>
      <c r="C15" s="60">
        <v>125</v>
      </c>
      <c r="D15" s="61" t="s">
        <v>127</v>
      </c>
      <c r="E15" s="58">
        <v>26</v>
      </c>
      <c r="F15" s="59">
        <f t="shared" si="0"/>
        <v>3250</v>
      </c>
      <c r="G15" s="112"/>
      <c r="H15" s="112"/>
      <c r="I15" s="46"/>
      <c r="J15" s="46"/>
      <c r="K15" s="46"/>
      <c r="L15" s="46"/>
      <c r="M15" s="46"/>
    </row>
    <row r="16" spans="1:13" ht="48" x14ac:dyDescent="0.35">
      <c r="A16" s="55" t="s">
        <v>130</v>
      </c>
      <c r="B16" s="56" t="s">
        <v>131</v>
      </c>
      <c r="C16" s="61">
        <v>40</v>
      </c>
      <c r="D16" s="61" t="s">
        <v>105</v>
      </c>
      <c r="E16" s="58">
        <v>172260</v>
      </c>
      <c r="F16" s="59">
        <f t="shared" si="0"/>
        <v>6890400</v>
      </c>
      <c r="G16" s="63"/>
      <c r="H16" s="64"/>
      <c r="I16" s="46"/>
      <c r="J16" s="46"/>
      <c r="K16" s="46"/>
      <c r="L16" s="46"/>
      <c r="M16" s="46"/>
    </row>
    <row r="17" spans="1:13" ht="36" x14ac:dyDescent="0.35">
      <c r="A17" s="55" t="s">
        <v>132</v>
      </c>
      <c r="B17" s="56" t="s">
        <v>133</v>
      </c>
      <c r="C17" s="61">
        <v>40</v>
      </c>
      <c r="D17" s="61" t="s">
        <v>105</v>
      </c>
      <c r="E17" s="58">
        <v>213750</v>
      </c>
      <c r="F17" s="59">
        <f t="shared" si="0"/>
        <v>8550000</v>
      </c>
      <c r="G17" s="63"/>
      <c r="H17" s="64"/>
      <c r="I17" s="46"/>
      <c r="J17" s="46"/>
      <c r="K17" s="46"/>
      <c r="L17" s="46"/>
      <c r="M17" s="46"/>
    </row>
    <row r="18" spans="1:13" ht="36" x14ac:dyDescent="0.35">
      <c r="A18" s="55" t="s">
        <v>134</v>
      </c>
      <c r="B18" s="56" t="s">
        <v>135</v>
      </c>
      <c r="C18" s="61">
        <v>40</v>
      </c>
      <c r="D18" s="61" t="s">
        <v>105</v>
      </c>
      <c r="E18" s="58">
        <v>1000</v>
      </c>
      <c r="F18" s="59">
        <f t="shared" si="0"/>
        <v>40000</v>
      </c>
      <c r="G18" s="63"/>
      <c r="H18" s="64"/>
      <c r="I18" s="46"/>
      <c r="J18" s="46"/>
      <c r="K18" s="46"/>
      <c r="L18" s="46"/>
      <c r="M18" s="46"/>
    </row>
    <row r="19" spans="1:13" ht="48" x14ac:dyDescent="0.35">
      <c r="A19" s="55" t="s">
        <v>136</v>
      </c>
      <c r="B19" s="56" t="s">
        <v>137</v>
      </c>
      <c r="C19" s="61">
        <v>40</v>
      </c>
      <c r="D19" s="61" t="s">
        <v>105</v>
      </c>
      <c r="E19" s="58">
        <v>118608</v>
      </c>
      <c r="F19" s="59">
        <f t="shared" si="0"/>
        <v>4744320</v>
      </c>
      <c r="G19" s="63"/>
      <c r="H19" s="64"/>
      <c r="I19" s="46"/>
      <c r="J19" s="46"/>
      <c r="K19" s="46"/>
      <c r="L19" s="46"/>
      <c r="M19" s="46"/>
    </row>
    <row r="20" spans="1:13" ht="48" x14ac:dyDescent="0.35">
      <c r="A20" s="55" t="s">
        <v>138</v>
      </c>
      <c r="B20" s="56" t="s">
        <v>139</v>
      </c>
      <c r="C20" s="61">
        <v>40</v>
      </c>
      <c r="D20" s="61" t="s">
        <v>105</v>
      </c>
      <c r="E20" s="58">
        <v>17025</v>
      </c>
      <c r="F20" s="59">
        <f t="shared" si="0"/>
        <v>681000</v>
      </c>
      <c r="G20" s="63"/>
      <c r="H20" s="64"/>
      <c r="I20" s="46"/>
      <c r="J20" s="46"/>
      <c r="K20" s="46"/>
      <c r="L20" s="46"/>
      <c r="M20" s="46"/>
    </row>
    <row r="21" spans="1:13" ht="24" x14ac:dyDescent="0.35">
      <c r="A21" s="65" t="s">
        <v>140</v>
      </c>
      <c r="B21" s="56" t="s">
        <v>141</v>
      </c>
      <c r="C21" s="61">
        <v>1</v>
      </c>
      <c r="D21" s="61" t="s">
        <v>142</v>
      </c>
      <c r="E21" s="58">
        <v>700000</v>
      </c>
      <c r="F21" s="59">
        <f t="shared" si="0"/>
        <v>700000</v>
      </c>
      <c r="G21" s="66"/>
      <c r="H21" s="64"/>
      <c r="I21" s="46"/>
      <c r="J21" s="46"/>
      <c r="K21" s="46"/>
      <c r="L21" s="46"/>
      <c r="M21" s="46"/>
    </row>
    <row r="22" spans="1:13" ht="48" x14ac:dyDescent="0.35">
      <c r="A22" s="55" t="s">
        <v>143</v>
      </c>
      <c r="B22" s="56" t="s">
        <v>144</v>
      </c>
      <c r="C22" s="61">
        <v>40</v>
      </c>
      <c r="D22" s="61" t="s">
        <v>105</v>
      </c>
      <c r="E22" s="58">
        <v>41250</v>
      </c>
      <c r="F22" s="59">
        <f t="shared" si="0"/>
        <v>1650000</v>
      </c>
      <c r="G22" s="63"/>
      <c r="H22" s="64"/>
      <c r="I22" s="46"/>
      <c r="J22" s="46"/>
      <c r="K22" s="46"/>
      <c r="L22" s="46"/>
      <c r="M22" s="46"/>
    </row>
    <row r="23" spans="1:13" ht="24" x14ac:dyDescent="0.35">
      <c r="A23" s="65" t="s">
        <v>145</v>
      </c>
      <c r="B23" s="56" t="s">
        <v>146</v>
      </c>
      <c r="C23" s="61">
        <v>1</v>
      </c>
      <c r="D23" s="61" t="s">
        <v>142</v>
      </c>
      <c r="E23" s="58">
        <v>420000</v>
      </c>
      <c r="F23" s="59">
        <f t="shared" si="0"/>
        <v>420000</v>
      </c>
      <c r="G23" s="66"/>
      <c r="H23" s="64"/>
      <c r="I23" s="46"/>
      <c r="J23" s="46"/>
      <c r="K23" s="46"/>
      <c r="L23" s="46"/>
      <c r="M23" s="46"/>
    </row>
    <row r="24" spans="1:13" ht="48" x14ac:dyDescent="0.35">
      <c r="A24" s="55" t="s">
        <v>147</v>
      </c>
      <c r="B24" s="56" t="s">
        <v>148</v>
      </c>
      <c r="C24" s="61">
        <v>40</v>
      </c>
      <c r="D24" s="61" t="s">
        <v>105</v>
      </c>
      <c r="E24" s="58">
        <v>59583.33</v>
      </c>
      <c r="F24" s="59">
        <f t="shared" si="0"/>
        <v>2383333.2000000002</v>
      </c>
      <c r="G24" s="63"/>
      <c r="H24" s="64"/>
      <c r="I24" s="46"/>
      <c r="J24" s="46"/>
      <c r="K24" s="46"/>
      <c r="L24" s="46"/>
      <c r="M24" s="46"/>
    </row>
    <row r="25" spans="1:13" ht="36" x14ac:dyDescent="0.35">
      <c r="A25" s="55" t="s">
        <v>149</v>
      </c>
      <c r="B25" s="56" t="s">
        <v>150</v>
      </c>
      <c r="C25" s="61">
        <v>40</v>
      </c>
      <c r="D25" s="61" t="s">
        <v>105</v>
      </c>
      <c r="E25" s="58">
        <v>1620</v>
      </c>
      <c r="F25" s="59">
        <f t="shared" si="0"/>
        <v>64800</v>
      </c>
      <c r="G25" s="63"/>
      <c r="H25" s="64"/>
      <c r="I25" s="46"/>
      <c r="J25" s="46"/>
      <c r="K25" s="46"/>
      <c r="L25" s="46"/>
      <c r="M25" s="46"/>
    </row>
    <row r="26" spans="1:13" ht="60" x14ac:dyDescent="0.35">
      <c r="A26" s="55" t="s">
        <v>151</v>
      </c>
      <c r="B26" s="56" t="s">
        <v>152</v>
      </c>
      <c r="C26" s="60">
        <v>4</v>
      </c>
      <c r="D26" s="61" t="s">
        <v>105</v>
      </c>
      <c r="E26" s="58">
        <v>393333.33</v>
      </c>
      <c r="F26" s="59">
        <f t="shared" si="0"/>
        <v>1573333.32</v>
      </c>
      <c r="G26" s="63"/>
      <c r="H26" s="64"/>
      <c r="I26" s="46"/>
      <c r="J26" s="46"/>
      <c r="K26" s="46"/>
      <c r="L26" s="46"/>
      <c r="M26" s="46"/>
    </row>
    <row r="27" spans="1:13" ht="36" x14ac:dyDescent="0.35">
      <c r="A27" s="55" t="s">
        <v>153</v>
      </c>
      <c r="B27" s="56" t="s">
        <v>154</v>
      </c>
      <c r="C27" s="60">
        <v>12000</v>
      </c>
      <c r="D27" s="61" t="s">
        <v>127</v>
      </c>
      <c r="E27" s="58">
        <v>16.670000000000002</v>
      </c>
      <c r="F27" s="59">
        <f t="shared" si="0"/>
        <v>200040.00000000003</v>
      </c>
      <c r="G27" s="63"/>
      <c r="H27" s="64"/>
      <c r="I27" s="46"/>
      <c r="J27" s="46"/>
      <c r="K27" s="46"/>
      <c r="L27" s="46"/>
      <c r="M27" s="46"/>
    </row>
    <row r="28" spans="1:13" ht="36" x14ac:dyDescent="0.35">
      <c r="A28" s="55" t="s">
        <v>155</v>
      </c>
      <c r="B28" s="56" t="s">
        <v>156</v>
      </c>
      <c r="C28" s="60">
        <v>12</v>
      </c>
      <c r="D28" s="61" t="s">
        <v>105</v>
      </c>
      <c r="E28" s="58">
        <v>101389.17</v>
      </c>
      <c r="F28" s="59">
        <f t="shared" si="0"/>
        <v>1216670.04</v>
      </c>
      <c r="G28" s="63"/>
      <c r="H28" s="64"/>
      <c r="I28" s="46"/>
      <c r="J28" s="46"/>
      <c r="K28" s="46"/>
      <c r="L28" s="46"/>
      <c r="M28" s="46"/>
    </row>
    <row r="29" spans="1:13" ht="24" x14ac:dyDescent="0.35">
      <c r="A29" s="55" t="s">
        <v>157</v>
      </c>
      <c r="B29" s="56" t="s">
        <v>158</v>
      </c>
      <c r="C29" s="61">
        <v>1</v>
      </c>
      <c r="D29" s="61" t="s">
        <v>142</v>
      </c>
      <c r="E29" s="58">
        <v>6804110.4000000004</v>
      </c>
      <c r="F29" s="59">
        <f t="shared" si="0"/>
        <v>6804110.4000000004</v>
      </c>
      <c r="G29" s="63"/>
      <c r="H29" s="64"/>
      <c r="I29" s="46"/>
      <c r="J29" s="46"/>
      <c r="K29" s="46"/>
      <c r="L29" s="46"/>
      <c r="M29" s="46"/>
    </row>
    <row r="30" spans="1:13" ht="24" x14ac:dyDescent="0.35">
      <c r="A30" s="55" t="s">
        <v>159</v>
      </c>
      <c r="B30" s="56" t="s">
        <v>160</v>
      </c>
      <c r="C30" s="61">
        <v>1</v>
      </c>
      <c r="D30" s="61" t="s">
        <v>142</v>
      </c>
      <c r="E30" s="58">
        <v>6804110.4000000004</v>
      </c>
      <c r="F30" s="59">
        <f t="shared" si="0"/>
        <v>6804110.4000000004</v>
      </c>
      <c r="G30" s="63"/>
      <c r="H30" s="64"/>
      <c r="I30" s="46"/>
      <c r="J30" s="46"/>
      <c r="K30" s="46"/>
      <c r="L30" s="46"/>
      <c r="M30" s="46"/>
    </row>
    <row r="31" spans="1:13" ht="24" x14ac:dyDescent="0.35">
      <c r="A31" s="55" t="s">
        <v>161</v>
      </c>
      <c r="B31" s="56" t="s">
        <v>162</v>
      </c>
      <c r="C31" s="61">
        <v>1</v>
      </c>
      <c r="D31" s="61" t="s">
        <v>142</v>
      </c>
      <c r="E31" s="58">
        <v>150000</v>
      </c>
      <c r="F31" s="59">
        <f t="shared" si="0"/>
        <v>150000</v>
      </c>
      <c r="G31" s="63"/>
      <c r="H31" s="64"/>
      <c r="I31" s="46"/>
      <c r="J31" s="46"/>
      <c r="K31" s="46"/>
      <c r="L31" s="46"/>
      <c r="M31" s="46"/>
    </row>
    <row r="32" spans="1:13" ht="24" x14ac:dyDescent="0.35">
      <c r="A32" s="55" t="s">
        <v>163</v>
      </c>
      <c r="B32" s="56" t="s">
        <v>164</v>
      </c>
      <c r="C32" s="61">
        <v>1</v>
      </c>
      <c r="D32" s="61" t="s">
        <v>142</v>
      </c>
      <c r="E32" s="58">
        <v>150000</v>
      </c>
      <c r="F32" s="59">
        <f t="shared" si="0"/>
        <v>150000</v>
      </c>
      <c r="G32" s="63"/>
      <c r="H32" s="64"/>
      <c r="I32" s="46"/>
      <c r="J32" s="46"/>
      <c r="K32" s="46"/>
      <c r="L32" s="46"/>
      <c r="M32" s="46"/>
    </row>
    <row r="33" spans="1:13" ht="15.5" x14ac:dyDescent="0.35">
      <c r="A33" s="114" t="s">
        <v>165</v>
      </c>
      <c r="B33" s="114"/>
      <c r="C33" s="114"/>
      <c r="D33" s="114"/>
      <c r="E33" s="114"/>
      <c r="F33" s="67">
        <f>SUM(F5:F32)</f>
        <v>90150209.76000002</v>
      </c>
      <c r="G33" s="68"/>
      <c r="H33" s="68"/>
      <c r="I33" s="46"/>
      <c r="J33" s="46"/>
      <c r="K33" s="46"/>
      <c r="L33" s="46"/>
      <c r="M33" s="46"/>
    </row>
  </sheetData>
  <mergeCells count="8">
    <mergeCell ref="I5:M5"/>
    <mergeCell ref="G9:H15"/>
    <mergeCell ref="A1:H1"/>
    <mergeCell ref="A33:E33"/>
    <mergeCell ref="A2:H2"/>
    <mergeCell ref="B3:H3"/>
    <mergeCell ref="G4:H4"/>
    <mergeCell ref="G5:H8"/>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W z P V o 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A 5 b M 9 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W z P V i i K R 7 g O A A A A E Q A A A B M A H A B G b 3 J t d W x h c y 9 T Z W N 0 a W 9 u M S 5 t I K I Y A C i g F A A A A A A A A A A A A A A A A A A A A A A A A A A A A C t O T S 7 J z M 9 T C I b Q h t Y A U E s B A i 0 A F A A C A A g A O W z P V o v I e J u j A A A A 9 g A A A B I A A A A A A A A A A A A A A A A A A A A A A E N v b m Z p Z y 9 Q Y W N r Y W d l L n h t b F B L A Q I t A B Q A A g A I A D l s z 1 Y P y u m r p A A A A O k A A A A T A A A A A A A A A A A A A A A A A O 8 A A A B b Q 2 9 u d G V u d F 9 U e X B l c 1 0 u e G 1 s U E s B A i 0 A F A A C A A g A O W z P 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Q J n I P z R 6 V C t u X z U q B y B F Q A A A A A A g A A A A A A A 2 Y A A M A A A A A Q A A A A V O m V D A j e i / K T Z N n j I B A m N Q A A A A A E g A A A o A A A A B A A A A D m L 7 h c N r 0 P 5 j r 0 x N l 3 n T j 1 U A A A A C D / x J x Y D Q S z R U B m I B S L V o V e 3 q A q c 9 D V u B Q w H Y w x J U j 5 R q B E t M 4 v 4 W c c / k v W B r H 0 Z v L z 4 Q u b p D D b C K P 6 c 3 v 3 S q u m R x U B Z I x k E P 9 S u j P J 4 Z p f F A A A A O Q 4 m R a v V h q f n Q c U n n I b D 4 0 Z I O T l < / D a t a M a s h u p > 
</file>

<file path=customXml/itemProps1.xml><?xml version="1.0" encoding="utf-8"?>
<ds:datastoreItem xmlns:ds="http://schemas.openxmlformats.org/officeDocument/2006/customXml" ds:itemID="{92D78BC2-1334-4954-8791-384B937446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7-Day Pricing</vt:lpstr>
      <vt:lpstr>30-Day Pricing</vt:lpstr>
      <vt:lpstr>60-Day Pricing</vt:lpstr>
      <vt:lpstr>90-Day Pricing</vt:lpstr>
      <vt:lpstr>Other-Day Pricing</vt:lpstr>
      <vt:lpstr>Lot 1</vt:lpstr>
      <vt:lpstr>Lot 1 (Tab 2)</vt:lpstr>
      <vt:lpstr>Lot 2</vt:lpstr>
      <vt:lpstr>Lot 3</vt:lpstr>
      <vt:lpstr>Contractor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Shute, Morgan (OGS)</dc:creator>
  <cp:lastModifiedBy>Jasiewicz, James (OGS)</cp:lastModifiedBy>
  <dcterms:created xsi:type="dcterms:W3CDTF">2023-06-14T14:04:15Z</dcterms:created>
  <dcterms:modified xsi:type="dcterms:W3CDTF">2023-07-17T17:59:22Z</dcterms:modified>
</cp:coreProperties>
</file>