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V:\ProcurementServices\PSTm04(Normile)\Security\77201-23150 IFSSS\ContractMgmt\Misc\CraneLift Rental\"/>
    </mc:Choice>
  </mc:AlternateContent>
  <xr:revisionPtr revIDLastSave="0" documentId="8_{A3CF70C6-36FD-44FE-A066-72F4D120E9BA}" xr6:coauthVersionLast="47" xr6:coauthVersionMax="47" xr10:uidLastSave="{00000000-0000-0000-0000-000000000000}"/>
  <bookViews>
    <workbookView xWindow="-120" yWindow="-120" windowWidth="24240" windowHeight="13140" firstSheet="2" activeTab="9" xr2:uid="{A666CFF0-F563-4D88-A1D9-D0030A4CC04E}"/>
  </bookViews>
  <sheets>
    <sheet name="Crane Rental Pricing" sheetId="1" r:id="rId1"/>
    <sheet name="Allow. Vehicle Rental Pricing" sheetId="12" r:id="rId2"/>
    <sheet name="Region 1" sheetId="6" r:id="rId3"/>
    <sheet name="Region 2" sheetId="7" r:id="rId4"/>
    <sheet name="Region 3" sheetId="8" r:id="rId5"/>
    <sheet name="Region 4" sheetId="9" r:id="rId6"/>
    <sheet name="Region 5" sheetId="3" r:id="rId7"/>
    <sheet name="Region 6" sheetId="10" r:id="rId8"/>
    <sheet name="Region 7" sheetId="2" r:id="rId9"/>
    <sheet name="Region 8" sheetId="4" r:id="rId10"/>
    <sheet name="Region 9" sheetId="11" r:id="rId11"/>
  </sheets>
  <definedNames>
    <definedName name="_xlnm._FilterDatabase" localSheetId="2" hidden="1">'Region 1'!$A$1:$O$6</definedName>
    <definedName name="_xlnm._FilterDatabase" localSheetId="3" hidden="1">'Region 2'!$A$1:$Q$1</definedName>
    <definedName name="_xlnm._FilterDatabase" localSheetId="4" hidden="1">'Region 3'!$A$1:$Q$22</definedName>
    <definedName name="_xlnm._FilterDatabase" localSheetId="5" hidden="1">'Region 4'!$A$1:$Q$14</definedName>
    <definedName name="_xlnm._FilterDatabase" localSheetId="6" hidden="1">'Region 5'!$A$1:$O$25</definedName>
    <definedName name="_xlnm._FilterDatabase" localSheetId="7" hidden="1">'Region 6'!$A$1:$Q$16</definedName>
    <definedName name="_xlnm._FilterDatabase" localSheetId="8" hidden="1">'Region 7'!$A$1:$Q$30</definedName>
    <definedName name="_xlnm._FilterDatabase" localSheetId="9" hidden="1">'Region 8'!$A$1:$Q$47</definedName>
    <definedName name="_xlnm._FilterDatabase" localSheetId="10" hidden="1">'Region 9'!$A$1:$Q$1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0" i="3" l="1"/>
  <c r="O20" i="3" s="1"/>
  <c r="L20" i="3"/>
  <c r="M20" i="3" s="1"/>
  <c r="J20" i="3"/>
  <c r="K20" i="3" s="1"/>
  <c r="H20" i="3"/>
  <c r="I20" i="3" s="1"/>
  <c r="G20" i="3"/>
  <c r="G29" i="11"/>
  <c r="P32" i="11"/>
  <c r="Q32" i="11" s="1"/>
  <c r="N32" i="11"/>
  <c r="O32" i="11" s="1"/>
  <c r="L32" i="11"/>
  <c r="M32" i="11" s="1"/>
  <c r="J32" i="11"/>
  <c r="K32" i="11" s="1"/>
  <c r="G32" i="11"/>
  <c r="Q31" i="11"/>
  <c r="P31" i="11"/>
  <c r="O31" i="11"/>
  <c r="N31" i="11"/>
  <c r="L31" i="11"/>
  <c r="M31" i="11" s="1"/>
  <c r="K31" i="11"/>
  <c r="J31" i="11"/>
  <c r="G31" i="11"/>
  <c r="P30" i="11"/>
  <c r="Q30" i="11" s="1"/>
  <c r="N30" i="11"/>
  <c r="O30" i="11" s="1"/>
  <c r="L30" i="11"/>
  <c r="M30" i="11" s="1"/>
  <c r="J30" i="11"/>
  <c r="K30" i="11" s="1"/>
  <c r="G30" i="11"/>
  <c r="K29" i="11"/>
  <c r="M29" i="11"/>
  <c r="O29" i="11"/>
  <c r="Q29" i="11"/>
  <c r="J29" i="11"/>
  <c r="L29" i="11"/>
  <c r="N29" i="11"/>
  <c r="P29" i="11"/>
  <c r="P28" i="11"/>
  <c r="Q28" i="11" s="1"/>
  <c r="N28" i="11"/>
  <c r="O28" i="11" s="1"/>
  <c r="L28" i="11"/>
  <c r="M28" i="11" s="1"/>
  <c r="J28" i="11"/>
  <c r="K28" i="11" s="1"/>
  <c r="G28" i="11"/>
  <c r="L27" i="11"/>
  <c r="M27" i="11" s="1"/>
  <c r="G27" i="11"/>
  <c r="J27" i="11" s="1"/>
  <c r="K27" i="11" s="1"/>
  <c r="G26" i="11"/>
  <c r="J26" i="11"/>
  <c r="K26" i="11" s="1"/>
  <c r="L26" i="11"/>
  <c r="M26" i="11" s="1"/>
  <c r="N26" i="11"/>
  <c r="O26" i="11" s="1"/>
  <c r="P26" i="11"/>
  <c r="Q26" i="11" s="1"/>
  <c r="P25" i="11"/>
  <c r="Q25" i="11" s="1"/>
  <c r="N25" i="11"/>
  <c r="O25" i="11" s="1"/>
  <c r="L25" i="11"/>
  <c r="M25" i="11" s="1"/>
  <c r="J25" i="11"/>
  <c r="K25" i="11" s="1"/>
  <c r="G25" i="11"/>
  <c r="P24" i="11"/>
  <c r="Q24" i="11" s="1"/>
  <c r="N24" i="11"/>
  <c r="O24" i="11" s="1"/>
  <c r="L24" i="11"/>
  <c r="M24" i="11" s="1"/>
  <c r="J24" i="11"/>
  <c r="K24" i="11" s="1"/>
  <c r="G24" i="11"/>
  <c r="P23" i="11"/>
  <c r="Q23" i="11" s="1"/>
  <c r="N23" i="11"/>
  <c r="O23" i="11" s="1"/>
  <c r="L23" i="11"/>
  <c r="M23" i="11" s="1"/>
  <c r="J23" i="11"/>
  <c r="K23" i="11" s="1"/>
  <c r="G23" i="11"/>
  <c r="P22" i="11"/>
  <c r="Q22" i="11" s="1"/>
  <c r="N22" i="11"/>
  <c r="O22" i="11" s="1"/>
  <c r="L22" i="11"/>
  <c r="M22" i="11" s="1"/>
  <c r="J22" i="11"/>
  <c r="K22" i="11" s="1"/>
  <c r="G22" i="11"/>
  <c r="P21" i="11"/>
  <c r="Q21" i="11" s="1"/>
  <c r="N21" i="11"/>
  <c r="O21" i="11" s="1"/>
  <c r="L21" i="11"/>
  <c r="M21" i="11" s="1"/>
  <c r="J21" i="11"/>
  <c r="K21" i="11" s="1"/>
  <c r="G21" i="11"/>
  <c r="J20" i="11"/>
  <c r="K20" i="11" s="1"/>
  <c r="L20" i="11"/>
  <c r="M20" i="11" s="1"/>
  <c r="N20" i="11"/>
  <c r="O20" i="11" s="1"/>
  <c r="P20" i="11"/>
  <c r="Q20" i="11" s="1"/>
  <c r="G20" i="11"/>
  <c r="G19" i="11"/>
  <c r="J19" i="11"/>
  <c r="K19" i="11" s="1"/>
  <c r="L19" i="11"/>
  <c r="M19" i="11" s="1"/>
  <c r="N19" i="11"/>
  <c r="O19" i="11" s="1"/>
  <c r="P19" i="11"/>
  <c r="Q19" i="11" s="1"/>
  <c r="G18" i="11"/>
  <c r="J18" i="11"/>
  <c r="K18" i="11" s="1"/>
  <c r="L18" i="11"/>
  <c r="M18" i="11" s="1"/>
  <c r="N18" i="11"/>
  <c r="O18" i="11" s="1"/>
  <c r="P18" i="11"/>
  <c r="Q18" i="11" s="1"/>
  <c r="G17" i="11"/>
  <c r="J17" i="11"/>
  <c r="K17" i="11" s="1"/>
  <c r="L17" i="11"/>
  <c r="M17" i="11" s="1"/>
  <c r="N17" i="11"/>
  <c r="O17" i="11" s="1"/>
  <c r="P17" i="11"/>
  <c r="Q17" i="11" s="1"/>
  <c r="G16" i="11"/>
  <c r="J16" i="11"/>
  <c r="K16" i="11" s="1"/>
  <c r="L16" i="11"/>
  <c r="M16" i="11" s="1"/>
  <c r="N16" i="11"/>
  <c r="O16" i="11" s="1"/>
  <c r="P16" i="11"/>
  <c r="Q16" i="11" s="1"/>
  <c r="P15" i="11"/>
  <c r="Q15" i="11" s="1"/>
  <c r="N15" i="11"/>
  <c r="O15" i="11" s="1"/>
  <c r="L15" i="11"/>
  <c r="M15" i="11" s="1"/>
  <c r="J15" i="11"/>
  <c r="K15" i="11" s="1"/>
  <c r="G15" i="11"/>
  <c r="P14" i="11"/>
  <c r="Q14" i="11" s="1"/>
  <c r="N14" i="11"/>
  <c r="O14" i="11" s="1"/>
  <c r="L14" i="11"/>
  <c r="M14" i="11" s="1"/>
  <c r="J14" i="11"/>
  <c r="K14" i="11" s="1"/>
  <c r="G14" i="11"/>
  <c r="P13" i="11"/>
  <c r="Q13" i="11" s="1"/>
  <c r="N13" i="11"/>
  <c r="O13" i="11" s="1"/>
  <c r="L13" i="11"/>
  <c r="M13" i="11" s="1"/>
  <c r="J13" i="11"/>
  <c r="K13" i="11" s="1"/>
  <c r="G13" i="11"/>
  <c r="P12" i="11"/>
  <c r="Q12" i="11" s="1"/>
  <c r="N12" i="11"/>
  <c r="O12" i="11" s="1"/>
  <c r="L12" i="11"/>
  <c r="M12" i="11" s="1"/>
  <c r="J12" i="11"/>
  <c r="K12" i="11" s="1"/>
  <c r="G12" i="11"/>
  <c r="P11" i="11"/>
  <c r="Q11" i="11" s="1"/>
  <c r="N11" i="11"/>
  <c r="O11" i="11" s="1"/>
  <c r="L11" i="11"/>
  <c r="M11" i="11" s="1"/>
  <c r="K11" i="11"/>
  <c r="J11" i="11"/>
  <c r="G11" i="11"/>
  <c r="P10" i="11"/>
  <c r="Q10" i="11" s="1"/>
  <c r="N10" i="11"/>
  <c r="O10" i="11" s="1"/>
  <c r="L10" i="11"/>
  <c r="M10" i="11" s="1"/>
  <c r="J10" i="11"/>
  <c r="K10" i="11" s="1"/>
  <c r="G10" i="11"/>
  <c r="P9" i="11"/>
  <c r="Q9" i="11" s="1"/>
  <c r="N9" i="11"/>
  <c r="O9" i="11" s="1"/>
  <c r="L9" i="11"/>
  <c r="M9" i="11" s="1"/>
  <c r="J9" i="11"/>
  <c r="K9" i="11" s="1"/>
  <c r="G9" i="11"/>
  <c r="P8" i="11"/>
  <c r="Q8" i="11" s="1"/>
  <c r="N8" i="11"/>
  <c r="O8" i="11" s="1"/>
  <c r="L8" i="11"/>
  <c r="M8" i="11" s="1"/>
  <c r="J8" i="11"/>
  <c r="K8" i="11" s="1"/>
  <c r="G8" i="11"/>
  <c r="P7" i="11"/>
  <c r="Q7" i="11" s="1"/>
  <c r="N7" i="11"/>
  <c r="O7" i="11" s="1"/>
  <c r="L7" i="11"/>
  <c r="M7" i="11" s="1"/>
  <c r="J7" i="11"/>
  <c r="K7" i="11" s="1"/>
  <c r="G7" i="11"/>
  <c r="P6" i="11"/>
  <c r="Q6" i="11" s="1"/>
  <c r="N6" i="11"/>
  <c r="O6" i="11" s="1"/>
  <c r="L6" i="11"/>
  <c r="M6" i="11" s="1"/>
  <c r="J6" i="11"/>
  <c r="K6" i="11" s="1"/>
  <c r="G6" i="11"/>
  <c r="P5" i="11"/>
  <c r="Q5" i="11" s="1"/>
  <c r="N5" i="11"/>
  <c r="O5" i="11" s="1"/>
  <c r="L5" i="11"/>
  <c r="M5" i="11" s="1"/>
  <c r="K5" i="11"/>
  <c r="J5" i="11"/>
  <c r="G5" i="11"/>
  <c r="G4" i="11"/>
  <c r="J4" i="11"/>
  <c r="K4" i="11" s="1"/>
  <c r="L4" i="11"/>
  <c r="M4" i="11" s="1"/>
  <c r="N4" i="11"/>
  <c r="O4" i="11" s="1"/>
  <c r="P4" i="11"/>
  <c r="Q4" i="11" s="1"/>
  <c r="P3" i="11"/>
  <c r="Q3" i="11" s="1"/>
  <c r="N3" i="11"/>
  <c r="O3" i="11" s="1"/>
  <c r="L3" i="11"/>
  <c r="M3" i="11" s="1"/>
  <c r="J3" i="11"/>
  <c r="K3" i="11" s="1"/>
  <c r="G3" i="11"/>
  <c r="P2" i="11"/>
  <c r="Q2" i="11" s="1"/>
  <c r="N2" i="11"/>
  <c r="O2" i="11" s="1"/>
  <c r="L2" i="11"/>
  <c r="M2" i="11" s="1"/>
  <c r="J2" i="11"/>
  <c r="K2" i="11" s="1"/>
  <c r="G2" i="11"/>
  <c r="J2" i="4"/>
  <c r="K2" i="4" s="1"/>
  <c r="L2" i="4"/>
  <c r="M2" i="4" s="1"/>
  <c r="N2" i="4"/>
  <c r="O2" i="4"/>
  <c r="P2" i="4"/>
  <c r="Q2" i="4"/>
  <c r="J30" i="4"/>
  <c r="K30" i="4" s="1"/>
  <c r="L30" i="4"/>
  <c r="M30" i="4"/>
  <c r="N30" i="4"/>
  <c r="O30" i="4"/>
  <c r="P30" i="4"/>
  <c r="Q30" i="4"/>
  <c r="J31" i="4"/>
  <c r="K31" i="4" s="1"/>
  <c r="L31" i="4"/>
  <c r="M31" i="4"/>
  <c r="N31" i="4"/>
  <c r="O31" i="4"/>
  <c r="P31" i="4"/>
  <c r="Q31" i="4"/>
  <c r="J32" i="4"/>
  <c r="K32" i="4" s="1"/>
  <c r="L32" i="4"/>
  <c r="M32" i="4"/>
  <c r="N32" i="4"/>
  <c r="O32" i="4"/>
  <c r="P32" i="4"/>
  <c r="Q32" i="4"/>
  <c r="J33" i="4"/>
  <c r="K33" i="4" s="1"/>
  <c r="L33" i="4"/>
  <c r="M33" i="4"/>
  <c r="N33" i="4"/>
  <c r="O33" i="4"/>
  <c r="P33" i="4"/>
  <c r="Q33" i="4"/>
  <c r="J34" i="4"/>
  <c r="K34" i="4" s="1"/>
  <c r="L34" i="4"/>
  <c r="M34" i="4"/>
  <c r="N34" i="4"/>
  <c r="O34" i="4"/>
  <c r="P34" i="4"/>
  <c r="Q34" i="4"/>
  <c r="J35" i="4"/>
  <c r="K35" i="4" s="1"/>
  <c r="L35" i="4"/>
  <c r="M35" i="4"/>
  <c r="N35" i="4"/>
  <c r="O35" i="4"/>
  <c r="P35" i="4"/>
  <c r="Q35" i="4"/>
  <c r="J36" i="4"/>
  <c r="K36" i="4" s="1"/>
  <c r="L36" i="4"/>
  <c r="M36" i="4"/>
  <c r="N36" i="4"/>
  <c r="O36" i="4"/>
  <c r="P36" i="4"/>
  <c r="Q36" i="4"/>
  <c r="J37" i="4"/>
  <c r="K37" i="4" s="1"/>
  <c r="L37" i="4"/>
  <c r="M37" i="4"/>
  <c r="N37" i="4"/>
  <c r="O37" i="4"/>
  <c r="P37" i="4"/>
  <c r="Q37" i="4"/>
  <c r="J38" i="4"/>
  <c r="K38" i="4" s="1"/>
  <c r="L38" i="4"/>
  <c r="M38" i="4"/>
  <c r="N38" i="4"/>
  <c r="O38" i="4"/>
  <c r="P38" i="4"/>
  <c r="Q38" i="4"/>
  <c r="J39" i="4"/>
  <c r="K39" i="4" s="1"/>
  <c r="L39" i="4"/>
  <c r="M39" i="4"/>
  <c r="N39" i="4"/>
  <c r="O39" i="4"/>
  <c r="P39" i="4"/>
  <c r="Q39" i="4"/>
  <c r="J40" i="4"/>
  <c r="K40" i="4" s="1"/>
  <c r="L40" i="4"/>
  <c r="M40" i="4"/>
  <c r="N40" i="4"/>
  <c r="O40" i="4"/>
  <c r="P40" i="4"/>
  <c r="Q40" i="4"/>
  <c r="J41" i="4"/>
  <c r="K41" i="4" s="1"/>
  <c r="L41" i="4"/>
  <c r="M41" i="4"/>
  <c r="N41" i="4"/>
  <c r="O41" i="4"/>
  <c r="P41" i="4"/>
  <c r="Q41" i="4"/>
  <c r="J42" i="4"/>
  <c r="K42" i="4" s="1"/>
  <c r="L42" i="4"/>
  <c r="M42" i="4"/>
  <c r="N42" i="4"/>
  <c r="O42" i="4"/>
  <c r="P42" i="4"/>
  <c r="Q42" i="4"/>
  <c r="J43" i="4"/>
  <c r="K43" i="4" s="1"/>
  <c r="L43" i="4"/>
  <c r="M43" i="4"/>
  <c r="N43" i="4"/>
  <c r="O43" i="4"/>
  <c r="P43" i="4"/>
  <c r="Q43" i="4"/>
  <c r="J44" i="4"/>
  <c r="K44" i="4" s="1"/>
  <c r="L44" i="4"/>
  <c r="M44" i="4"/>
  <c r="N44" i="4"/>
  <c r="O44" i="4"/>
  <c r="P44" i="4"/>
  <c r="Q44" i="4"/>
  <c r="J45" i="4"/>
  <c r="K45" i="4" s="1"/>
  <c r="L45" i="4"/>
  <c r="M45" i="4"/>
  <c r="N45" i="4"/>
  <c r="O45" i="4"/>
  <c r="P45" i="4"/>
  <c r="Q45" i="4"/>
  <c r="J46" i="4"/>
  <c r="K46" i="4" s="1"/>
  <c r="L46" i="4"/>
  <c r="M46" i="4"/>
  <c r="N46" i="4"/>
  <c r="O46" i="4"/>
  <c r="P46" i="4"/>
  <c r="Q46" i="4"/>
  <c r="J47" i="4"/>
  <c r="K47" i="4" s="1"/>
  <c r="L47" i="4"/>
  <c r="M47" i="4"/>
  <c r="N47" i="4"/>
  <c r="O47" i="4"/>
  <c r="P47" i="4"/>
  <c r="Q47" i="4"/>
  <c r="J29" i="4"/>
  <c r="K29" i="4" s="1"/>
  <c r="L29" i="4"/>
  <c r="M29" i="4" s="1"/>
  <c r="N29" i="4"/>
  <c r="O29" i="4" s="1"/>
  <c r="P29" i="4"/>
  <c r="Q29" i="4"/>
  <c r="J18" i="4"/>
  <c r="K18" i="4" s="1"/>
  <c r="L18" i="4"/>
  <c r="M18" i="4"/>
  <c r="N18" i="4"/>
  <c r="O18" i="4" s="1"/>
  <c r="P18" i="4"/>
  <c r="Q18" i="4" s="1"/>
  <c r="J19" i="4"/>
  <c r="K19" i="4" s="1"/>
  <c r="L19" i="4"/>
  <c r="M19" i="4"/>
  <c r="N19" i="4"/>
  <c r="O19" i="4"/>
  <c r="P19" i="4"/>
  <c r="Q19" i="4" s="1"/>
  <c r="J20" i="4"/>
  <c r="K20" i="4" s="1"/>
  <c r="L20" i="4"/>
  <c r="M20" i="4"/>
  <c r="N20" i="4"/>
  <c r="O20" i="4"/>
  <c r="P20" i="4"/>
  <c r="Q20" i="4" s="1"/>
  <c r="J21" i="4"/>
  <c r="K21" i="4" s="1"/>
  <c r="L21" i="4"/>
  <c r="M21" i="4"/>
  <c r="N21" i="4"/>
  <c r="O21" i="4"/>
  <c r="P21" i="4"/>
  <c r="Q21" i="4"/>
  <c r="J22" i="4"/>
  <c r="K22" i="4" s="1"/>
  <c r="L22" i="4"/>
  <c r="M22" i="4" s="1"/>
  <c r="N22" i="4"/>
  <c r="O22" i="4"/>
  <c r="P22" i="4"/>
  <c r="Q22" i="4"/>
  <c r="J23" i="4"/>
  <c r="K23" i="4" s="1"/>
  <c r="L23" i="4"/>
  <c r="M23" i="4" s="1"/>
  <c r="N23" i="4"/>
  <c r="O23" i="4"/>
  <c r="P23" i="4"/>
  <c r="Q23" i="4"/>
  <c r="J24" i="4"/>
  <c r="K24" i="4" s="1"/>
  <c r="L24" i="4"/>
  <c r="M24" i="4" s="1"/>
  <c r="N24" i="4"/>
  <c r="O24" i="4" s="1"/>
  <c r="P24" i="4"/>
  <c r="Q24" i="4"/>
  <c r="J25" i="4"/>
  <c r="K25" i="4" s="1"/>
  <c r="L25" i="4"/>
  <c r="M25" i="4"/>
  <c r="N25" i="4"/>
  <c r="O25" i="4" s="1"/>
  <c r="P25" i="4"/>
  <c r="Q25" i="4"/>
  <c r="J26" i="4"/>
  <c r="K26" i="4" s="1"/>
  <c r="L26" i="4"/>
  <c r="M26" i="4"/>
  <c r="N26" i="4"/>
  <c r="O26" i="4" s="1"/>
  <c r="P26" i="4"/>
  <c r="Q26" i="4" s="1"/>
  <c r="J27" i="4"/>
  <c r="K27" i="4" s="1"/>
  <c r="L27" i="4"/>
  <c r="M27" i="4"/>
  <c r="N27" i="4"/>
  <c r="O27" i="4"/>
  <c r="P27" i="4"/>
  <c r="Q27" i="4" s="1"/>
  <c r="J28" i="4"/>
  <c r="K28" i="4" s="1"/>
  <c r="L28" i="4"/>
  <c r="M28" i="4"/>
  <c r="N28" i="4"/>
  <c r="O28" i="4"/>
  <c r="P28" i="4"/>
  <c r="Q28" i="4" s="1"/>
  <c r="J6" i="4"/>
  <c r="K6" i="4" s="1"/>
  <c r="L6" i="4"/>
  <c r="M6" i="4"/>
  <c r="N6" i="4"/>
  <c r="O6" i="4"/>
  <c r="P6" i="4"/>
  <c r="Q6" i="4"/>
  <c r="J7" i="4"/>
  <c r="K7" i="4" s="1"/>
  <c r="L7" i="4"/>
  <c r="M7" i="4" s="1"/>
  <c r="N7" i="4"/>
  <c r="O7" i="4"/>
  <c r="P7" i="4"/>
  <c r="Q7" i="4"/>
  <c r="J8" i="4"/>
  <c r="K8" i="4" s="1"/>
  <c r="L8" i="4"/>
  <c r="M8" i="4" s="1"/>
  <c r="N8" i="4"/>
  <c r="O8" i="4"/>
  <c r="P8" i="4"/>
  <c r="Q8" i="4"/>
  <c r="J9" i="4"/>
  <c r="K9" i="4" s="1"/>
  <c r="L9" i="4"/>
  <c r="M9" i="4" s="1"/>
  <c r="N9" i="4"/>
  <c r="O9" i="4" s="1"/>
  <c r="P9" i="4"/>
  <c r="Q9" i="4"/>
  <c r="J5" i="4"/>
  <c r="K5" i="4" s="1"/>
  <c r="L5" i="4"/>
  <c r="M5" i="4"/>
  <c r="N5" i="4"/>
  <c r="O5" i="4" s="1"/>
  <c r="P5" i="4"/>
  <c r="Q5" i="4" s="1"/>
  <c r="P3" i="4"/>
  <c r="Q3" i="4" s="1"/>
  <c r="N3" i="4"/>
  <c r="O3" i="4" s="1"/>
  <c r="L3" i="4"/>
  <c r="M3" i="4" s="1"/>
  <c r="J3" i="4"/>
  <c r="K3" i="4" s="1"/>
  <c r="G3" i="4"/>
  <c r="P4" i="4"/>
  <c r="Q4" i="4" s="1"/>
  <c r="N4" i="4"/>
  <c r="O4" i="4" s="1"/>
  <c r="L4" i="4"/>
  <c r="M4" i="4" s="1"/>
  <c r="J4" i="4"/>
  <c r="K4" i="4" s="1"/>
  <c r="J30" i="2"/>
  <c r="K30" i="2" s="1"/>
  <c r="L30" i="2"/>
  <c r="M30" i="2" s="1"/>
  <c r="N30" i="2"/>
  <c r="O30" i="2" s="1"/>
  <c r="P30" i="2"/>
  <c r="Q30" i="2"/>
  <c r="J27" i="2"/>
  <c r="K27" i="2" s="1"/>
  <c r="L27" i="2"/>
  <c r="M27" i="2" s="1"/>
  <c r="N27" i="2"/>
  <c r="O27" i="2" s="1"/>
  <c r="P27" i="2"/>
  <c r="Q27" i="2" s="1"/>
  <c r="J28" i="2"/>
  <c r="K28" i="2" s="1"/>
  <c r="L28" i="2"/>
  <c r="M28" i="2"/>
  <c r="N28" i="2"/>
  <c r="O28" i="2" s="1"/>
  <c r="P28" i="2"/>
  <c r="Q28" i="2" s="1"/>
  <c r="J29" i="2"/>
  <c r="K29" i="2" s="1"/>
  <c r="L29" i="2"/>
  <c r="M29" i="2"/>
  <c r="N29" i="2"/>
  <c r="O29" i="2" s="1"/>
  <c r="P29" i="2"/>
  <c r="Q29" i="2" s="1"/>
  <c r="J26" i="2"/>
  <c r="K26" i="2" s="1"/>
  <c r="L26" i="2"/>
  <c r="M26" i="2" s="1"/>
  <c r="N26" i="2"/>
  <c r="O26" i="2" s="1"/>
  <c r="P26" i="2"/>
  <c r="Q26" i="2"/>
  <c r="J25" i="2"/>
  <c r="K25" i="2" s="1"/>
  <c r="L25" i="2"/>
  <c r="M25" i="2" s="1"/>
  <c r="N25" i="2"/>
  <c r="O25" i="2" s="1"/>
  <c r="P25" i="2"/>
  <c r="Q25" i="2"/>
  <c r="Q24" i="2"/>
  <c r="P24" i="2"/>
  <c r="N24" i="2"/>
  <c r="O24" i="2" s="1"/>
  <c r="L24" i="2"/>
  <c r="M24" i="2" s="1"/>
  <c r="J24" i="2"/>
  <c r="K24" i="2" s="1"/>
  <c r="J22" i="2"/>
  <c r="K22" i="2" s="1"/>
  <c r="L22" i="2"/>
  <c r="M22" i="2" s="1"/>
  <c r="N22" i="2"/>
  <c r="O22" i="2" s="1"/>
  <c r="P22" i="2"/>
  <c r="Q22" i="2" s="1"/>
  <c r="J20" i="2"/>
  <c r="K20" i="2" s="1"/>
  <c r="L20" i="2"/>
  <c r="M20" i="2" s="1"/>
  <c r="N20" i="2"/>
  <c r="O20" i="2" s="1"/>
  <c r="P20" i="2"/>
  <c r="Q20" i="2" s="1"/>
  <c r="J21" i="2"/>
  <c r="K21" i="2" s="1"/>
  <c r="L21" i="2"/>
  <c r="M21" i="2" s="1"/>
  <c r="N21" i="2"/>
  <c r="O21" i="2" s="1"/>
  <c r="P21" i="2"/>
  <c r="Q21" i="2"/>
  <c r="P19" i="2"/>
  <c r="Q19" i="2" s="1"/>
  <c r="N19" i="2"/>
  <c r="O19" i="2" s="1"/>
  <c r="L19" i="2"/>
  <c r="M19" i="2" s="1"/>
  <c r="J19" i="2"/>
  <c r="K19" i="2" s="1"/>
  <c r="J11" i="2"/>
  <c r="K11" i="2" s="1"/>
  <c r="L11" i="2"/>
  <c r="M11" i="2" s="1"/>
  <c r="N11" i="2"/>
  <c r="O11" i="2" s="1"/>
  <c r="P11" i="2"/>
  <c r="Q11" i="2" s="1"/>
  <c r="J12" i="2"/>
  <c r="K12" i="2" s="1"/>
  <c r="L12" i="2"/>
  <c r="M12" i="2" s="1"/>
  <c r="N12" i="2"/>
  <c r="O12" i="2" s="1"/>
  <c r="P12" i="2"/>
  <c r="Q12" i="2" s="1"/>
  <c r="J13" i="2"/>
  <c r="K13" i="2" s="1"/>
  <c r="L13" i="2"/>
  <c r="M13" i="2" s="1"/>
  <c r="N13" i="2"/>
  <c r="O13" i="2" s="1"/>
  <c r="P13" i="2"/>
  <c r="Q13" i="2" s="1"/>
  <c r="J14" i="2"/>
  <c r="K14" i="2" s="1"/>
  <c r="L14" i="2"/>
  <c r="M14" i="2" s="1"/>
  <c r="N14" i="2"/>
  <c r="O14" i="2" s="1"/>
  <c r="P14" i="2"/>
  <c r="Q14" i="2" s="1"/>
  <c r="J15" i="2"/>
  <c r="K15" i="2" s="1"/>
  <c r="L15" i="2"/>
  <c r="M15" i="2" s="1"/>
  <c r="N15" i="2"/>
  <c r="O15" i="2" s="1"/>
  <c r="P15" i="2"/>
  <c r="Q15" i="2" s="1"/>
  <c r="J16" i="2"/>
  <c r="K16" i="2" s="1"/>
  <c r="L16" i="2"/>
  <c r="M16" i="2" s="1"/>
  <c r="N16" i="2"/>
  <c r="O16" i="2" s="1"/>
  <c r="P16" i="2"/>
  <c r="Q16" i="2" s="1"/>
  <c r="J17" i="2"/>
  <c r="K17" i="2" s="1"/>
  <c r="L17" i="2"/>
  <c r="M17" i="2" s="1"/>
  <c r="N17" i="2"/>
  <c r="O17" i="2" s="1"/>
  <c r="P17" i="2"/>
  <c r="Q17" i="2" s="1"/>
  <c r="J18" i="2"/>
  <c r="K18" i="2" s="1"/>
  <c r="L18" i="2"/>
  <c r="M18" i="2" s="1"/>
  <c r="N18" i="2"/>
  <c r="O18" i="2" s="1"/>
  <c r="P18" i="2"/>
  <c r="Q18" i="2" s="1"/>
  <c r="J4" i="2"/>
  <c r="K4" i="2" s="1"/>
  <c r="L4" i="2"/>
  <c r="M4" i="2" s="1"/>
  <c r="N4" i="2"/>
  <c r="O4" i="2" s="1"/>
  <c r="P4" i="2"/>
  <c r="Q4" i="2" s="1"/>
  <c r="J5" i="2"/>
  <c r="K5" i="2" s="1"/>
  <c r="L5" i="2"/>
  <c r="M5" i="2" s="1"/>
  <c r="N5" i="2"/>
  <c r="O5" i="2" s="1"/>
  <c r="P5" i="2"/>
  <c r="Q5" i="2" s="1"/>
  <c r="J6" i="2"/>
  <c r="K6" i="2" s="1"/>
  <c r="L6" i="2"/>
  <c r="M6" i="2" s="1"/>
  <c r="N6" i="2"/>
  <c r="O6" i="2" s="1"/>
  <c r="P6" i="2"/>
  <c r="Q6" i="2" s="1"/>
  <c r="J7" i="2"/>
  <c r="K7" i="2" s="1"/>
  <c r="L7" i="2"/>
  <c r="M7" i="2" s="1"/>
  <c r="N7" i="2"/>
  <c r="O7" i="2" s="1"/>
  <c r="P7" i="2"/>
  <c r="Q7" i="2" s="1"/>
  <c r="J8" i="2"/>
  <c r="K8" i="2" s="1"/>
  <c r="L8" i="2"/>
  <c r="M8" i="2" s="1"/>
  <c r="N8" i="2"/>
  <c r="O8" i="2" s="1"/>
  <c r="P8" i="2"/>
  <c r="Q8" i="2"/>
  <c r="J10" i="2"/>
  <c r="K10" i="2" s="1"/>
  <c r="L10" i="2"/>
  <c r="M10" i="2" s="1"/>
  <c r="N10" i="2"/>
  <c r="O10" i="2" s="1"/>
  <c r="P10" i="2"/>
  <c r="Q10" i="2" s="1"/>
  <c r="P9" i="2"/>
  <c r="Q9" i="2" s="1"/>
  <c r="N9" i="2"/>
  <c r="O9" i="2" s="1"/>
  <c r="L9" i="2"/>
  <c r="M9" i="2" s="1"/>
  <c r="J9" i="2"/>
  <c r="K9" i="2" s="1"/>
  <c r="J3" i="2"/>
  <c r="K3" i="2" s="1"/>
  <c r="L3" i="2"/>
  <c r="M3" i="2" s="1"/>
  <c r="N3" i="2"/>
  <c r="O3" i="2" s="1"/>
  <c r="P3" i="2"/>
  <c r="Q3" i="2" s="1"/>
  <c r="M2" i="2"/>
  <c r="P2" i="2"/>
  <c r="Q2" i="2" s="1"/>
  <c r="N2" i="2"/>
  <c r="O2" i="2" s="1"/>
  <c r="L2" i="2"/>
  <c r="J15" i="4"/>
  <c r="K15" i="4" s="1"/>
  <c r="L15" i="4"/>
  <c r="M15" i="4" s="1"/>
  <c r="N15" i="4"/>
  <c r="O15" i="4"/>
  <c r="P15" i="4"/>
  <c r="Q15" i="4" s="1"/>
  <c r="J16" i="4"/>
  <c r="K16" i="4" s="1"/>
  <c r="L16" i="4"/>
  <c r="M16" i="4" s="1"/>
  <c r="N16" i="4"/>
  <c r="O16" i="4" s="1"/>
  <c r="P16" i="4"/>
  <c r="Q16" i="4" s="1"/>
  <c r="J17" i="4"/>
  <c r="K17" i="4" s="1"/>
  <c r="L17" i="4"/>
  <c r="M17" i="4" s="1"/>
  <c r="N17" i="4"/>
  <c r="O17" i="4" s="1"/>
  <c r="P17" i="4"/>
  <c r="Q17" i="4" s="1"/>
  <c r="J11" i="4"/>
  <c r="K11" i="4" s="1"/>
  <c r="L11" i="4"/>
  <c r="M11" i="4" s="1"/>
  <c r="N11" i="4"/>
  <c r="O11" i="4" s="1"/>
  <c r="P11" i="4"/>
  <c r="Q11" i="4" s="1"/>
  <c r="J12" i="4"/>
  <c r="K12" i="4" s="1"/>
  <c r="L12" i="4"/>
  <c r="M12" i="4" s="1"/>
  <c r="N12" i="4"/>
  <c r="O12" i="4" s="1"/>
  <c r="P12" i="4"/>
  <c r="Q12" i="4" s="1"/>
  <c r="J13" i="4"/>
  <c r="K13" i="4" s="1"/>
  <c r="L13" i="4"/>
  <c r="M13" i="4" s="1"/>
  <c r="N13" i="4"/>
  <c r="O13" i="4" s="1"/>
  <c r="P13" i="4"/>
  <c r="Q13" i="4" s="1"/>
  <c r="J14" i="4"/>
  <c r="K14" i="4" s="1"/>
  <c r="L14" i="4"/>
  <c r="M14" i="4"/>
  <c r="N14" i="4"/>
  <c r="O14" i="4" s="1"/>
  <c r="P14" i="4"/>
  <c r="Q14" i="4" s="1"/>
  <c r="P10" i="4"/>
  <c r="Q10" i="4" s="1"/>
  <c r="N10" i="4"/>
  <c r="O10" i="4" s="1"/>
  <c r="L10" i="4"/>
  <c r="M10" i="4" s="1"/>
  <c r="J10" i="4"/>
  <c r="K10" i="4" s="1"/>
  <c r="N27" i="11" l="1"/>
  <c r="O27" i="11" s="1"/>
  <c r="P27" i="11"/>
  <c r="Q27" i="11" s="1"/>
  <c r="J15" i="10"/>
  <c r="K15" i="10" s="1"/>
  <c r="L15" i="10"/>
  <c r="M15" i="10" s="1"/>
  <c r="N15" i="10"/>
  <c r="O15" i="10"/>
  <c r="P15" i="10"/>
  <c r="Q15" i="10"/>
  <c r="J16" i="10"/>
  <c r="K16" i="10"/>
  <c r="L16" i="10"/>
  <c r="M16" i="10"/>
  <c r="N16" i="10"/>
  <c r="O16" i="10"/>
  <c r="P16" i="10"/>
  <c r="Q16" i="10"/>
  <c r="J13" i="10"/>
  <c r="K13" i="10" s="1"/>
  <c r="L13" i="10"/>
  <c r="M13" i="10" s="1"/>
  <c r="N13" i="10"/>
  <c r="O13" i="10"/>
  <c r="P13" i="10"/>
  <c r="Q13" i="10"/>
  <c r="J14" i="10"/>
  <c r="K14" i="10" s="1"/>
  <c r="L14" i="10"/>
  <c r="M14" i="10" s="1"/>
  <c r="N14" i="10"/>
  <c r="O14" i="10"/>
  <c r="P14" i="10"/>
  <c r="Q14" i="10"/>
  <c r="J11" i="10"/>
  <c r="K11" i="10" s="1"/>
  <c r="L11" i="10"/>
  <c r="M11" i="10" s="1"/>
  <c r="N11" i="10"/>
  <c r="O11" i="10"/>
  <c r="P11" i="10"/>
  <c r="Q11" i="10"/>
  <c r="J12" i="10"/>
  <c r="K12" i="10" s="1"/>
  <c r="L12" i="10"/>
  <c r="M12" i="10" s="1"/>
  <c r="N12" i="10"/>
  <c r="O12" i="10"/>
  <c r="P12" i="10"/>
  <c r="Q12" i="10"/>
  <c r="P10" i="10"/>
  <c r="Q10" i="10" s="1"/>
  <c r="N10" i="10"/>
  <c r="O10" i="10" s="1"/>
  <c r="L10" i="10"/>
  <c r="M10" i="10" s="1"/>
  <c r="J10" i="10"/>
  <c r="K10" i="10" s="1"/>
  <c r="P9" i="10"/>
  <c r="Q9" i="10" s="1"/>
  <c r="N9" i="10"/>
  <c r="O9" i="10" s="1"/>
  <c r="L9" i="10"/>
  <c r="M9" i="10" s="1"/>
  <c r="J9" i="10"/>
  <c r="K9" i="10" s="1"/>
  <c r="G9" i="10"/>
  <c r="P8" i="10"/>
  <c r="Q8" i="10" s="1"/>
  <c r="N8" i="10"/>
  <c r="O8" i="10" s="1"/>
  <c r="L8" i="10"/>
  <c r="M8" i="10" s="1"/>
  <c r="J8" i="10"/>
  <c r="K8" i="10" s="1"/>
  <c r="G8" i="10"/>
  <c r="P7" i="10"/>
  <c r="Q7" i="10" s="1"/>
  <c r="N7" i="10"/>
  <c r="O7" i="10" s="1"/>
  <c r="L7" i="10"/>
  <c r="M7" i="10" s="1"/>
  <c r="J7" i="10"/>
  <c r="K7" i="10" s="1"/>
  <c r="G7" i="10"/>
  <c r="P6" i="10"/>
  <c r="Q6" i="10" s="1"/>
  <c r="N6" i="10"/>
  <c r="O6" i="10" s="1"/>
  <c r="M6" i="10"/>
  <c r="L6" i="10"/>
  <c r="J6" i="10"/>
  <c r="K6" i="10" s="1"/>
  <c r="G6" i="10"/>
  <c r="H8" i="3"/>
  <c r="I8" i="3" s="1"/>
  <c r="J8" i="3"/>
  <c r="K8" i="3" s="1"/>
  <c r="L8" i="3"/>
  <c r="M8" i="3" s="1"/>
  <c r="N8" i="3"/>
  <c r="O8" i="3" s="1"/>
  <c r="H9" i="3"/>
  <c r="I9" i="3" s="1"/>
  <c r="J9" i="3"/>
  <c r="K9" i="3" s="1"/>
  <c r="L9" i="3"/>
  <c r="M9" i="3" s="1"/>
  <c r="N9" i="3"/>
  <c r="O9" i="3"/>
  <c r="G9" i="3"/>
  <c r="G8" i="3"/>
  <c r="N6" i="3"/>
  <c r="O6" i="3" s="1"/>
  <c r="L6" i="3"/>
  <c r="M6" i="3" s="1"/>
  <c r="J6" i="3"/>
  <c r="K6" i="3" s="1"/>
  <c r="H6" i="3"/>
  <c r="I6" i="3" s="1"/>
  <c r="G6" i="3"/>
  <c r="P5" i="10"/>
  <c r="Q5" i="10" s="1"/>
  <c r="N5" i="10"/>
  <c r="O5" i="10" s="1"/>
  <c r="L5" i="10"/>
  <c r="M5" i="10" s="1"/>
  <c r="J5" i="10"/>
  <c r="K5" i="10" s="1"/>
  <c r="G5" i="10"/>
  <c r="P4" i="10"/>
  <c r="Q4" i="10" s="1"/>
  <c r="N4" i="10"/>
  <c r="O4" i="10" s="1"/>
  <c r="L4" i="10"/>
  <c r="M4" i="10" s="1"/>
  <c r="J4" i="10"/>
  <c r="K4" i="10" s="1"/>
  <c r="G4" i="10"/>
  <c r="P3" i="10"/>
  <c r="Q3" i="10" s="1"/>
  <c r="N3" i="10"/>
  <c r="O3" i="10" s="1"/>
  <c r="L3" i="10"/>
  <c r="M3" i="10" s="1"/>
  <c r="J3" i="10"/>
  <c r="K3" i="10" s="1"/>
  <c r="G3" i="10"/>
  <c r="P2" i="10"/>
  <c r="Q2" i="10" s="1"/>
  <c r="N2" i="10"/>
  <c r="O2" i="10" s="1"/>
  <c r="L2" i="10"/>
  <c r="M2" i="10" s="1"/>
  <c r="J2" i="10"/>
  <c r="K2" i="10" s="1"/>
  <c r="H7" i="3"/>
  <c r="I7" i="3" s="1"/>
  <c r="J7" i="3"/>
  <c r="K7" i="3" s="1"/>
  <c r="L7" i="3"/>
  <c r="M7" i="3" s="1"/>
  <c r="N7" i="3"/>
  <c r="O7" i="3" s="1"/>
  <c r="H4" i="3"/>
  <c r="I4" i="3" s="1"/>
  <c r="J4" i="3"/>
  <c r="K4" i="3" s="1"/>
  <c r="L4" i="3"/>
  <c r="M4" i="3" s="1"/>
  <c r="N4" i="3"/>
  <c r="O4" i="3" s="1"/>
  <c r="H5" i="3"/>
  <c r="I5" i="3" s="1"/>
  <c r="J5" i="3"/>
  <c r="K5" i="3" s="1"/>
  <c r="L5" i="3"/>
  <c r="M5" i="3" s="1"/>
  <c r="N5" i="3"/>
  <c r="O5" i="3" s="1"/>
  <c r="H3" i="3"/>
  <c r="I3" i="3" s="1"/>
  <c r="J3" i="3"/>
  <c r="K3" i="3" s="1"/>
  <c r="L3" i="3"/>
  <c r="M3" i="3" s="1"/>
  <c r="N3" i="3"/>
  <c r="O3" i="3" s="1"/>
  <c r="H2" i="3"/>
  <c r="I2" i="3" s="1"/>
  <c r="N2" i="3"/>
  <c r="O2" i="3" s="1"/>
  <c r="L2" i="3"/>
  <c r="M2" i="3" s="1"/>
  <c r="J2" i="3"/>
  <c r="K2" i="3" s="1"/>
  <c r="Q2" i="9"/>
  <c r="P15" i="8"/>
  <c r="P16" i="8"/>
  <c r="P17" i="8"/>
  <c r="P18" i="8"/>
  <c r="P19" i="8"/>
  <c r="P20" i="8"/>
  <c r="P21" i="8"/>
  <c r="P22" i="8"/>
  <c r="P14" i="8"/>
  <c r="J15" i="8"/>
  <c r="J16" i="8"/>
  <c r="J17" i="8"/>
  <c r="J18" i="8"/>
  <c r="J19" i="8"/>
  <c r="K19" i="8" s="1"/>
  <c r="J20" i="8"/>
  <c r="J21" i="8"/>
  <c r="K21" i="8" s="1"/>
  <c r="J22" i="8"/>
  <c r="K22" i="8" s="1"/>
  <c r="L15" i="8"/>
  <c r="L16" i="8"/>
  <c r="L17" i="8"/>
  <c r="L18" i="8"/>
  <c r="L19" i="8"/>
  <c r="L20" i="8"/>
  <c r="L21" i="8"/>
  <c r="L22" i="8"/>
  <c r="L14" i="8"/>
  <c r="J14" i="8"/>
  <c r="K14" i="8" s="1"/>
  <c r="J12" i="8"/>
  <c r="K12" i="8" s="1"/>
  <c r="L12" i="8"/>
  <c r="M12" i="8" s="1"/>
  <c r="N12" i="8"/>
  <c r="O12" i="8" s="1"/>
  <c r="P12" i="8"/>
  <c r="Q12" i="8" s="1"/>
  <c r="J13" i="8"/>
  <c r="K13" i="8" s="1"/>
  <c r="L13" i="8"/>
  <c r="M13" i="8" s="1"/>
  <c r="N13" i="8"/>
  <c r="O13" i="8" s="1"/>
  <c r="P13" i="8"/>
  <c r="Q13" i="8"/>
  <c r="J11" i="8"/>
  <c r="K11" i="8"/>
  <c r="L11" i="8"/>
  <c r="M11" i="8" s="1"/>
  <c r="N11" i="8"/>
  <c r="O11" i="8"/>
  <c r="P11" i="8"/>
  <c r="Q11" i="8"/>
  <c r="N5" i="8"/>
  <c r="N6" i="8"/>
  <c r="N7" i="8"/>
  <c r="O7" i="8" s="1"/>
  <c r="N8" i="8"/>
  <c r="N9" i="8"/>
  <c r="N10" i="8"/>
  <c r="O10" i="8" s="1"/>
  <c r="N4" i="8"/>
  <c r="J5" i="8"/>
  <c r="J6" i="8"/>
  <c r="K6" i="8" s="1"/>
  <c r="J7" i="8"/>
  <c r="K7" i="8" s="1"/>
  <c r="J8" i="8"/>
  <c r="K8" i="8" s="1"/>
  <c r="J9" i="8"/>
  <c r="K9" i="8" s="1"/>
  <c r="J10" i="8"/>
  <c r="K10" i="8" s="1"/>
  <c r="J4" i="8"/>
  <c r="K4" i="8" s="1"/>
  <c r="G9" i="8"/>
  <c r="G10" i="8"/>
  <c r="O4" i="8"/>
  <c r="O5" i="8"/>
  <c r="O6" i="8"/>
  <c r="O8" i="8"/>
  <c r="O9" i="8"/>
  <c r="K5" i="8"/>
  <c r="K15" i="8"/>
  <c r="K16" i="8"/>
  <c r="K17" i="8"/>
  <c r="K18" i="8"/>
  <c r="K20" i="8"/>
  <c r="J3" i="8"/>
  <c r="K3" i="8" s="1"/>
  <c r="Q4" i="7"/>
  <c r="Q3" i="7"/>
  <c r="O4" i="7"/>
  <c r="O3" i="7"/>
  <c r="K3" i="7"/>
  <c r="M4" i="7"/>
  <c r="M3" i="7"/>
  <c r="K4" i="7"/>
  <c r="E4" i="7"/>
  <c r="E3" i="7"/>
  <c r="J5" i="7"/>
  <c r="P2" i="7"/>
  <c r="Q2" i="7" s="1"/>
  <c r="N2" i="7"/>
  <c r="O2" i="7" s="1"/>
  <c r="L2" i="7"/>
  <c r="M2" i="7" s="1"/>
  <c r="J2" i="7"/>
  <c r="K2" i="7" s="1"/>
  <c r="G2" i="7"/>
  <c r="L6" i="6"/>
  <c r="H3" i="6"/>
  <c r="I3" i="6" s="1"/>
  <c r="J3" i="6"/>
  <c r="K3" i="6" s="1"/>
  <c r="L3" i="6"/>
  <c r="M3" i="6" s="1"/>
  <c r="N3" i="6"/>
  <c r="O3" i="6"/>
  <c r="G42" i="4"/>
  <c r="G41" i="4"/>
  <c r="G39" i="4" l="1"/>
  <c r="G40" i="4"/>
  <c r="G43" i="4"/>
  <c r="G44" i="4"/>
  <c r="G45" i="4"/>
  <c r="G46" i="4"/>
  <c r="G47" i="4"/>
  <c r="G29" i="4" l="1"/>
  <c r="G30" i="4"/>
  <c r="G31" i="4"/>
  <c r="G32" i="4"/>
  <c r="G33" i="4"/>
  <c r="G34" i="4"/>
  <c r="G35" i="4"/>
  <c r="G36" i="4"/>
  <c r="G16" i="4"/>
  <c r="G17" i="4"/>
  <c r="G18" i="4"/>
  <c r="G19" i="4"/>
  <c r="G20" i="4"/>
  <c r="G21" i="4"/>
  <c r="G22" i="4"/>
  <c r="G23" i="4"/>
  <c r="G24" i="4"/>
  <c r="G3" i="2"/>
  <c r="G11" i="2" l="1"/>
  <c r="G12" i="2"/>
  <c r="G13" i="2"/>
  <c r="G14" i="2"/>
  <c r="P2" i="9" l="1"/>
  <c r="N2" i="9"/>
  <c r="O2" i="9" s="1"/>
  <c r="L2" i="9"/>
  <c r="M2" i="9" s="1"/>
  <c r="J2" i="9"/>
  <c r="K2" i="9" s="1"/>
  <c r="L3" i="8"/>
  <c r="M3" i="8" s="1"/>
  <c r="N3" i="8"/>
  <c r="O3" i="8" s="1"/>
  <c r="P3" i="8"/>
  <c r="Q3" i="8" s="1"/>
  <c r="G3" i="8"/>
  <c r="N5" i="7"/>
  <c r="G5" i="7"/>
  <c r="P5" i="7"/>
  <c r="G15" i="4" l="1"/>
  <c r="G14" i="4"/>
  <c r="G13" i="4"/>
  <c r="G12" i="4"/>
  <c r="G11" i="4"/>
  <c r="G10" i="4"/>
  <c r="G28" i="4"/>
  <c r="G27" i="4"/>
  <c r="G26" i="4"/>
  <c r="G25" i="4"/>
  <c r="G9" i="4"/>
  <c r="J2" i="2"/>
  <c r="K2" i="2" s="1"/>
  <c r="G22" i="2"/>
  <c r="G23" i="2"/>
  <c r="N23" i="2" s="1"/>
  <c r="O23" i="2" s="1"/>
  <c r="G24" i="2"/>
  <c r="G25" i="2"/>
  <c r="G26" i="2"/>
  <c r="G27" i="2"/>
  <c r="G28" i="2"/>
  <c r="G29" i="2"/>
  <c r="G30" i="2"/>
  <c r="G17" i="2"/>
  <c r="G18" i="2"/>
  <c r="G15" i="2"/>
  <c r="G5" i="2"/>
  <c r="G6" i="2"/>
  <c r="G7" i="2"/>
  <c r="G8" i="2"/>
  <c r="G21" i="2"/>
  <c r="L23" i="2" l="1"/>
  <c r="M23" i="2" s="1"/>
  <c r="P23" i="2"/>
  <c r="Q23" i="2" s="1"/>
  <c r="J23" i="2"/>
  <c r="K23" i="2" s="1"/>
  <c r="G16" i="2" l="1"/>
  <c r="G10" i="2"/>
  <c r="G9" i="2"/>
  <c r="G16" i="10"/>
  <c r="G15" i="10"/>
  <c r="G12" i="10"/>
  <c r="G9" i="9"/>
  <c r="G10" i="9"/>
  <c r="G11" i="9"/>
  <c r="G12" i="9"/>
  <c r="G13" i="9"/>
  <c r="G14" i="9"/>
  <c r="D3" i="9"/>
  <c r="G3" i="9" s="1"/>
  <c r="D4" i="9"/>
  <c r="G4" i="9" s="1"/>
  <c r="D5" i="9"/>
  <c r="G5" i="9" s="1"/>
  <c r="D6" i="9"/>
  <c r="G6" i="9" s="1"/>
  <c r="D7" i="9"/>
  <c r="G7" i="9" s="1"/>
  <c r="D8" i="9"/>
  <c r="G8" i="9" s="1"/>
  <c r="G20" i="8"/>
  <c r="M20" i="8"/>
  <c r="N20" i="8"/>
  <c r="O20" i="8" s="1"/>
  <c r="Q20" i="8"/>
  <c r="G21" i="8"/>
  <c r="M21" i="8"/>
  <c r="N21" i="8"/>
  <c r="O21" i="8" s="1"/>
  <c r="Q21" i="8"/>
  <c r="G22" i="8"/>
  <c r="M22" i="8"/>
  <c r="N22" i="8"/>
  <c r="O22" i="8" s="1"/>
  <c r="Q22" i="8"/>
  <c r="G8" i="8"/>
  <c r="L10" i="8"/>
  <c r="M10" i="8" s="1"/>
  <c r="P10" i="8"/>
  <c r="Q10" i="8" s="1"/>
  <c r="L9" i="8"/>
  <c r="M9" i="8" s="1"/>
  <c r="P9" i="8"/>
  <c r="Q9" i="8" s="1"/>
  <c r="L8" i="8"/>
  <c r="M8" i="8" s="1"/>
  <c r="P8" i="8"/>
  <c r="Q8" i="8" s="1"/>
  <c r="G4" i="8"/>
  <c r="G5" i="8"/>
  <c r="G10" i="10"/>
  <c r="G11" i="10"/>
  <c r="G13" i="10"/>
  <c r="G14" i="10"/>
  <c r="L4" i="8"/>
  <c r="M4" i="8" s="1"/>
  <c r="P4" i="8"/>
  <c r="Q4" i="8" s="1"/>
  <c r="L5" i="8"/>
  <c r="M5" i="8" s="1"/>
  <c r="P5" i="8"/>
  <c r="Q5" i="8" s="1"/>
  <c r="G13" i="8"/>
  <c r="G12" i="8"/>
  <c r="G11" i="8"/>
  <c r="G15" i="8"/>
  <c r="M15" i="8"/>
  <c r="N15" i="8"/>
  <c r="O15" i="8" s="1"/>
  <c r="Q15" i="8"/>
  <c r="G16" i="8"/>
  <c r="M16" i="8"/>
  <c r="N16" i="8"/>
  <c r="O16" i="8" s="1"/>
  <c r="Q16" i="8"/>
  <c r="G17" i="8"/>
  <c r="M17" i="8"/>
  <c r="N17" i="8"/>
  <c r="O17" i="8" s="1"/>
  <c r="Q17" i="8"/>
  <c r="G18" i="8"/>
  <c r="M18" i="8"/>
  <c r="N18" i="8"/>
  <c r="O18" i="8" s="1"/>
  <c r="Q18" i="8"/>
  <c r="G19" i="8"/>
  <c r="M19" i="8"/>
  <c r="N19" i="8"/>
  <c r="O19" i="8" s="1"/>
  <c r="Q19" i="8"/>
  <c r="G2" i="10"/>
  <c r="G2" i="9"/>
  <c r="J14" i="9" l="1"/>
  <c r="K14" i="9" s="1"/>
  <c r="L14" i="9"/>
  <c r="M14" i="9" s="1"/>
  <c r="N14" i="9"/>
  <c r="O14" i="9" s="1"/>
  <c r="P14" i="9"/>
  <c r="Q14" i="9" s="1"/>
  <c r="L13" i="9"/>
  <c r="M13" i="9" s="1"/>
  <c r="N13" i="9"/>
  <c r="O13" i="9" s="1"/>
  <c r="P13" i="9"/>
  <c r="Q13" i="9" s="1"/>
  <c r="J13" i="9"/>
  <c r="K13" i="9" s="1"/>
  <c r="J12" i="9"/>
  <c r="K12" i="9" s="1"/>
  <c r="L12" i="9"/>
  <c r="M12" i="9" s="1"/>
  <c r="N12" i="9"/>
  <c r="O12" i="9" s="1"/>
  <c r="P12" i="9"/>
  <c r="Q12" i="9" s="1"/>
  <c r="J11" i="9"/>
  <c r="K11" i="9" s="1"/>
  <c r="L11" i="9"/>
  <c r="M11" i="9" s="1"/>
  <c r="N11" i="9"/>
  <c r="O11" i="9" s="1"/>
  <c r="P11" i="9"/>
  <c r="Q11" i="9" s="1"/>
  <c r="L10" i="9"/>
  <c r="M10" i="9" s="1"/>
  <c r="N10" i="9"/>
  <c r="O10" i="9" s="1"/>
  <c r="P10" i="9"/>
  <c r="Q10" i="9" s="1"/>
  <c r="J10" i="9"/>
  <c r="K10" i="9" s="1"/>
  <c r="J9" i="9"/>
  <c r="K9" i="9" s="1"/>
  <c r="L5" i="9"/>
  <c r="M5" i="9" s="1"/>
  <c r="N5" i="9"/>
  <c r="O5" i="9" s="1"/>
  <c r="P5" i="9"/>
  <c r="Q5" i="9" s="1"/>
  <c r="J5" i="9"/>
  <c r="K5" i="9" s="1"/>
  <c r="N9" i="9"/>
  <c r="O9" i="9" s="1"/>
  <c r="P3" i="9"/>
  <c r="Q3" i="9" s="1"/>
  <c r="J3" i="9"/>
  <c r="K3" i="9" s="1"/>
  <c r="P9" i="9"/>
  <c r="Q9" i="9" s="1"/>
  <c r="L9" i="9"/>
  <c r="M9" i="9" s="1"/>
  <c r="N7" i="9"/>
  <c r="O7" i="9" s="1"/>
  <c r="P7" i="9"/>
  <c r="Q7" i="9" s="1"/>
  <c r="J7" i="9"/>
  <c r="K7" i="9" s="1"/>
  <c r="L7" i="9"/>
  <c r="M7" i="9" s="1"/>
  <c r="J4" i="9"/>
  <c r="K4" i="9" s="1"/>
  <c r="L4" i="9"/>
  <c r="M4" i="9" s="1"/>
  <c r="N4" i="9"/>
  <c r="O4" i="9" s="1"/>
  <c r="P4" i="9"/>
  <c r="Q4" i="9" s="1"/>
  <c r="N6" i="9"/>
  <c r="O6" i="9" s="1"/>
  <c r="P6" i="9"/>
  <c r="Q6" i="9" s="1"/>
  <c r="L6" i="9"/>
  <c r="M6" i="9" s="1"/>
  <c r="J6" i="9"/>
  <c r="K6" i="9" s="1"/>
  <c r="P8" i="9"/>
  <c r="Q8" i="9" s="1"/>
  <c r="N8" i="9"/>
  <c r="O8" i="9" s="1"/>
  <c r="J8" i="9"/>
  <c r="K8" i="9" s="1"/>
  <c r="L8" i="9"/>
  <c r="M8" i="9" s="1"/>
  <c r="N3" i="9"/>
  <c r="O3" i="9" s="1"/>
  <c r="L3" i="9"/>
  <c r="M3" i="9" s="1"/>
  <c r="G8" i="4"/>
  <c r="G7" i="4"/>
  <c r="G5" i="4"/>
  <c r="G4" i="4"/>
  <c r="G6" i="4"/>
  <c r="G37" i="4"/>
  <c r="G38" i="4"/>
  <c r="G2" i="4"/>
  <c r="Q14" i="8"/>
  <c r="N14" i="8"/>
  <c r="O14" i="8" s="1"/>
  <c r="M14" i="8"/>
  <c r="G14" i="8"/>
  <c r="P7" i="8"/>
  <c r="Q7" i="8" s="1"/>
  <c r="L7" i="8"/>
  <c r="M7" i="8" s="1"/>
  <c r="G7" i="8"/>
  <c r="P6" i="8"/>
  <c r="Q6" i="8" s="1"/>
  <c r="L6" i="8"/>
  <c r="M6" i="8" s="1"/>
  <c r="G6" i="8"/>
  <c r="P2" i="8"/>
  <c r="Q2" i="8" s="1"/>
  <c r="N2" i="8"/>
  <c r="O2" i="8" s="1"/>
  <c r="L2" i="8"/>
  <c r="M2" i="8" s="1"/>
  <c r="J2" i="8"/>
  <c r="K2" i="8" s="1"/>
  <c r="G2" i="8"/>
  <c r="Q5" i="7" l="1"/>
  <c r="O5" i="7"/>
  <c r="L5" i="7"/>
  <c r="M5" i="7" s="1"/>
  <c r="K5" i="7"/>
  <c r="P4" i="7"/>
  <c r="N4" i="7"/>
  <c r="L4" i="7"/>
  <c r="J4" i="7"/>
  <c r="G4" i="7"/>
  <c r="P3" i="7"/>
  <c r="N3" i="7"/>
  <c r="L3" i="7"/>
  <c r="J3" i="7"/>
  <c r="G3" i="7"/>
  <c r="G23" i="3"/>
  <c r="G5" i="3"/>
  <c r="G22" i="3"/>
  <c r="G21" i="3"/>
  <c r="G18" i="3"/>
  <c r="G16" i="3"/>
  <c r="H16" i="3" s="1"/>
  <c r="I16" i="3" s="1"/>
  <c r="G17" i="3"/>
  <c r="G3" i="3"/>
  <c r="G4" i="3"/>
  <c r="G7" i="3"/>
  <c r="G19" i="3"/>
  <c r="D10" i="3"/>
  <c r="D11" i="3"/>
  <c r="D12" i="3"/>
  <c r="D13" i="3"/>
  <c r="D14" i="3"/>
  <c r="D15" i="3"/>
  <c r="N23" i="3" l="1"/>
  <c r="O23" i="3" s="1"/>
  <c r="H23" i="3"/>
  <c r="I23" i="3" s="1"/>
  <c r="J23" i="3"/>
  <c r="K23" i="3" s="1"/>
  <c r="L23" i="3"/>
  <c r="M23" i="3" s="1"/>
  <c r="N21" i="3"/>
  <c r="O21" i="3" s="1"/>
  <c r="J21" i="3"/>
  <c r="K21" i="3" s="1"/>
  <c r="L21" i="3"/>
  <c r="M21" i="3" s="1"/>
  <c r="H21" i="3"/>
  <c r="I21" i="3" s="1"/>
  <c r="H22" i="3"/>
  <c r="I22" i="3" s="1"/>
  <c r="J22" i="3"/>
  <c r="K22" i="3" s="1"/>
  <c r="L22" i="3"/>
  <c r="M22" i="3" s="1"/>
  <c r="N22" i="3"/>
  <c r="O22" i="3" s="1"/>
  <c r="N17" i="3"/>
  <c r="O17" i="3" s="1"/>
  <c r="H17" i="3"/>
  <c r="I17" i="3" s="1"/>
  <c r="L17" i="3"/>
  <c r="M17" i="3" s="1"/>
  <c r="J17" i="3"/>
  <c r="K17" i="3" s="1"/>
  <c r="L18" i="3"/>
  <c r="M18" i="3" s="1"/>
  <c r="N18" i="3"/>
  <c r="O18" i="3" s="1"/>
  <c r="H18" i="3"/>
  <c r="I18" i="3" s="1"/>
  <c r="J18" i="3"/>
  <c r="K18" i="3" s="1"/>
  <c r="H19" i="3"/>
  <c r="I19" i="3" s="1"/>
  <c r="J19" i="3"/>
  <c r="K19" i="3" s="1"/>
  <c r="L19" i="3"/>
  <c r="M19" i="3" s="1"/>
  <c r="N19" i="3"/>
  <c r="O19" i="3" s="1"/>
  <c r="H13" i="3"/>
  <c r="I13" i="3" s="1"/>
  <c r="J13" i="3"/>
  <c r="K13" i="3" s="1"/>
  <c r="N13" i="3"/>
  <c r="O13" i="3" s="1"/>
  <c r="L13" i="3"/>
  <c r="M13" i="3" s="1"/>
  <c r="L11" i="3"/>
  <c r="M11" i="3" s="1"/>
  <c r="N11" i="3"/>
  <c r="O11" i="3" s="1"/>
  <c r="H11" i="3"/>
  <c r="I11" i="3" s="1"/>
  <c r="J11" i="3"/>
  <c r="K11" i="3" s="1"/>
  <c r="N12" i="3"/>
  <c r="O12" i="3" s="1"/>
  <c r="H12" i="3"/>
  <c r="I12" i="3" s="1"/>
  <c r="J12" i="3"/>
  <c r="K12" i="3" s="1"/>
  <c r="L12" i="3"/>
  <c r="M12" i="3" s="1"/>
  <c r="H10" i="3"/>
  <c r="I10" i="3" s="1"/>
  <c r="J10" i="3"/>
  <c r="K10" i="3" s="1"/>
  <c r="L10" i="3"/>
  <c r="M10" i="3" s="1"/>
  <c r="N10" i="3"/>
  <c r="O10" i="3" s="1"/>
  <c r="L15" i="3"/>
  <c r="M15" i="3" s="1"/>
  <c r="N15" i="3"/>
  <c r="O15" i="3" s="1"/>
  <c r="H15" i="3"/>
  <c r="I15" i="3" s="1"/>
  <c r="J15" i="3"/>
  <c r="K15" i="3" s="1"/>
  <c r="H14" i="3"/>
  <c r="I14" i="3" s="1"/>
  <c r="J14" i="3"/>
  <c r="K14" i="3" s="1"/>
  <c r="L14" i="3"/>
  <c r="M14" i="3" s="1"/>
  <c r="N14" i="3"/>
  <c r="O14" i="3" s="1"/>
  <c r="G15" i="3"/>
  <c r="G14" i="3"/>
  <c r="G13" i="3"/>
  <c r="G12" i="3"/>
  <c r="G11" i="3"/>
  <c r="G10" i="3"/>
  <c r="N16" i="3"/>
  <c r="O16" i="3" s="1"/>
  <c r="J16" i="3"/>
  <c r="K16" i="3" s="1"/>
  <c r="L16" i="3"/>
  <c r="M16" i="3" s="1"/>
  <c r="G25" i="3"/>
  <c r="H25" i="3" s="1"/>
  <c r="I25" i="3" s="1"/>
  <c r="G24" i="3"/>
  <c r="G2" i="3"/>
  <c r="N6" i="6"/>
  <c r="O6" i="6" s="1"/>
  <c r="M6" i="6"/>
  <c r="J6" i="6"/>
  <c r="K6" i="6" s="1"/>
  <c r="H6" i="6"/>
  <c r="I6" i="6" s="1"/>
  <c r="G6" i="6"/>
  <c r="N5" i="6"/>
  <c r="O5" i="6" s="1"/>
  <c r="L5" i="6"/>
  <c r="M5" i="6" s="1"/>
  <c r="J5" i="6"/>
  <c r="K5" i="6" s="1"/>
  <c r="H5" i="6"/>
  <c r="I5" i="6" s="1"/>
  <c r="G5" i="6"/>
  <c r="N4" i="6"/>
  <c r="O4" i="6" s="1"/>
  <c r="L4" i="6"/>
  <c r="M4" i="6" s="1"/>
  <c r="J4" i="6"/>
  <c r="K4" i="6" s="1"/>
  <c r="H4" i="6"/>
  <c r="I4" i="6" s="1"/>
  <c r="G4" i="6"/>
  <c r="G3" i="6"/>
  <c r="N2" i="6"/>
  <c r="O2" i="6" s="1"/>
  <c r="L2" i="6"/>
  <c r="M2" i="6" s="1"/>
  <c r="J2" i="6"/>
  <c r="K2" i="6" s="1"/>
  <c r="H2" i="6"/>
  <c r="I2" i="6" s="1"/>
  <c r="G2" i="6"/>
  <c r="H24" i="3" l="1"/>
  <c r="I24" i="3" s="1"/>
  <c r="J24" i="3"/>
  <c r="K24" i="3" s="1"/>
  <c r="L24" i="3"/>
  <c r="M24" i="3" s="1"/>
  <c r="N24" i="3"/>
  <c r="O24" i="3" s="1"/>
  <c r="N25" i="3"/>
  <c r="O25" i="3" s="1"/>
  <c r="L25" i="3"/>
  <c r="M25" i="3" s="1"/>
  <c r="J25" i="3"/>
  <c r="K25" i="3" s="1"/>
  <c r="G4" i="2" l="1"/>
  <c r="G19" i="2"/>
  <c r="G20" i="2"/>
  <c r="G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tc={8853E2FC-1508-4900-9E8F-BCCE3F902A2A}</author>
  </authors>
  <commentList>
    <comment ref="E22" authorId="0" shapeId="0" xr:uid="{8853E2FC-1508-4900-9E8F-BCCE3F902A2A}">
      <text>
        <t>[Threaded comment]
Your version of Excel allows you to read this threaded comment; however, any edits to it will get removed if the file is opened in a newer version of Excel. Learn more: https://go.microsoft.com/fwlink/?linkid=870924
Comment:
    issue of the $1.00 per hour worked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tc={011FD5E5-0121-4545-9DE2-65D8BB485BA6}</author>
  </authors>
  <commentList>
    <comment ref="E29" authorId="0" shapeId="0" xr:uid="{011FD5E5-0121-4545-9DE2-65D8BB485BA6}">
      <text>
        <t>[Threaded comment]
Your version of Excel allows you to read this threaded comment; however, any edits to it will get removed if the file is opened in a newer version of Excel. Learn more: https://go.microsoft.com/fwlink/?linkid=870924
Comment:
    Issue where they are indicating that the Supplemental Benefit varies based on the hours worked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tc={DB220771-4BC8-4487-805B-10075FDE3361}</author>
  </authors>
  <commentList>
    <comment ref="E47" authorId="0" shapeId="0" xr:uid="{DB220771-4BC8-4487-805B-10075FDE3361}">
      <text>
        <t>[Threaded comment]
Your version of Excel allows you to read this threaded comment; however, any edits to it will get removed if the file is opened in a newer version of Excel. Learn more: https://go.microsoft.com/fwlink/?linkid=870924
Comment:
    issue with the $1 per hour worked</t>
      </text>
    </comment>
  </commentList>
</comments>
</file>

<file path=xl/sharedStrings.xml><?xml version="1.0" encoding="utf-8"?>
<sst xmlns="http://schemas.openxmlformats.org/spreadsheetml/2006/main" count="736" uniqueCount="364">
  <si>
    <t>Comparable Contract/
Customer</t>
  </si>
  <si>
    <t>Comparable 
Customer</t>
  </si>
  <si>
    <t>Job Title</t>
  </si>
  <si>
    <t>Description of Duties</t>
  </si>
  <si>
    <t>Prevailing Wage Occupation Sub-category</t>
  </si>
  <si>
    <t>Prevailing Wage Rate</t>
  </si>
  <si>
    <t>Supplemental Benefit</t>
  </si>
  <si>
    <t>Percent Markup</t>
  </si>
  <si>
    <t>Total Hourly Rate</t>
  </si>
  <si>
    <t>Comparable/ Contract Customer Total Hourly Rate (or Percent Markup)</t>
  </si>
  <si>
    <t>Project equipment rental description (size, type, etc.)</t>
  </si>
  <si>
    <t>NYS Hourly Rental Price</t>
  </si>
  <si>
    <t>Comparable Customer
Hourly Rental Price</t>
  </si>
  <si>
    <t>Individual employed by the Contractor or a Subcontractor who:
1) Aligns, levels, and anchors cranes and equipment
2) Assembles and installs supporting structures, rigging, hoist, and pulling gear
3) Attaches load to rigging to provide support or prepare for moving using hand and power tools
4) Connects pulleys and blocks to fixed overhead structures with bolts, shackles, and clamps
5) Cleans and dresses machine and surfaces of component parts
6) Controls movements of heavy equipment through narrow openings or confined spaces
7) Dismantles, maintains, and stores rigging equipment
8) Manipulates rigging lines and/or hoist to move or support materials, steel, concrete etc.
9) Selects gear, shackles, and/or cables according to load size, facilities, and work schedule
10) Signals or gives verbal directions to workers engaged in hoisting and moving loads to ensure safety of workers and materials
11) Tests rigging to ensure safety and reliability before engaging in hoisting or lifting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</si>
  <si>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80+ tons for Light Construction Work.
Light Construction Work Shall include the construction, improvement and modification of Single &amp; Multi Family Homes, Town Houses, Apartment Buildings, including
Driveways, Streets and Curbs within those projects. Parking Lots and Office Buildings.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</si>
  <si>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Teamster - Heavy &amp; Highway - Nassau, Suffolk
Light Construction Work</t>
  </si>
  <si>
    <t>Teamster - Heavy &amp; Highway - Nassau, Suffolk
Heavy Construction Work</t>
  </si>
  <si>
    <t>Ironworker -Structural, Reinforcing, Re-bar, Machinery Mover &amp; Rigger, Ornamental &amp; Curtain Wall, Window Wall, Pre-Glazed Metal Framed Windows
Attached to Steel or Masonry Including Caulking, Fence Erector (Chain Link/Security), Sheeter/Bridge Rail, Pre-Cast Erector, Stone
Derrickman, Pre-Engineered Building Erector, Welder
ENTIRE COUNTIES
Broome, Cayuga, Cortland, Onondaga, Oswego, Seneca, Tioga, Tompkins
PARTIAL COUNTIES
Chenango: Only the Townships of Lincklaen, Otselic, Pitcher, Pharsalia, German, McDonough, Preston, Norwich, Smithville, Oxford,
Guilford, Greene, Coventry, Bainbridge and Afton.
Jefferson: Only the Townships of Alexandria, Theresa, Clayton, Orleans, Cape Vincent, Lyme, Brownville, Pamelia, LeRay, Hounsfield,
Watertown, Rutland, Adams, Henderson, Rodman, Ellisburg, Lorraine and Worth.
Madison: Only the Townships of Sullivan, Lenox, Lincoln, Fenner, Smithfield, Cazenovia, Nelson, DeRuyter and Georgetown.
Schuyler: Only the Townships of Cayuta, Catharine, Hector and Montour.
Wayne: Only the Townships of Galen, Savannah, Rose, Butler, Huron and Wolcott</t>
  </si>
  <si>
    <t>*The NYS Hourly Overtime Rental Price is only applicable due to an error, miscalculation, or other issue caused or made by the Authorized User which results in the Contractor requiring the rental longer than previously agreed. The Contractor Must not use this rate to solely charge for additional hours if they are known up front (e.g. if a crane is ordered for 12 hours, the Contractor Must not charge 8 hours at the regular rate, and then 4 at the overtime).</t>
  </si>
  <si>
    <t>NYS Overtime Hourly Rental Price</t>
  </si>
  <si>
    <t>Operating Engineer - Building
Cayuga, Cortland, Jefferson, Lewis, Madison, Oneida, Onondaga, Oswego, Seneca, St. Lawrence, Tompkins</t>
  </si>
  <si>
    <r>
      <t xml:space="preserve">Ironworker -  Machinery Mover &amp; Rigger
Onsite Region 7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Cayuga, Onondaga, Oswego</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Jefferson</t>
    </r>
    <r>
      <rPr>
        <sz val="11"/>
        <color theme="1"/>
        <rFont val="Calibri"/>
        <family val="2"/>
        <scheme val="minor"/>
      </rPr>
      <t xml:space="preserve">: Only the Townships of Alexandria, Theresa, Clayton, Orleans, Cape Vincent, Lyme, Brownville, Pamelia, LeRay, Hounsfield,
Watertown, Rutland, Adams, Henderson, Rodman, Ellisburg, Lorraine and Worth.
</t>
    </r>
    <r>
      <rPr>
        <b/>
        <sz val="11"/>
        <color theme="1"/>
        <rFont val="Calibri"/>
        <family val="2"/>
        <scheme val="minor"/>
      </rPr>
      <t>Madison</t>
    </r>
    <r>
      <rPr>
        <sz val="11"/>
        <color theme="1"/>
        <rFont val="Calibri"/>
        <family val="2"/>
        <scheme val="minor"/>
      </rPr>
      <t>: Only the Townships of Sullivan, Lenox, Lincoln, Fenner, Smithfield, Cazenovia, Nelson, DeRuyter and Georgetown.</t>
    </r>
  </si>
  <si>
    <r>
      <t xml:space="preserve">Ironworker -  Machinery Mover &amp; Rigger
Onsite Region 8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Broome, Cortland, Seneca, Tioga, Tompkins</t>
    </r>
    <r>
      <rPr>
        <sz val="11"/>
        <color theme="1"/>
        <rFont val="Calibri"/>
        <family val="2"/>
        <scheme val="minor"/>
      </rPr>
      <t xml:space="preserve">
</t>
    </r>
    <r>
      <rPr>
        <u/>
        <sz val="11"/>
        <color theme="1"/>
        <rFont val="Calibri"/>
        <family val="2"/>
        <scheme val="minor"/>
      </rPr>
      <t xml:space="preserve">PARTIAL COUNTIES:
</t>
    </r>
    <r>
      <rPr>
        <b/>
        <sz val="11"/>
        <color theme="1"/>
        <rFont val="Calibri"/>
        <family val="2"/>
        <scheme val="minor"/>
      </rPr>
      <t>Chenango:</t>
    </r>
    <r>
      <rPr>
        <u/>
        <sz val="11"/>
        <color theme="1"/>
        <rFont val="Calibri"/>
        <family val="2"/>
        <scheme val="minor"/>
      </rPr>
      <t xml:space="preserve"> </t>
    </r>
    <r>
      <rPr>
        <sz val="11"/>
        <color theme="1"/>
        <rFont val="Calibri"/>
        <family val="2"/>
        <scheme val="minor"/>
      </rPr>
      <t xml:space="preserve">Only the Townships of Lincklaen, Otselic, Pitcher, Pharsalia, German, McDonough, Preston, Norwich, Smithville, Oxford,
Guilford, Greene, Coventry, Bainbridge and Afton.
</t>
    </r>
    <r>
      <rPr>
        <b/>
        <sz val="11"/>
        <color theme="1"/>
        <rFont val="Calibri"/>
        <family val="2"/>
        <scheme val="minor"/>
      </rPr>
      <t>Schuyler</t>
    </r>
    <r>
      <rPr>
        <sz val="11"/>
        <color theme="1"/>
        <rFont val="Calibri"/>
        <family val="2"/>
        <scheme val="minor"/>
      </rPr>
      <t xml:space="preserve">: Only the Townships of Cayuta, Catharine, Hector and Montour.
</t>
    </r>
    <r>
      <rPr>
        <b/>
        <sz val="11"/>
        <color theme="1"/>
        <rFont val="Calibri"/>
        <family val="2"/>
        <scheme val="minor"/>
      </rPr>
      <t>Wayne</t>
    </r>
    <r>
      <rPr>
        <sz val="11"/>
        <color theme="1"/>
        <rFont val="Calibri"/>
        <family val="2"/>
        <scheme val="minor"/>
      </rPr>
      <t>: Only the Townships of Galen, Savannah, Rose, Butler, Huron and Wolcott</t>
    </r>
  </si>
  <si>
    <t>Overtime
Hourly Pay Rate</t>
  </si>
  <si>
    <t>Overtime
Total Hourly Rate</t>
  </si>
  <si>
    <t>After Business Hours
Hourly Pay Rate</t>
  </si>
  <si>
    <t>After Business Hours 
Total Hourly Rate</t>
  </si>
  <si>
    <t>Saturday Hourly Pay Rate</t>
  </si>
  <si>
    <t>Saturday Total Hourly Rate</t>
  </si>
  <si>
    <t>Sunday and NYS Holiday Hourly Pay Rate</t>
  </si>
  <si>
    <t>Sunday and NYS Holiday Total Hourly Rate</t>
  </si>
  <si>
    <t>Individual employed by the Contractor or a Subcontractor who:
1) Operates mechanical boom and cable, or tower and cable equipment to lift and move materials, machines, or products in many directions using the following machinery:
ABI Machine (150,000lbs and over or 149,999lbs and under when driving steel sheet piles),Crane, Truck Crane, Derrick, Dragline, Dredge, Crawler Crane, Tower Crane &amp; Pile Driver, Vertical Drill Rig (115,000lbs and over and 114,999lbs and under).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</si>
  <si>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Operating Engineer - Building: Operating Engineer - Building - Nassau, Suffolk</t>
  </si>
  <si>
    <r>
      <t xml:space="preserve">Ironworker -  Machinery Mover &amp; Rigger
Onsite Region 5
ENTIRE COUNTIES:
</t>
    </r>
    <r>
      <rPr>
        <b/>
        <sz val="11"/>
        <color theme="1"/>
        <rFont val="Calibri"/>
        <family val="2"/>
        <scheme val="minor"/>
      </rPr>
      <t>Albany, Columbia, Delaware, Greene, Rensselaer,  Schenectady, Schoharie</t>
    </r>
    <r>
      <rPr>
        <sz val="11"/>
        <color theme="1"/>
        <rFont val="Calibri"/>
        <family val="2"/>
        <scheme val="minor"/>
      </rPr>
      <t xml:space="preserve">
PARTIAL COUNTIES:
</t>
    </r>
    <r>
      <rPr>
        <b/>
        <sz val="11"/>
        <color theme="1"/>
        <rFont val="Calibri"/>
        <family val="2"/>
        <scheme val="minor"/>
      </rPr>
      <t>Fulton</t>
    </r>
    <r>
      <rPr>
        <sz val="11"/>
        <color theme="1"/>
        <rFont val="Calibri"/>
        <family val="2"/>
        <scheme val="minor"/>
      </rPr>
      <t xml:space="preserve">: Only the Townships of Broadalbin, Mayfield, Northampton, Perth, Bleecker and Johnstown
</t>
    </r>
    <r>
      <rPr>
        <b/>
        <sz val="11"/>
        <color theme="1"/>
        <rFont val="Calibri"/>
        <family val="2"/>
        <scheme val="minor"/>
      </rPr>
      <t>Montgomery</t>
    </r>
    <r>
      <rPr>
        <sz val="11"/>
        <color theme="1"/>
        <rFont val="Calibri"/>
        <family val="2"/>
        <scheme val="minor"/>
      </rPr>
      <t xml:space="preserve">: Only the Townships of Florida, Amsterdam, Charleston, Glen, Mohawk and Root.
</t>
    </r>
    <r>
      <rPr>
        <b/>
        <sz val="11"/>
        <color theme="1"/>
        <rFont val="Calibri"/>
        <family val="2"/>
        <scheme val="minor"/>
      </rPr>
      <t>Otsego</t>
    </r>
    <r>
      <rPr>
        <sz val="11"/>
        <color theme="1"/>
        <rFont val="Calibri"/>
        <family val="2"/>
        <scheme val="minor"/>
      </rPr>
      <t>: Only the Towns of Unadilla, Butternuts, Morris, Otego, Oneonta, Laurens, Millford, Maryland and Worchester.</t>
    </r>
  </si>
  <si>
    <t>Ironworker-Mach. Mover/Ornamental 
ENTIRE COUNTIES
Franklin, Herkimer, Lewis, Oneida, St. Lawrence
PARTIAL COUNTIES
Chenango: Only the Townships of Columbus, New Berlin, North Norwich, Plymouth, Sherburne and Smyrna.
Fulton: Only the Townships of Caroga, Ephratah, Oppenheim, Stratford.
Hamilton: Only the Townships of Arietta, Indian Lake, Inlet, Lake Pleasant, Long Lake and Morehouse.
Jefferson: Only the Townships of Antwerp, Champion, Philadelphia and Wilna.
Madison: Only the Townships of Brookfield, Eaton, Hamilton, Lebanon, Madison, Oneida and Stockbridge.
Montgomery: Only the Townships of Canajoharie, Minden, Palatine and St. Johnsville.
Otsego: Only the Townships of Burlington, Cherry Valley, Decatur, Edmeston, Exeter, Hartwick, Middlefield, New Lisbon, Otsego, Pittsfield,
Plainfield, Richfield, Roseboom, Springfield and Westford, and Village of Cooperstown.</t>
  </si>
  <si>
    <r>
      <t xml:space="preserve">Ironworker -  Machinery Mover &amp; Rigger
Onsite Region 5
PARTIAL COUNTIES:
</t>
    </r>
    <r>
      <rPr>
        <b/>
        <sz val="11"/>
        <color theme="1"/>
        <rFont val="Calibri"/>
        <family val="2"/>
        <scheme val="minor"/>
      </rPr>
      <t>Fulton</t>
    </r>
    <r>
      <rPr>
        <sz val="11"/>
        <color theme="1"/>
        <rFont val="Calibri"/>
        <family val="2"/>
        <scheme val="minor"/>
      </rPr>
      <t xml:space="preserve">: Only the Townships of Caroga, Ephratah, Oppenheim, Stratford
</t>
    </r>
    <r>
      <rPr>
        <b/>
        <sz val="11"/>
        <color theme="1"/>
        <rFont val="Calibri"/>
        <family val="2"/>
        <scheme val="minor"/>
      </rPr>
      <t>Montgomery</t>
    </r>
    <r>
      <rPr>
        <sz val="11"/>
        <color theme="1"/>
        <rFont val="Calibri"/>
        <family val="2"/>
        <scheme val="minor"/>
      </rPr>
      <t xml:space="preserve">: Only the Townships of Canajoharie, Minden, Palatine and St. Johnsville.
</t>
    </r>
    <r>
      <rPr>
        <b/>
        <sz val="11"/>
        <color theme="1"/>
        <rFont val="Calibri"/>
        <family val="2"/>
        <scheme val="minor"/>
      </rPr>
      <t>Otsego</t>
    </r>
    <r>
      <rPr>
        <sz val="11"/>
        <color theme="1"/>
        <rFont val="Calibri"/>
        <family val="2"/>
        <scheme val="minor"/>
      </rPr>
      <t>: Only the Townships of Burlington, Cherry Valley, Decatur, Edmeston, Exeter, Hartwick, Middlefield, New Lisbon, Otsego, Pittsfield,
Plainfield, Richfield, Roseboom, Springfield and Westford, and Village of Cooperstown.</t>
    </r>
  </si>
  <si>
    <r>
      <t xml:space="preserve">Operating Engineer - Heavy &amp; Highway 
Class A
Onsite Region 5
ENTIRE COUNTIES:
</t>
    </r>
    <r>
      <rPr>
        <b/>
        <sz val="11"/>
        <color theme="1"/>
        <rFont val="Calibri"/>
        <family val="2"/>
        <scheme val="minor"/>
      </rPr>
      <t>Albany, Columbia, Fulton, Greene, Montgomery, Otsego, Rensselaer,  Schenectady, Schoharie</t>
    </r>
  </si>
  <si>
    <r>
      <t xml:space="preserve">Operating Engineer - Building 
Class A1 
Onsite Region 5
ENTIRE COUNTIES:
</t>
    </r>
    <r>
      <rPr>
        <b/>
        <sz val="11"/>
        <color theme="1"/>
        <rFont val="Calibri"/>
        <family val="2"/>
        <scheme val="minor"/>
      </rPr>
      <t>Albany, Columbia, Fulton, Greene, Montgomery, Otsego, Rensselaer,  Schenectady, Schoharie</t>
    </r>
  </si>
  <si>
    <t xml:space="preserve"> Operating Engineer - Building 
ENTIRE COUNTIES
Albany, Clinton, Columbia, Essex, Franklin, Fulton, Greene, Hamilton, Herkimer, Montgomery, Otsego, Rensselaer, Saratoga, Schenectady, Schoharie, Warren, Washington
PARTIAL COUNTIES
Dutchess: Defined as north of the northern boundary line of City of Poughkeepsie then due east to Route 115 to Bedelt Road then east along Bedelt Road to VanWagner Road then north along VanWagner Road to Bower Road then east along Bower Road to Rte. 44 east to Route 343 then along Route 343 east to the northern boundary of Town of Dover Plains and east along the northern boundary of Town of Dover Plains to Connecticut.</t>
  </si>
  <si>
    <t>Operating Engineer - Heavy&amp;Highway 
ENTIRE COUNTIES
Albany, Broome, Chenango, Clinton, Columbia, Essex, Franklin, Fulton, Greene, Hamilton, Herkimer, Montgomery, Otsego, Rensselaer, Saratoga, Schenectady, Schoharie, Tioga, Warren, Washington
PARTIAL COUNTIES
Dutchess: Defined as north of the northern boundary line of City of Poughkeepsie then due east to Route 115 to Bedelt Road then east along Bedelt Road to VanWagner Road then north along VanWagner Road to Bower Road then east along Bower Road to Rte. 44 east to Route 343 then along Route 343 east to the northern boundary of Town of Dover Plains and east along the northern boundary of Town of Dover Plains to Connecticut.</t>
  </si>
  <si>
    <t>Operating Engineer - Building / Heavy&amp;Highway 
ENTIRE COUNTIES
Delaware, Orange, Rockland, Sullivan, Ulster</t>
  </si>
  <si>
    <t>Teamster - Building 
ENTIRE COUNTIES
Albany, Columbia, Fulton, Greene, Montgomery, Rensselaer, Saratoga, Schenectady, Schoharie, Washington</t>
  </si>
  <si>
    <t>Teamster - Heavy &amp; Highway 
ENTIRE COUNTIES
Albany, Columbia, Fulton, Greene, Hamilton, Herkimer, Montgomery, Oneida, Rensselaer, Saratoga, Schenectady, Schoharie, Washington
PARTIAL COUNTIES
Chenango: Entire county except the Townships of Afton, Bainbridge, Coventry, Greene, Guilford, Oxford and Smithville.
Lewis: Only the Township of Grieg, Lewis, Leyden, Lowville, Lyonsdale, Martinsburg, Turin, West Turin and Watson.
Madison: Only the Townships of Brookfield, Eaton, Hamilton, Lebanon, Lincoln, Madison, Smithfield, Stockbridge and the City of Oneida
Otsego: Entire county EXCEPT Townships of Butternuts, Laurens, Maryland, Milford, Morris, Oneonta, Otego, Unidilla and Worchester.
Warren: Only the Townships of Bolton, Warrensburg, Thurman, Stony Creek, Luzerne, Caldwell (Lake George), and Queensbury.</t>
  </si>
  <si>
    <t>Individual employed by the Contractor or a Subcontractor who:
1) Operates/Moves a counterweight trailer which is being used in conjunction with moving of a crane rentals of the size where required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</si>
  <si>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Teamster - Building 
ENTIRE COUNTIES
Hamilton, Herkimer, Oneida
PARTIAL COUNTIES
Chenango: Entire county except the Townships of Afton, Bainbridge, Coventry, Greene, Guilford, Oxford and Smithville.
Lewis: Only the Township of Grieg, Lewis, Leyden, Lowville, Lyonsdale, Martinsburg, Turin, West Turin and Watson.
Madison: Only the Townships of Brookfield, Eaton, Hamilton, Lebanon, Lincoln, Madison, Smithfield, Stockbridge and the City of Oneida
Otsego: Entire county EXCEPT Townships of Butternuts, Laurens, Maryland, Milford, Morris, Oneonta, Otego, Unidilla and Worchester</t>
  </si>
  <si>
    <t>Teamster - Building
ENTIRE COUNTIES
Broome, Cayuga, Cortland, Delaware, Onondaga, Seneca, Tompkins, Yates
PARTIAL COUNTIES
Allegany: Only the Townships of Almond, Burns, and Alfred.
Chenango: Only the Townships of Afton, Bainbridge, Coventry, Greene, Guilford, Oxford and Smithville.
Madison: Only the Townships of Cazenovia, DeRuyter, Fenner, Georgetown, Lenox, Nelson and Sullivan.
Oswego: All Townships except Redfield, Boylston and Sandy Creek.
Otsego: Only the Townships of Butternuts, Laurens, Maryland, Millford, Morris, Oneonta, Otego, Unadilla, and Worchester.
Steuben: Only the Townships of Prattsburg, Canisteo, Fremont, Cohoctan, Dansville, Hornell, Hartsville, Greenwood, West Union, Troupsburg, and Jasper.
Tioga: Only the Townships of Berkshire, Candor, Newark Valley, Nichols, Owego, Richford, and Tioga. All territory east of Nichols/Smithboro to Broome County, within State of New York.</t>
  </si>
  <si>
    <r>
      <t xml:space="preserve">Teamster – Building
Group B
Onsite Region 5
</t>
    </r>
    <r>
      <rPr>
        <b/>
        <sz val="11"/>
        <color theme="1"/>
        <rFont val="Calibri"/>
        <family val="2"/>
        <scheme val="minor"/>
      </rPr>
      <t>Otsego</t>
    </r>
    <r>
      <rPr>
        <sz val="11"/>
        <color theme="1"/>
        <rFont val="Calibri"/>
        <family val="2"/>
        <scheme val="minor"/>
      </rPr>
      <t>: Entire county EXCEPT Townships of Butternuts, Laurens, Maryland, Milford, Morris, Oneonta, Otego, Unidilla and Worchester</t>
    </r>
  </si>
  <si>
    <t xml:space="preserve"> Teamster - Heavy&amp;Highway 
ENTIRE COUNTIES
Broome, Delaware
PARTIAL COUNTIES
Chenango: Only the Townships of Smithville, Greene, Coventry, Oxford, Afton, Bainbridge and Guilford.
Otsego: Only the Townships of Butternuts, Laurens, Maryland, Milford, Morris, Oneonta, Otego, Unadilla and Worchester.
Tioga: Only the Townships of Nichols, Tioga, Candor, Richford, Berkshire, Newark Valley and Owego.</t>
  </si>
  <si>
    <t>Ironworker-Mover/Rigger
ENTIRE COUNTIES
Albany, Clinton, Columbia, Delaware, Essex, Greene, Rensselaer, Saratoga, Schenectady, Schoharie, Warren, Washington
PARTIAL COUNTIES
Fulton: Only the Townships of Broadalbin, Mayfield, Northampton, Perth, Bleecker and Johnstown
Hamilton: Only the Townships of Hope, Benson and Wells.
Montgomery: Only the Townships of Florida, Amsterdam, Charleston, Glen, Mohawk and Root.
Otsego: Only the Towns of Unadilla, Butternuts, Morris, Otego, Oneonta, Laurens, Millford, Maryland and Worchester</t>
  </si>
  <si>
    <r>
      <t xml:space="preserve">Teamster - Heavy &amp; Highway 
Group #1
Onsite Region 5
ENTIRE COUNTIES:
</t>
    </r>
    <r>
      <rPr>
        <b/>
        <sz val="11"/>
        <color theme="1"/>
        <rFont val="Calibri"/>
        <family val="2"/>
        <scheme val="minor"/>
      </rPr>
      <t>Delaware</t>
    </r>
    <r>
      <rPr>
        <sz val="11"/>
        <color theme="1"/>
        <rFont val="Calibri"/>
        <family val="2"/>
        <scheme val="minor"/>
      </rPr>
      <t xml:space="preserve">
PARTIAL COUNTIES:
</t>
    </r>
    <r>
      <rPr>
        <b/>
        <sz val="11"/>
        <color theme="1"/>
        <rFont val="Calibri"/>
        <family val="2"/>
        <scheme val="minor"/>
      </rPr>
      <t>Otsego</t>
    </r>
    <r>
      <rPr>
        <sz val="11"/>
        <color theme="1"/>
        <rFont val="Calibri"/>
        <family val="2"/>
        <scheme val="minor"/>
      </rPr>
      <t>: Only the Townships of Butternuts, Laurens, Maryland, Milford, Morris, Oneonta, Otego, Unadilla and Worchester.</t>
    </r>
  </si>
  <si>
    <r>
      <t xml:space="preserve">Teamster - Heavy &amp; Highway 
Group #3
Onsite Region 5
ENTIRE COUNTIES:
</t>
    </r>
    <r>
      <rPr>
        <b/>
        <sz val="11"/>
        <color theme="1"/>
        <rFont val="Calibri"/>
        <family val="2"/>
        <scheme val="minor"/>
      </rPr>
      <t>Albany, Columbia, Fulton, Greene, Montgomery, Rensselaer, Schenectady, Schoharie</t>
    </r>
    <r>
      <rPr>
        <sz val="11"/>
        <color theme="1"/>
        <rFont val="Calibri"/>
        <family val="2"/>
        <scheme val="minor"/>
      </rPr>
      <t xml:space="preserve">
PARTIAL COUNTIES:
</t>
    </r>
    <r>
      <rPr>
        <b/>
        <sz val="11"/>
        <color theme="1"/>
        <rFont val="Calibri"/>
        <family val="2"/>
        <scheme val="minor"/>
      </rPr>
      <t>Otsego</t>
    </r>
    <r>
      <rPr>
        <sz val="11"/>
        <color theme="1"/>
        <rFont val="Calibri"/>
        <family val="2"/>
        <scheme val="minor"/>
      </rPr>
      <t>: Entire county EXCEPT Townships of Butternuts, Laurens, Maryland, Milford, Morris, Oneonta, Otego, Unidilla and Worchester.</t>
    </r>
  </si>
  <si>
    <t>Individual employed by the Contractor or a Subcontractor who:
1) Operates/Moves a counterweight trailer which is being used in conjunction with moving of a crane rentals of the size where required,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</si>
  <si>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Comparable Customer
Hourly Overtime Rental Price</t>
  </si>
  <si>
    <r>
      <t xml:space="preserve">Operating Engineer - Building/Heavy &amp; Highway 
Class A2
Onsite Region 5
ENTIRE COUNTIES:
</t>
    </r>
    <r>
      <rPr>
        <b/>
        <sz val="11"/>
        <color theme="1"/>
        <rFont val="Calibri"/>
        <family val="2"/>
        <scheme val="minor"/>
      </rPr>
      <t>Delaware</t>
    </r>
  </si>
  <si>
    <r>
      <t xml:space="preserve">Operating Engineer - Building/Heavy &amp; Highway 
Class A1
Onsite Region 5
ENTIRE COUNTIES:
</t>
    </r>
    <r>
      <rPr>
        <b/>
        <sz val="11"/>
        <color theme="1"/>
        <rFont val="Calibri"/>
        <family val="2"/>
        <scheme val="minor"/>
      </rPr>
      <t>Delaware</t>
    </r>
  </si>
  <si>
    <r>
      <t xml:space="preserve">Operating Engineer - Building/Heavy &amp; Highway 
Class A3
Onsite Region 5
ENTIRE COUNTIES:
</t>
    </r>
    <r>
      <rPr>
        <b/>
        <sz val="11"/>
        <color theme="1"/>
        <rFont val="Calibri"/>
        <family val="2"/>
        <scheme val="minor"/>
      </rPr>
      <t>Delaware</t>
    </r>
  </si>
  <si>
    <r>
      <t xml:space="preserve">Operating Engineer - Building/Heavy &amp; Highway 
Class A4
Onsite Region 5
ENTIRE COUNTIES:
</t>
    </r>
    <r>
      <rPr>
        <b/>
        <sz val="11"/>
        <color theme="1"/>
        <rFont val="Calibri"/>
        <family val="2"/>
        <scheme val="minor"/>
      </rPr>
      <t>Delaware</t>
    </r>
  </si>
  <si>
    <r>
      <t xml:space="preserve">Operating Engineer - Building/Heavy &amp; Highway 
Class A5
Onsite Region 5
ENTIRE COUNTIES:
</t>
    </r>
    <r>
      <rPr>
        <b/>
        <sz val="11"/>
        <color theme="1"/>
        <rFont val="Calibri"/>
        <family val="2"/>
        <scheme val="minor"/>
      </rPr>
      <t>Delaware</t>
    </r>
  </si>
  <si>
    <r>
      <t xml:space="preserve">Operating Engineer - Building/Heavy &amp; Highway 
Class A
Onsite Region 5
ENTIRE COUNTIES:
</t>
    </r>
    <r>
      <rPr>
        <b/>
        <sz val="11"/>
        <color theme="1"/>
        <rFont val="Calibri"/>
        <family val="2"/>
        <scheme val="minor"/>
      </rPr>
      <t>Delaware</t>
    </r>
  </si>
  <si>
    <r>
      <t xml:space="preserve">Teamster – Building
Group B
Onsite Region 5
ENTIRE COUNTIES:
</t>
    </r>
    <r>
      <rPr>
        <b/>
        <sz val="11"/>
        <color theme="1"/>
        <rFont val="Calibri"/>
        <family val="2"/>
        <scheme val="minor"/>
      </rPr>
      <t>Albany, Columbia, Fulton, Greene, Montgomery, Rensselaer,  Schenectady, Schoharie</t>
    </r>
  </si>
  <si>
    <r>
      <t xml:space="preserve">Teamster – Building
Group A
Onsite Region 5
ENTIRE COUNTIES:
</t>
    </r>
    <r>
      <rPr>
        <b/>
        <sz val="11"/>
        <color theme="1"/>
        <rFont val="Calibri"/>
        <family val="2"/>
        <scheme val="minor"/>
      </rPr>
      <t>Albany, Columbia, Fulton, Greene, Montgomery, Rensselaer,  Schenectady, Schoharie</t>
    </r>
  </si>
  <si>
    <r>
      <t xml:space="preserve">Teamster – Building
Group A
Onsite Region 5
</t>
    </r>
    <r>
      <rPr>
        <b/>
        <sz val="11"/>
        <color theme="1"/>
        <rFont val="Calibri"/>
        <family val="2"/>
        <scheme val="minor"/>
      </rPr>
      <t>Otsego</t>
    </r>
    <r>
      <rPr>
        <sz val="11"/>
        <color theme="1"/>
        <rFont val="Calibri"/>
        <family val="2"/>
        <scheme val="minor"/>
      </rPr>
      <t>: Entire county EXCEPT Townships of Butternuts, Laurens, Maryland, Milford, Morris, Oneonta, Otego, Unidilla and Worchester</t>
    </r>
  </si>
  <si>
    <r>
      <t xml:space="preserve">Teamster - Heavy &amp; Highway 
Group #2
Onsite Region 5
ENTIRE COUNTIES:
</t>
    </r>
    <r>
      <rPr>
        <b/>
        <sz val="11"/>
        <color theme="1"/>
        <rFont val="Calibri"/>
        <family val="2"/>
        <scheme val="minor"/>
      </rPr>
      <t>Albany, Columbia, Fulton, Greene, Montgomery, Rensselaer, Schenectady, Schoharie</t>
    </r>
    <r>
      <rPr>
        <sz val="11"/>
        <color theme="1"/>
        <rFont val="Calibri"/>
        <family val="2"/>
        <scheme val="minor"/>
      </rPr>
      <t xml:space="preserve">
PARTIAL COUNTIES:
</t>
    </r>
    <r>
      <rPr>
        <b/>
        <sz val="11"/>
        <color theme="1"/>
        <rFont val="Calibri"/>
        <family val="2"/>
        <scheme val="minor"/>
      </rPr>
      <t>Otsego</t>
    </r>
    <r>
      <rPr>
        <sz val="11"/>
        <color theme="1"/>
        <rFont val="Calibri"/>
        <family val="2"/>
        <scheme val="minor"/>
      </rPr>
      <t>: Entire county EXCEPT Townships of Butternuts, Laurens, Maryland, Milford, Morris, Oneonta, Otego, Unidilla and Worchester.</t>
    </r>
  </si>
  <si>
    <r>
      <t xml:space="preserve">Teamster - Heavy &amp; Highway 
Group #1
Onsite Region 5
ENTIRE COUNTIES:
</t>
    </r>
    <r>
      <rPr>
        <b/>
        <sz val="11"/>
        <color theme="1"/>
        <rFont val="Calibri"/>
        <family val="2"/>
        <scheme val="minor"/>
      </rPr>
      <t>Albany, Columbia, Fulton, Greene, Montgomery, Rensselaer, Schenectady, Schoharie</t>
    </r>
    <r>
      <rPr>
        <sz val="11"/>
        <color theme="1"/>
        <rFont val="Calibri"/>
        <family val="2"/>
        <scheme val="minor"/>
      </rPr>
      <t xml:space="preserve">
PARTIAL COUNTIES:
</t>
    </r>
    <r>
      <rPr>
        <b/>
        <sz val="11"/>
        <color theme="1"/>
        <rFont val="Calibri"/>
        <family val="2"/>
        <scheme val="minor"/>
      </rPr>
      <t>Otsego</t>
    </r>
    <r>
      <rPr>
        <sz val="11"/>
        <color theme="1"/>
        <rFont val="Calibri"/>
        <family val="2"/>
        <scheme val="minor"/>
      </rPr>
      <t>: Entire county EXCEPT Townships of Butternuts, Laurens, Maryland, Milford, Morris, Oneonta, Otego, Unidilla and Worchester.</t>
    </r>
  </si>
  <si>
    <t>*The NYS Hourly Overtime Rental Price is only applicable due to an error, miscalculation, or other issue caused or made by the Authorized User which results in the Contractor requiring the rental longer than previously agreed. The Contractor Must not use this rate to solely charge for additional hours if they are known up front (e.g. if a lift is ordered for 12 hours, the Contractor Must not charge 8 hours at the regular rate, and then 4 at the overtime).</t>
  </si>
  <si>
    <t>Individual employed by the Contractor or a Subcontractor who:
1) Operates mechanical boom and cable,  and cable equipment to lift and move materials, machines, or products in many directions using the following machinery:
Cranes, Derricks less than 100 tons with a boom under 100ft.;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</si>
  <si>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
Cranes, Derricks less than 100 tons with a 100ft to 139ft boom.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</si>
  <si>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
CLASS A:
boom trucks 5 tons and under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</si>
  <si>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Building 
Class A
Onsite Region 5
ENTIRE COUNTIES:
</t>
    </r>
    <r>
      <rPr>
        <b/>
        <sz val="11"/>
        <color theme="1"/>
        <rFont val="Calibri"/>
        <family val="2"/>
        <scheme val="minor"/>
      </rPr>
      <t>Albany, Columbia, Fulton, Greene, Montgomery, Otsego, Rensselaer,  Schenectady, Schoharie</t>
    </r>
  </si>
  <si>
    <t>Individual employed by the Contractor or a Subcontractor who:
1) Operates mechanical boom and cable,  and cable equipment to lift and move materials, machines, or products in many directions using the following machinery:
CLASS A1:
Crane, hydraulic cranes, tower crane, locomotive crane, cableway, derricks, boom trucks over 5 tons.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</si>
  <si>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
CLASS A:
boom trucks 5 tons and under, maintenance engineer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</si>
  <si>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
Cranes, Derricks and  less than 100 tons with 140ft boom and over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</si>
  <si>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
Cranes, Derricks  100 tons or more and Tower Cranes, with 100ft to 139ft boom.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</si>
  <si>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
Cranes, Derricks  100 tons or more and Tower Cranes, with 140ft boom and over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</si>
  <si>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
Cranes, Derricks 100 tons or more and Tower Cranes with a boom under 100ft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</si>
  <si>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or tower and cable equipment to lift and move materials, machines, or products in many directions using the following machinery:
ABI Machine (149,999 and under used for augering and drilling), Asphalt Spreader, Backhoe Crawler(360 swing), Barrier Machine, CAP (ice machine), Cherrypicker CAP (over 70 tons), CMI or Maxim Spreader, Concrete Pump, Directional Boring, GradAll, Grader, Hydraulic Cherrypicker/Crane (2seats), Hoist (3drum or multi platform), Laser Screed, Loading Machine (Bucket/CAP 10yrds or more), Milling Machine (Large), Pipeline Welder, Plant Engineer, Power Winch (stone setting/structural steel), Powerhouse, Scoop Carry-All Scraper (in tandem), Sideboom Tractor (includes tank work), Track Alignment Machine, Stone Spreader (self propelled), Striping Machine (long line/truck mounted), Tree Grapple, Zamboni.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</si>
  <si>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Ironworker - Rigger 
Onsite Region 1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Nassau, Suffolk</t>
    </r>
  </si>
  <si>
    <r>
      <t xml:space="preserve">Operating Engineer - Building 
Class AA Crane
Onsite Region 1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Nassau, Suffolk</t>
    </r>
  </si>
  <si>
    <r>
      <t xml:space="preserve">Operating Engineer - Building 
Class A Crane 
Onsite Region 1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Nassau, Suffolk</t>
    </r>
  </si>
  <si>
    <r>
      <t xml:space="preserve">Teamster - Heavy &amp; Highway
Site Excavating (Chauffeurs) 
Light Construction Work
Onsite Region 1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Nassau, Suffolk</t>
    </r>
  </si>
  <si>
    <r>
      <t xml:space="preserve">Teamster - Heavy &amp; Highway
Site Excavating (Chauffeurs) 
Heavy Construction Work
Onsite Region 1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Nassau, Suffolk</t>
    </r>
  </si>
  <si>
    <r>
      <t xml:space="preserve">Ironworker - Rigger 
Onsite Region 2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Bronx, Kings, New York, Queens, Richmond</t>
    </r>
  </si>
  <si>
    <r>
      <t xml:space="preserve">Ironworker - Rigger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Westchester</t>
    </r>
  </si>
  <si>
    <t>Ironworker - Mach. Mov./Rigger
Chemung, Livingston, Monroe, Ontario, Yates
PARTIAL COUNTIES
Allegany: Only the Townships of Birdsall, Burns and Grove.
Genesee: Only the Townships of Batavia, Bergen, Bethany, Byron, Elba, LeRoy, Oakfield, Pavillion, Stafford.
Orleans: Only the Townships of Albion, Barre, Carlton, Clarendon, Gaines, Kendall, Murray, and Village of Holley.
Schuyler: Only the Townships of Dix, Orange, Reading and Tyron.
Steuben: Only the Townships of Addison, Avoca, Bath , Bradford, Cameron, Campbell, Caton, Cohocton, Corning, Dansville, Erwin, Hornby,
Lindley, Prattsburg, Pulteney, Rathbone, Thurston, Tuscarora, Urbana, Wayland, Wayne, Wheeler, Woodhull.
Wayne: Only the Townships of Arcadia, Lyons, Macedon, Marion, Ontario, Palmyra, Sodus, Walworth, Willamson and Village of Newark.
Wyoming: Only the Townships of Castile, Covington, Middlebury, Perry.</t>
  </si>
  <si>
    <t>Ironworker -Structural, Reinforcing, Re-bar, Machinery Mover &amp; Rigger, Ornamental &amp; Curtain Wall, Window Wall, Pre-Glazed Metal Framed Windows Attached to Steel or Masonry Including Caulking, Fence Erector (Chain Link/Security), Sheeter/Bridge Rail, Pre-Cast Erector, Stone
Derrickman, Pre-Engineered Building Erector, Welder
ENTIRE COUNTIES
Broome, Cayuga, Cortland, Onondaga, Oswego, Seneca, Tioga, Tompkins
PARTIAL COUNTIES
Chenango: Only the Townships of Lincklaen, Otselic, Pitcher, Pharsalia, German, McDonough, Preston, Norwich, Smithville, Oxford,
Guilford, Greene, Coventry, Bainbridge and Afton.
Jefferson: Only the Townships of Alexandria, Theresa, Clayton, Orleans, Cape Vincent, Lyme, Brownville, Pamelia, LeRay, Hounsfield,
Watertown, Rutland, Adams, Henderson, Rodman, Ellisburg, Lorraine and Worth.
Madison: Only the Townships of Sullivan, Lenox, Lincoln, Fenner, Smithfield, Cazenovia, Nelson, DeRuyter and Georgetown.
Schuyler: Only the Townships of Cayuta, Catharine, Hector and Montour.
Wayne: Only the Townships of Galen, Savannah, Rose, Butler, Huron and Wolcott</t>
  </si>
  <si>
    <r>
      <t xml:space="preserve">Ironworker -  Machinery Mover &amp; Rigger
Onsite Region 8
</t>
    </r>
    <r>
      <rPr>
        <u/>
        <sz val="11"/>
        <color theme="1"/>
        <rFont val="Calibri"/>
        <family val="2"/>
        <scheme val="minor"/>
      </rPr>
      <t xml:space="preserve">ENTIRE COUNTIES
</t>
    </r>
    <r>
      <rPr>
        <b/>
        <sz val="11"/>
        <color theme="1"/>
        <rFont val="Calibri"/>
        <family val="2"/>
        <scheme val="minor"/>
      </rPr>
      <t>Chemung, Livingston, Monroe, Ontario, Yates</t>
    </r>
    <r>
      <rPr>
        <sz val="11"/>
        <color theme="1"/>
        <rFont val="Calibri"/>
        <family val="2"/>
        <scheme val="minor"/>
      </rPr>
      <t xml:space="preserve">
</t>
    </r>
    <r>
      <rPr>
        <u/>
        <sz val="11"/>
        <color theme="1"/>
        <rFont val="Calibri"/>
        <family val="2"/>
        <scheme val="minor"/>
      </rPr>
      <t xml:space="preserve">PARTIAL COUNTIES:
</t>
    </r>
    <r>
      <rPr>
        <b/>
        <sz val="11"/>
        <color theme="1"/>
        <rFont val="Calibri"/>
        <family val="2"/>
        <scheme val="minor"/>
      </rPr>
      <t>Schuyler</t>
    </r>
    <r>
      <rPr>
        <sz val="11"/>
        <color theme="1"/>
        <rFont val="Calibri"/>
        <family val="2"/>
        <scheme val="minor"/>
      </rPr>
      <t xml:space="preserve">: Only the Townships of Dix, Orange, Reading and Tyron.
</t>
    </r>
    <r>
      <rPr>
        <b/>
        <sz val="11"/>
        <color theme="1"/>
        <rFont val="Calibri"/>
        <family val="2"/>
        <scheme val="minor"/>
      </rPr>
      <t>Steuben</t>
    </r>
    <r>
      <rPr>
        <sz val="11"/>
        <color theme="1"/>
        <rFont val="Calibri"/>
        <family val="2"/>
        <scheme val="minor"/>
      </rPr>
      <t xml:space="preserve">: Only the Townships of Addison, Avoca, Bath , Bradford, Cameron, Campbell, Caton, Cohocton, Corning, Dansville, Erwin, Hornby,
Lindley, Prattsburg, Pulteney, Rathbone, Thurston, Tuscarora, Urbana, Wayland, Wayne, Wheeler, Woodhull.
</t>
    </r>
    <r>
      <rPr>
        <b/>
        <sz val="11"/>
        <color theme="1"/>
        <rFont val="Calibri"/>
        <family val="2"/>
        <scheme val="minor"/>
      </rPr>
      <t>Wayne</t>
    </r>
    <r>
      <rPr>
        <sz val="11"/>
        <color theme="1"/>
        <rFont val="Calibri"/>
        <family val="2"/>
        <scheme val="minor"/>
      </rPr>
      <t>: Only the Townships of Arcadia, Lyons, Macedon, Marion, Ontario, Palmyra, Sodus, Walworth, Willamson and Village of Newark.</t>
    </r>
  </si>
  <si>
    <t xml:space="preserve"> Ironworker - Mach. Mover/Ornamental
ENTIRE COUNTIES
Franklin, Herkimer, Lewis, Oneida, St. Lawrence
PARTIAL COUNTIES
Chenango: Only the Townships of Columbus, New Berlin, North Norwich, Plymouth, Sherburne and Smyrna.
Fulton: Only the Townships of Caroga, Ephratah, Oppenheim, Stratford.
Hamilton: Only the Townships of Arietta, Indian Lake, Inlet, Lake Pleasant, Long Lake and Morehouse.
Jefferson: Only the Townships of Antwerp, Champion, Philadelphia and Wilna.
Madison: Only the Townships of Brookfield, Eaton, Hamilton, Lebanon, Madison, Oneida and Stockbridge.
Montgomery: Only the Townships of Canajoharie, Minden, Palatine and St. Johnsville.
Otsego: Only the Townships of Burlington, Cherry Valley, Decatur, Edmeston, Exeter, Hartwick, Middlefield, New Lisbon, Otsego, Pittsfield,
Plainfield, Richfield, Roseboom, Springfield and Westford, and Village of Cooperstown.</t>
  </si>
  <si>
    <r>
      <t xml:space="preserve">Ironworker -  Machinery Mover &amp; Rigger
Onsite Region 8
PARTIAL COUNTIES
</t>
    </r>
    <r>
      <rPr>
        <b/>
        <sz val="11"/>
        <color theme="1"/>
        <rFont val="Calibri"/>
        <family val="2"/>
        <scheme val="minor"/>
      </rPr>
      <t>Chenango</t>
    </r>
    <r>
      <rPr>
        <sz val="11"/>
        <color theme="1"/>
        <rFont val="Calibri"/>
        <family val="2"/>
        <scheme val="minor"/>
      </rPr>
      <t>: Only the Townships of Columbus, New Berlin, North Norwich, Plymouth, Sherburne and Smyrna.</t>
    </r>
  </si>
  <si>
    <r>
      <t xml:space="preserve">Ironworker -  Machinery Mover &amp; Rigger
Onsite Region 8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 xml:space="preserve">Steuben: </t>
    </r>
    <r>
      <rPr>
        <sz val="11"/>
        <color theme="1"/>
        <rFont val="Calibri"/>
        <family val="2"/>
        <scheme val="minor"/>
      </rPr>
      <t>Only the Townships of Canisteo, Freemont, Greenwood,Hartsville, Hornell, Hornellsville, Howard, Jasper, Troupsburg and West Union</t>
    </r>
  </si>
  <si>
    <t>Ironworker - Riggers &amp; Mach. Movers
ENTIRE COUNTIES
Cattaraugus, Chautauqua
PARTIAL COUNTIES
Allegany: Entire county except the Towns of Birdsall, Burns and Grove.
Erie: All except the Town of Grand Island north of Whitehaven Road.
Genesee: Only the Townships of Alabama, Alexander, Darien and Pembroke
Steuben: Only the Townships of Canisteo, Freemont, Greenwood,Hartsville, Hornell, Hornellsville, Howard, Jasper, Troupsburg and West
Union
Wyoming: Only the Townships of Arcade, Attica, Bennington, Eagle,Gainsville, Java, Orangeville, Pike, Sheldon, Warsaw and Wethersfield</t>
  </si>
  <si>
    <t>Operating Engineer - Building 
ENTIRE COUNTIES
Broome, Chenango, Tioga</t>
  </si>
  <si>
    <r>
      <t xml:space="preserve">Operating Engineer - Building 
Class A1 
Onsite Region 8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Broome, Chenango, Tioga</t>
    </r>
  </si>
  <si>
    <r>
      <t xml:space="preserve">Operating Engineer - Building 
Class A
Onsite Region 8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Broome, Chenango, Tioga</t>
    </r>
  </si>
  <si>
    <r>
      <t xml:space="preserve">Operating Engineer - Building 
Class B
Onsite Region 8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Broome, Chenango, Tioga</t>
    </r>
  </si>
  <si>
    <r>
      <t xml:space="preserve">Teamster - Onsite Region 2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Bronx, Kings, New York, Queens, Richmond</t>
    </r>
  </si>
  <si>
    <t>JOB DESCRIPTION Teamster - Building / Heavy&amp;Highway 
ENTIRE COUNTIES
Dutchess, Orange, Rockland, Sullivan, Ulster</t>
  </si>
  <si>
    <r>
      <t xml:space="preserve">Operating Engineer - Heavy &amp; Highway 
Class A
Onsite Region 5
PARTIAL COUNTIES:
</t>
    </r>
    <r>
      <rPr>
        <b/>
        <sz val="11"/>
        <color theme="1"/>
        <rFont val="Calibri"/>
        <family val="2"/>
        <scheme val="minor"/>
      </rPr>
      <t xml:space="preserve">Dutchess: </t>
    </r>
    <r>
      <rPr>
        <sz val="11"/>
        <color theme="1"/>
        <rFont val="Calibri"/>
        <family val="2"/>
        <scheme val="minor"/>
      </rPr>
      <t>Defined as north of the northern boundary line of City of Poughkeepsie then due east to Route 115 to Bedelt Road then east
along Bedelt Road to VanWagner Road then north along VanWagner Road to Bower Road then east along Bower Road to Rte. 44 east to
Route 343 then along Route 343 east to the northern boundary of Town of Dover Plains and east along the northern boundary of Town of
Dover Plains to Connecticut</t>
    </r>
  </si>
  <si>
    <r>
      <t xml:space="preserve">Operating Engineer - Building 
Class A
Onsite Region 5
PARTIAL COUNTIES:
</t>
    </r>
    <r>
      <rPr>
        <b/>
        <sz val="11"/>
        <color theme="1"/>
        <rFont val="Calibri"/>
        <family val="2"/>
        <scheme val="minor"/>
      </rPr>
      <t>Dutchess</t>
    </r>
    <r>
      <rPr>
        <sz val="11"/>
        <color theme="1"/>
        <rFont val="Calibri"/>
        <family val="2"/>
        <scheme val="minor"/>
      </rPr>
      <t>: Defined as north of the northern boundary line of City of Poughkeepsie then due east to Route 115 to Bedelt Road then east
along Bedelt Road to VanWagner Road then north along VanWagner Road to Bower Road then east along Bower Road to Rte. 44 east to
Route 343 then along Route 343 east to the northern boundary of Town of Dover Plains and east along the northern boundary of Town of
Dover Plains to Connecticut</t>
    </r>
  </si>
  <si>
    <r>
      <t xml:space="preserve">Operating Engineer - Building 
Class A1 
Onsite Region 5
PARTIAL COUNTIES:
</t>
    </r>
    <r>
      <rPr>
        <b/>
        <sz val="11"/>
        <color theme="1"/>
        <rFont val="Calibri"/>
        <family val="2"/>
        <scheme val="minor"/>
      </rPr>
      <t>Dutchess</t>
    </r>
    <r>
      <rPr>
        <sz val="11"/>
        <color theme="1"/>
        <rFont val="Calibri"/>
        <family val="2"/>
        <scheme val="minor"/>
      </rPr>
      <t>: Defined as north of the northern boundary line of City of Poughkeepsie then due east to Route 115 to Bedelt Road then east
along Bedelt Road to VanWagner Road then north along VanWagner Road to Bower Road then east along Bower Road to Rte. 44 east to
Route 343 then along Route 343 east to the northern boundary of Town of Dover Plains and east along the northern boundary of Town of
Dover Plains to Connecticut</t>
    </r>
  </si>
  <si>
    <r>
      <t xml:space="preserve">Operating Engineer - Building 
Group I
Onsite Region 3
ENTIRE COUNTIES
</t>
    </r>
    <r>
      <rPr>
        <b/>
        <sz val="11"/>
        <color theme="1"/>
        <rFont val="Calibri"/>
        <family val="2"/>
        <scheme val="minor"/>
      </rPr>
      <t>Putnam, Westchester</t>
    </r>
    <r>
      <rPr>
        <sz val="11"/>
        <color theme="1"/>
        <rFont val="Calibri"/>
        <family val="2"/>
        <scheme val="minor"/>
      </rPr>
      <t xml:space="preserve">
PARTIAL COUNTIES
</t>
    </r>
    <r>
      <rPr>
        <b/>
        <sz val="11"/>
        <color theme="1"/>
        <rFont val="Calibri"/>
        <family val="2"/>
        <scheme val="minor"/>
      </rPr>
      <t>Dutchess</t>
    </r>
    <r>
      <rPr>
        <sz val="11"/>
        <color theme="1"/>
        <rFont val="Calibri"/>
        <family val="2"/>
        <scheme val="minor"/>
      </rPr>
      <t>: All the counties of Westchester and Putnam and the southern part of Dutchess County defined by the northern boundary line of
the City of Poughkeepsie, then due east to Route 115, then north along Route 115 to Bedell Road, then east along Bedell Road to Van
Wagner Road, then north along Van Wagner Road to Bower Road, then east along Bower Road to Route 44 and along Route 44 east to
Route 343, then along Route 343 east to the northern boundary of Town of Dover Plains and east along the northern boundary of Town of
Dover Plains to the border line of the State of Connecticut and bordered on the west by the middle of the Hudson River.</t>
    </r>
  </si>
  <si>
    <t>Operating Engineer - Building 
ENTIRE COUNTIES
Putnam, Westchester
PARTIAL COUNTIES
Dutchess: All the counties of Westchester and Putnam and the southern part of Dutchess County defined by the northern boundary line of
the City of Poughkeepsie, then due east to Route 115, then north along Route 115 to Bedell Road, then east along Bedell Road to Van
Wagner Road, then north along Van Wagner Road to Bower Road, then east along Bower Road to Route 44 and along Route 44 east to
Route 343, then along Route 343 east to the northern boundary of Town of Dover Plains and east along the northern boundary of Town of
Dover Plains to the border line of the State of Connecticut and bordered on the west by the middle of the Hudson River</t>
  </si>
  <si>
    <t>Operating Engineer - Building
ENTIRE COUNTIES
Putnam, Westchester
PARTIAL COUNTIES
Dutchess: All the counties of Westchester and Putnam and the southern part of Dutchess County defined by the northern boundary line of
the City of Poughkeepsie, then due east to Route 115, then north along Route 115 to Bedell Road, then east along Bedell Road to Van
Wagner Road, then north along Van Wagner Road to Bower Road, then east along Bower Road to Route 44 and along Route 44 east to
Route 343, then along Route 343 east to the northern boundary of Town of Dover Plains and east along the northern boundary of Town of
Dover Plains to the border line of the State of Connecticut and bordered on the west by the middle of the Hudson River</t>
  </si>
  <si>
    <t>Individual employed by the Contractor or a Subcontractor who:
1) Operates mechanical boom and cable, or tower and cable equipment to lift and move materials, machines, or products in many directions using the following machinery:
Cranes (All Types up to 49 tons), Boom Trucks, Cherry Pickers (All Types), Clamshell Crane, Derrick (Stone and Steel), Dragline, Franki Pile Rig or similar, High Lift (Lull or similar) with crane attachment and winch used for hoisting or lifting, Hydraulic Cranes, Pile Drivers, Potain and similar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</si>
  <si>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Cranes (All types 50-99 tons), Drill Rig Casa Grande (CAT or similar), Franki Pile Rig or similar, Hydraulic Cranes (All types including Crawler Cranes- No specific boom length).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</si>
  <si>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Cranes (All types 100 tons and over), All Tower Cranes, All Climbing Cranes irrespective of manufacturer and regardless of how the same is
rigged, Franki Pile Rig or similar, Conventional Cranes (All types including Crawler Cranes-No specific boom length), Hydraulic Cranes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</si>
  <si>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Ironworker -  Machinery Mover &amp; Rigger
Onsite Region 6
ENTIRE COUNTIES:
</t>
    </r>
    <r>
      <rPr>
        <b/>
        <sz val="11"/>
        <color theme="1"/>
        <rFont val="Calibri"/>
        <family val="2"/>
        <scheme val="minor"/>
      </rPr>
      <t xml:space="preserve">Clinton, Essex, Saratoga, Warren, Washington
</t>
    </r>
    <r>
      <rPr>
        <sz val="11"/>
        <color theme="1"/>
        <rFont val="Calibri"/>
        <family val="2"/>
        <scheme val="minor"/>
      </rPr>
      <t xml:space="preserve">PARTIAL COUNTIES:
</t>
    </r>
    <r>
      <rPr>
        <b/>
        <sz val="11"/>
        <color theme="1"/>
        <rFont val="Calibri"/>
        <family val="2"/>
        <scheme val="minor"/>
      </rPr>
      <t xml:space="preserve">Hamilton: </t>
    </r>
    <r>
      <rPr>
        <sz val="11"/>
        <color theme="1"/>
        <rFont val="Calibri"/>
        <family val="2"/>
        <scheme val="minor"/>
      </rPr>
      <t>Only the Townships of Hope, Benson and Wells.</t>
    </r>
  </si>
  <si>
    <r>
      <t xml:space="preserve">Ironworker -  Machinery Mover &amp; Rigger
Onsite Region 6
ENTIRE COUNTIES:
</t>
    </r>
    <r>
      <rPr>
        <b/>
        <sz val="11"/>
        <color theme="1"/>
        <rFont val="Calibri"/>
        <family val="2"/>
        <scheme val="minor"/>
      </rPr>
      <t>Franklin</t>
    </r>
    <r>
      <rPr>
        <sz val="11"/>
        <color theme="1"/>
        <rFont val="Calibri"/>
        <family val="2"/>
        <scheme val="minor"/>
      </rPr>
      <t xml:space="preserve">
Partial COUNTIES:
</t>
    </r>
    <r>
      <rPr>
        <b/>
        <sz val="11"/>
        <color theme="1"/>
        <rFont val="Calibri"/>
        <family val="2"/>
        <scheme val="minor"/>
      </rPr>
      <t>Hamilton</t>
    </r>
    <r>
      <rPr>
        <sz val="11"/>
        <color theme="1"/>
        <rFont val="Calibri"/>
        <family val="2"/>
        <scheme val="minor"/>
      </rPr>
      <t>: Only the Townships of Arietta, Indian Lake, Inlet, Lake Pleasant, Long Lake and Morehouse</t>
    </r>
  </si>
  <si>
    <t>Ironworker-Mach. Mover/Ornamental
ENTIRE COUNTIES
Franklin, Herkimer, Lewis, Oneida, St. Lawrence
PARTIAL COUNTIES
Chenango: Only the Townships of Columbus, New Berlin, North Norwich, Plymouth, Sherburne and Smyrna.
Fulton: Only the Townships of Caroga, Ephratah, Oppenheim, Stratford.
Hamilton: Only the Townships of Arietta, Indian Lake, Inlet, Lake Pleasant, Long Lake and Morehouse.
Jefferson: Only the Townships of Antwerp, Champion, Philadelphia and Wilna.
Madison: Only the Townships of Brookfield, Eaton, Hamilton, Lebanon, Madison, Oneida and Stockbridge.
Montgomery: Only the Townships of Canajoharie, Minden, Palatine and St. Johnsville.
Otsego: Only the Townships of Burlington, Cherry Valley, Decatur, Edmeston, Exeter, Hartwick, Middlefield, New Lisbon, Otsego, Pittsfield,
Plainfield, Richfield, Roseboom, Springfield and Westford, and Village of Cooperstown</t>
  </si>
  <si>
    <r>
      <t xml:space="preserve">Ironworker -  Machinery Mover &amp; Rigger
Onsite Region 4
ENTIRE COUNTIES:
</t>
    </r>
    <r>
      <rPr>
        <b/>
        <sz val="11"/>
        <color theme="1"/>
        <rFont val="Calibri"/>
        <family val="2"/>
        <scheme val="minor"/>
      </rPr>
      <t>Orange, Rockland, Sullivan, Ulster</t>
    </r>
  </si>
  <si>
    <r>
      <t>Teamster - Onsite Region 4
Building / Heavy&amp;Highway
Group 1A
ENTIRE COUNTIES:</t>
    </r>
    <r>
      <rPr>
        <b/>
        <sz val="11"/>
        <color theme="1"/>
        <rFont val="Calibri"/>
        <family val="2"/>
        <scheme val="minor"/>
      </rPr>
      <t xml:space="preserve">
 Orange, Rockland, Sullivan, Ulster</t>
    </r>
  </si>
  <si>
    <r>
      <t xml:space="preserve">Teamster - Onsite Region 4
Building / Heavy&amp;Highway
Group 1
ENTIRE COUNTIES:
</t>
    </r>
    <r>
      <rPr>
        <b/>
        <sz val="11"/>
        <color theme="1"/>
        <rFont val="Calibri"/>
        <family val="2"/>
        <scheme val="minor"/>
      </rPr>
      <t xml:space="preserve"> Orange, Rockland, Sullivan, Ulster</t>
    </r>
  </si>
  <si>
    <r>
      <t xml:space="preserve">Teamster - Onsite Region 4
Building / Heavy&amp;Highway
Group 2
ENTIRE COUNTIES:
</t>
    </r>
    <r>
      <rPr>
        <b/>
        <sz val="11"/>
        <color theme="1"/>
        <rFont val="Calibri"/>
        <family val="2"/>
        <scheme val="minor"/>
      </rPr>
      <t xml:space="preserve"> Orange, Rockland, Sullivan, Ulster</t>
    </r>
  </si>
  <si>
    <r>
      <t xml:space="preserve">Teamster - Onsite Region 4
Building / Heavy&amp;Highway
Group 3
ENTIRE COUNTIES:
</t>
    </r>
    <r>
      <rPr>
        <b/>
        <sz val="11"/>
        <color theme="1"/>
        <rFont val="Calibri"/>
        <family val="2"/>
        <scheme val="minor"/>
      </rPr>
      <t xml:space="preserve"> Orange, Rockland, Sullivan, Ulster</t>
    </r>
  </si>
  <si>
    <r>
      <t xml:space="preserve">Teamster - Onsite Region 4
Building / Heavy&amp;Highway
Group 4
ENTIRE COUNTIES:
</t>
    </r>
    <r>
      <rPr>
        <b/>
        <sz val="11"/>
        <color theme="1"/>
        <rFont val="Calibri"/>
        <family val="2"/>
        <scheme val="minor"/>
      </rPr>
      <t xml:space="preserve"> Orange, Rockland, Sullivan, Ulster</t>
    </r>
  </si>
  <si>
    <r>
      <t xml:space="preserve">Teamster - Onsite Region 4
Building / Heavy&amp;Highway
Group 5
ENTIRE COUNTIES:
</t>
    </r>
    <r>
      <rPr>
        <b/>
        <sz val="11"/>
        <color theme="1"/>
        <rFont val="Calibri"/>
        <family val="2"/>
        <scheme val="minor"/>
      </rPr>
      <t xml:space="preserve"> Orange, Rockland, Sullivan, Ulster</t>
    </r>
  </si>
  <si>
    <r>
      <t xml:space="preserve">Operating Engineer - Building / Heavy&amp;Highway 
Class A5
Onsite Region 4
ENTIRE COUNTIES
</t>
    </r>
    <r>
      <rPr>
        <b/>
        <sz val="11"/>
        <color theme="1"/>
        <rFont val="Calibri"/>
        <family val="2"/>
        <scheme val="minor"/>
      </rPr>
      <t>Orange, Rockland, Sullivan, Ulster</t>
    </r>
  </si>
  <si>
    <r>
      <t xml:space="preserve">Operating Engineer - Building / Heavy&amp;Highway 
Class A4
Onsite Region 4
ENTIRE COUNTIES
</t>
    </r>
    <r>
      <rPr>
        <b/>
        <sz val="11"/>
        <color theme="1"/>
        <rFont val="Calibri"/>
        <family val="2"/>
        <scheme val="minor"/>
      </rPr>
      <t>Orange, Rockland, Sullivan, Ulster</t>
    </r>
  </si>
  <si>
    <r>
      <t xml:space="preserve">Operating Engineer - Building / Heavy&amp;Highway 
Class A3
Onsite Region 4
ENTIRE COUNTIES
</t>
    </r>
    <r>
      <rPr>
        <b/>
        <sz val="11"/>
        <color theme="1"/>
        <rFont val="Calibri"/>
        <family val="2"/>
        <scheme val="minor"/>
      </rPr>
      <t>Orange, Rockland, Sullivan, Ulster</t>
    </r>
  </si>
  <si>
    <r>
      <t xml:space="preserve">Operating Engineer - Building / Heavy&amp;Highway 
Class A2
Onsite Region 4
ENTIRE COUNTIES
</t>
    </r>
    <r>
      <rPr>
        <b/>
        <sz val="11"/>
        <color theme="1"/>
        <rFont val="Calibri"/>
        <family val="2"/>
        <scheme val="minor"/>
      </rPr>
      <t>Orange, Rockland, Sullivan, Ulster</t>
    </r>
  </si>
  <si>
    <r>
      <t xml:space="preserve">Operating Engineer - Building / Heavy&amp;Highway 
Class A1
Onsite Region 4
ENTIRE COUNTIES
</t>
    </r>
    <r>
      <rPr>
        <b/>
        <sz val="11"/>
        <color theme="1"/>
        <rFont val="Calibri"/>
        <family val="2"/>
        <scheme val="minor"/>
      </rPr>
      <t>Orange, Rockland, Sullivan, Ulster</t>
    </r>
  </si>
  <si>
    <r>
      <t xml:space="preserve">Operating Engineer - Building / Heavy&amp;Highway 
Class A
Onsite Region 4
ENTIRE COUNTIES
</t>
    </r>
    <r>
      <rPr>
        <b/>
        <sz val="11"/>
        <color theme="1"/>
        <rFont val="Calibri"/>
        <family val="2"/>
        <scheme val="minor"/>
      </rPr>
      <t>Orange, Rockland, Sullivan, Ulster</t>
    </r>
  </si>
  <si>
    <t xml:space="preserve"> Teamster - Building / Heavy&amp;Highway 
ENTIRE COUNTIES
Putnam, Westchester</t>
  </si>
  <si>
    <r>
      <t xml:space="preserve"> Teamster - Building / Heavy&amp;Highway 
Group A
ENTIRE COUNTIES
</t>
    </r>
    <r>
      <rPr>
        <b/>
        <sz val="11"/>
        <color theme="1"/>
        <rFont val="Calibri"/>
        <family val="2"/>
        <scheme val="minor"/>
      </rPr>
      <t>Putnam, Westchester</t>
    </r>
  </si>
  <si>
    <r>
      <t xml:space="preserve"> Teamster - Building / Heavy&amp;Highway 
Group B
ENTIRE COUNTIES
</t>
    </r>
    <r>
      <rPr>
        <b/>
        <sz val="11"/>
        <color theme="1"/>
        <rFont val="Calibri"/>
        <family val="2"/>
        <scheme val="minor"/>
      </rPr>
      <t>Putnam, Westchester</t>
    </r>
  </si>
  <si>
    <r>
      <t xml:space="preserve"> Teamster - Building / Heavy&amp;Highway 
Group C
ENTIRE COUNTIES
</t>
    </r>
    <r>
      <rPr>
        <b/>
        <sz val="11"/>
        <color theme="1"/>
        <rFont val="Calibri"/>
        <family val="2"/>
        <scheme val="minor"/>
      </rPr>
      <t>Putnam, Westchester</t>
    </r>
  </si>
  <si>
    <t>Individual employed by the Contractor or a Subcontractor who:
1) Operates/Moves a counterweight trailer which is being used in conjunction with moving of a crane rentals of the size where required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</si>
  <si>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r>
      <t xml:space="preserve">Teamster - Onsite Region 3
Building / Heavy&amp;Highway
Group 1
ENTIRE COUNTIES
</t>
    </r>
    <r>
      <rPr>
        <b/>
        <sz val="11"/>
        <color theme="1"/>
        <rFont val="Calibri"/>
        <family val="2"/>
        <scheme val="minor"/>
      </rPr>
      <t>Dutchess</t>
    </r>
  </si>
  <si>
    <r>
      <t xml:space="preserve">Teamster - Onsite Region 3
Building / Heavy&amp;Highway
Group 2
ENTIRE COUNTIES
</t>
    </r>
    <r>
      <rPr>
        <b/>
        <sz val="11"/>
        <color theme="1"/>
        <rFont val="Calibri"/>
        <family val="2"/>
        <scheme val="minor"/>
      </rPr>
      <t>Dutchess</t>
    </r>
  </si>
  <si>
    <r>
      <t xml:space="preserve">Teamster - Onsite Region 3
Building / Heavy&amp;Highway
Group 4
ENTIRE COUNTIES
</t>
    </r>
    <r>
      <rPr>
        <b/>
        <sz val="11"/>
        <color theme="1"/>
        <rFont val="Calibri"/>
        <family val="2"/>
        <scheme val="minor"/>
      </rPr>
      <t>Dutchess</t>
    </r>
  </si>
  <si>
    <r>
      <t xml:space="preserve">Teamster - Onsite Region 3
Building / Heavy&amp;Highway
Group 3
ENTIRE COUNTIES
</t>
    </r>
    <r>
      <rPr>
        <b/>
        <sz val="11"/>
        <color theme="1"/>
        <rFont val="Calibri"/>
        <family val="2"/>
        <scheme val="minor"/>
      </rPr>
      <t>Dutchess</t>
    </r>
  </si>
  <si>
    <r>
      <t xml:space="preserve">Teamster - Onsite Region 3
Building / Heavy&amp;Highway
Group 1A
ENTIRE COUNTIES
</t>
    </r>
    <r>
      <rPr>
        <b/>
        <sz val="11"/>
        <color theme="1"/>
        <rFont val="Calibri"/>
        <family val="2"/>
        <scheme val="minor"/>
      </rPr>
      <t>Dutchess</t>
    </r>
  </si>
  <si>
    <r>
      <t xml:space="preserve">Teamster - Onsite Region 3
Building / Heavy&amp;Highway
Group 5
ENTIRE COUNTIES
</t>
    </r>
    <r>
      <rPr>
        <b/>
        <sz val="11"/>
        <color theme="1"/>
        <rFont val="Calibri"/>
        <family val="2"/>
        <scheme val="minor"/>
      </rPr>
      <t>Dutchess</t>
    </r>
  </si>
  <si>
    <r>
      <t xml:space="preserve">Operating Engineer - Building 
Class A1 
Onsite Region 6
ENTIRE COUNTIES:
</t>
    </r>
    <r>
      <rPr>
        <b/>
        <sz val="11"/>
        <color theme="1"/>
        <rFont val="Calibri"/>
        <family val="2"/>
        <scheme val="minor"/>
      </rPr>
      <t>Clinton, Essex, Franklin, Hamilton, Saratoga, Warren, Washington</t>
    </r>
  </si>
  <si>
    <r>
      <t xml:space="preserve">Teamster – Building
Group #A
Onsite Region 5
ENTIRE COUNTIES:
</t>
    </r>
    <r>
      <rPr>
        <b/>
        <sz val="11"/>
        <color theme="1"/>
        <rFont val="Calibri"/>
        <family val="2"/>
        <scheme val="minor"/>
      </rPr>
      <t>Hamilton</t>
    </r>
  </si>
  <si>
    <r>
      <t xml:space="preserve">Teamster – Building
Group A
Onsite Region 5
ENTIRE COUNTIES:
</t>
    </r>
    <r>
      <rPr>
        <b/>
        <sz val="11"/>
        <color theme="1"/>
        <rFont val="Calibri"/>
        <family val="2"/>
        <scheme val="minor"/>
      </rPr>
      <t>Saratoga, Washington</t>
    </r>
  </si>
  <si>
    <r>
      <t xml:space="preserve">Teamster – Building
Group B
Onsite Region 5
ENTIRE COUNTIES:
</t>
    </r>
    <r>
      <rPr>
        <b/>
        <sz val="11"/>
        <color theme="1"/>
        <rFont val="Calibri"/>
        <family val="2"/>
        <scheme val="minor"/>
      </rPr>
      <t>Saratoga, Washington</t>
    </r>
  </si>
  <si>
    <t>Teamster - Building
ENTIRE COUNTIES
Clinton, Essex, Franklin, Jefferson, St. Lawrence
PARTIAL COUNTIES
Lewis: Only the Townships of Croghan, Denmark, Diana, New Bremen,Harrisburg, Montague, Osceola and Pinckney.
Oswego: Only the Towns of Boylston, Redfield, and Sandy Creek.
Warren: Only the Townships of Hague, Horicon, Chester and Johnsburg.</t>
  </si>
  <si>
    <t>Teamster - Building
ENTIRE COUNTIES
Hamilton, Herkimer, Oneida
PARTIAL COUNTIES
Chenango: Entire county except the Townships of Afton, Bainbridge, Coventry, Greene, Guilford, Oxford and Smithville.
Lewis: Only the Township of Grieg, Lewis, Leyden, Lowville, Lyonsdale, Martinsburg, Turin, West Turin and Watson.
Madison: Only the Townships of Brookfield, Eaton, Hamilton, Lebanon, Lincoln, Madison, Smithfield, Stockbridge and the City of Oneida
Otsego: Entire county EXCEPT Townships of Butternuts, Laurens, Maryland, Milford, Morris, Oneonta, Otego, Unidilla and Worchester</t>
  </si>
  <si>
    <t>Ironworker 
ENTIRE COUNTIES
Franklin, Herkimer, Lewis, Oneida, St. Lawrence
PARTIAL COUNTIES
Chenango: Only the Townships of Columbus, New Berlin, North Norwich, Plymouth, Sherburne and Smyrna.
Fulton: Only the Townships of Caroga, Ephratah, Oppenheim, Stratford.
Hamilton: Only the Townships of Arietta, Indian Lake, Inlet, Lake Pleasant, Long Lake and Morehouse.
Jefferson: Only the Townships of Antwerp, Champion, Philadelphia and Wilna.
Madison: Only the Townships of Brookfield, Eaton, Hamilton, Lebanon, Madison, Oneida and Stockbridge.
Montgomery: Only the Townships of Canajoharie, Minden, Palatine and St. Johnsville.
Otsego: Only the Townships of Burlington, Cherry Valley, Decatur, Edmeston, Exeter, Hartwick, Middlefield, New Lisbon, Otsego, Pittsfield,
Plainfield, Richfield, Roseboom, Springfield and Westford, and Village of Cooperstown.</t>
  </si>
  <si>
    <r>
      <t xml:space="preserve">Operating Engineer - Building 
Class A1 Crane
Onsite Region 7
Entire Counties:
</t>
    </r>
    <r>
      <rPr>
        <b/>
        <sz val="11"/>
        <color theme="1"/>
        <rFont val="Calibri"/>
        <family val="2"/>
        <scheme val="minor"/>
      </rPr>
      <t>Cayuga, Jefferson, Lewis, Madison, Oneida, Onondaga, Oswego</t>
    </r>
    <r>
      <rPr>
        <sz val="11"/>
        <color theme="1"/>
        <rFont val="Calibri"/>
        <family val="2"/>
        <scheme val="minor"/>
      </rPr>
      <t xml:space="preserve">, </t>
    </r>
    <r>
      <rPr>
        <b/>
        <sz val="11"/>
        <color theme="1"/>
        <rFont val="Calibri"/>
        <family val="2"/>
        <scheme val="minor"/>
      </rPr>
      <t>St Lawrence</t>
    </r>
  </si>
  <si>
    <r>
      <t xml:space="preserve">Operating Engineer - Building 
Class A
Onsite Region 7
</t>
    </r>
    <r>
      <rPr>
        <b/>
        <sz val="11"/>
        <color theme="1"/>
        <rFont val="Calibri"/>
        <family val="2"/>
        <scheme val="minor"/>
      </rPr>
      <t>ENTIRE COUNTIES:
Herkimer</t>
    </r>
  </si>
  <si>
    <r>
      <t xml:space="preserve">Operating Engineer - Building 
Class A1 
Onsite Region 7
ENTIRE COUNTIES:
</t>
    </r>
    <r>
      <rPr>
        <b/>
        <sz val="11"/>
        <color theme="1"/>
        <rFont val="Calibri"/>
        <family val="2"/>
        <scheme val="minor"/>
      </rPr>
      <t>Herkimer</t>
    </r>
  </si>
  <si>
    <r>
      <t xml:space="preserve">Operating Engineer - Heavy &amp; Highway 
Class A
Onsite Region 7
</t>
    </r>
    <r>
      <rPr>
        <b/>
        <sz val="11"/>
        <color theme="1"/>
        <rFont val="Calibri"/>
        <family val="2"/>
        <scheme val="minor"/>
      </rPr>
      <t>ENTIRE COUNTIES:
Herkimer</t>
    </r>
  </si>
  <si>
    <r>
      <t>Operating Engineer - Heavy &amp; Highway 
Class A
Onsite Region 6
ENTIRE COUNTIES:</t>
    </r>
    <r>
      <rPr>
        <b/>
        <sz val="11"/>
        <color theme="1"/>
        <rFont val="Calibri"/>
        <family val="2"/>
        <scheme val="minor"/>
      </rPr>
      <t xml:space="preserve">
Clinton, Essex, Franklin, Hamilton, Saratoga, Warren, Washington</t>
    </r>
  </si>
  <si>
    <r>
      <t>Operating Engineer - Building 
Class A
Onsite Region 6
ENTIRE COUNTIES:</t>
    </r>
    <r>
      <rPr>
        <b/>
        <sz val="11"/>
        <color theme="1"/>
        <rFont val="Calibri"/>
        <family val="2"/>
        <scheme val="minor"/>
      </rPr>
      <t xml:space="preserve">
Clinton, Essex, Franklin, Hamilton, Saratoga, Warren, Washington</t>
    </r>
  </si>
  <si>
    <r>
      <t xml:space="preserve">Operating Engineer - Building 
Class A Crane
Onsite Region 7
Entire Counties:
</t>
    </r>
    <r>
      <rPr>
        <b/>
        <sz val="11"/>
        <color theme="1"/>
        <rFont val="Calibri"/>
        <family val="2"/>
        <scheme val="minor"/>
      </rPr>
      <t>Cayuga, Jefferson, Lewis, Madison, Oneida, Onondaga, Oswego</t>
    </r>
    <r>
      <rPr>
        <sz val="11"/>
        <color theme="1"/>
        <rFont val="Calibri"/>
        <family val="2"/>
        <scheme val="minor"/>
      </rPr>
      <t xml:space="preserve">, </t>
    </r>
    <r>
      <rPr>
        <b/>
        <sz val="11"/>
        <color theme="1"/>
        <rFont val="Calibri"/>
        <family val="2"/>
        <scheme val="minor"/>
      </rPr>
      <t>St Lawrence</t>
    </r>
  </si>
  <si>
    <r>
      <t xml:space="preserve">Operating Engineer - Building 
Class B Crane
Onsite Region 7
Entire Counties:
</t>
    </r>
    <r>
      <rPr>
        <b/>
        <sz val="11"/>
        <color theme="1"/>
        <rFont val="Calibri"/>
        <family val="2"/>
        <scheme val="minor"/>
      </rPr>
      <t>Cayuga, Jefferson, Lewis, Madison, Oneida, Onondaga, Oswego</t>
    </r>
    <r>
      <rPr>
        <sz val="11"/>
        <color theme="1"/>
        <rFont val="Calibri"/>
        <family val="2"/>
        <scheme val="minor"/>
      </rPr>
      <t xml:space="preserve">, </t>
    </r>
    <r>
      <rPr>
        <b/>
        <sz val="11"/>
        <color theme="1"/>
        <rFont val="Calibri"/>
        <family val="2"/>
        <scheme val="minor"/>
      </rPr>
      <t>St Lawrence</t>
    </r>
  </si>
  <si>
    <r>
      <t xml:space="preserve">Operating Engineer - Building 
Class C Crane
Onsite Region 7
Entire Counties:
</t>
    </r>
    <r>
      <rPr>
        <b/>
        <sz val="11"/>
        <color theme="1"/>
        <rFont val="Calibri"/>
        <family val="2"/>
        <scheme val="minor"/>
      </rPr>
      <t>Cayuga, Jefferson, Lewis, Madison, Oneida, Onondaga, Oswego</t>
    </r>
    <r>
      <rPr>
        <sz val="11"/>
        <color theme="1"/>
        <rFont val="Calibri"/>
        <family val="2"/>
        <scheme val="minor"/>
      </rPr>
      <t xml:space="preserve">, </t>
    </r>
    <r>
      <rPr>
        <b/>
        <sz val="11"/>
        <color theme="1"/>
        <rFont val="Calibri"/>
        <family val="2"/>
        <scheme val="minor"/>
      </rPr>
      <t>St Lawrence</t>
    </r>
  </si>
  <si>
    <t>Operating Engineer - Building
ENTIRE COUNTIES
Cayuga, Cortland, Jefferson, Lewis, Madison, Oneida, Onondaga, Oswego, Seneca, St. Lawrence, Tompkins</t>
  </si>
  <si>
    <r>
      <t xml:space="preserve">Teamster - Building
Group #1
ENTIRE COUNTIES
</t>
    </r>
    <r>
      <rPr>
        <b/>
        <sz val="11"/>
        <color theme="1"/>
        <rFont val="Calibri"/>
        <family val="2"/>
        <scheme val="minor"/>
      </rPr>
      <t>Jefferson, St. Lawrence</t>
    </r>
    <r>
      <rPr>
        <sz val="11"/>
        <color theme="1"/>
        <rFont val="Calibri"/>
        <family val="2"/>
        <scheme val="minor"/>
      </rPr>
      <t xml:space="preserve">
PARTIAL COUNTIES
</t>
    </r>
    <r>
      <rPr>
        <b/>
        <sz val="11"/>
        <color theme="1"/>
        <rFont val="Calibri"/>
        <family val="2"/>
        <scheme val="minor"/>
      </rPr>
      <t>Lewis</t>
    </r>
    <r>
      <rPr>
        <sz val="11"/>
        <color theme="1"/>
        <rFont val="Calibri"/>
        <family val="2"/>
        <scheme val="minor"/>
      </rPr>
      <t xml:space="preserve">: Only the Townships of Croghan, Denmark, Diana, New Bremen,Harrisburg, Montague, Osceola and Pinckney.
</t>
    </r>
    <r>
      <rPr>
        <b/>
        <sz val="11"/>
        <color theme="1"/>
        <rFont val="Calibri"/>
        <family val="2"/>
        <scheme val="minor"/>
      </rPr>
      <t>Oswego</t>
    </r>
    <r>
      <rPr>
        <sz val="11"/>
        <color theme="1"/>
        <rFont val="Calibri"/>
        <family val="2"/>
        <scheme val="minor"/>
      </rPr>
      <t>: Only the Towns of Boylston, Redfield, and Sandy Creek.</t>
    </r>
  </si>
  <si>
    <r>
      <t xml:space="preserve">Teamster - Building
Group #2
ENTIRE COUNTIES
</t>
    </r>
    <r>
      <rPr>
        <b/>
        <sz val="11"/>
        <color theme="1"/>
        <rFont val="Calibri"/>
        <family val="2"/>
        <scheme val="minor"/>
      </rPr>
      <t>Jefferson, St. Lawrence</t>
    </r>
    <r>
      <rPr>
        <sz val="11"/>
        <color theme="1"/>
        <rFont val="Calibri"/>
        <family val="2"/>
        <scheme val="minor"/>
      </rPr>
      <t xml:space="preserve">
PARTIAL COUNTIES
</t>
    </r>
    <r>
      <rPr>
        <b/>
        <sz val="11"/>
        <color theme="1"/>
        <rFont val="Calibri"/>
        <family val="2"/>
        <scheme val="minor"/>
      </rPr>
      <t>Lewis</t>
    </r>
    <r>
      <rPr>
        <sz val="11"/>
        <color theme="1"/>
        <rFont val="Calibri"/>
        <family val="2"/>
        <scheme val="minor"/>
      </rPr>
      <t xml:space="preserve">: Only the Townships of Croghan, Denmark, Diana, New Bremen,Harrisburg, Montague, Osceola and Pinckney.
</t>
    </r>
    <r>
      <rPr>
        <b/>
        <sz val="11"/>
        <color theme="1"/>
        <rFont val="Calibri"/>
        <family val="2"/>
        <scheme val="minor"/>
      </rPr>
      <t>Oswego</t>
    </r>
    <r>
      <rPr>
        <sz val="11"/>
        <color theme="1"/>
        <rFont val="Calibri"/>
        <family val="2"/>
        <scheme val="minor"/>
      </rPr>
      <t>: Only the Towns of Boylston, Redfield, and Sandy Creek.</t>
    </r>
  </si>
  <si>
    <r>
      <t xml:space="preserve">Teamster - Building
Group #3
ENTIRE COUNTIES
</t>
    </r>
    <r>
      <rPr>
        <b/>
        <sz val="11"/>
        <color theme="1"/>
        <rFont val="Calibri"/>
        <family val="2"/>
        <scheme val="minor"/>
      </rPr>
      <t>Jefferson, St. Lawrence</t>
    </r>
    <r>
      <rPr>
        <sz val="11"/>
        <color theme="1"/>
        <rFont val="Calibri"/>
        <family val="2"/>
        <scheme val="minor"/>
      </rPr>
      <t xml:space="preserve">
PARTIAL COUNTIES
</t>
    </r>
    <r>
      <rPr>
        <b/>
        <sz val="11"/>
        <color theme="1"/>
        <rFont val="Calibri"/>
        <family val="2"/>
        <scheme val="minor"/>
      </rPr>
      <t>Lewis</t>
    </r>
    <r>
      <rPr>
        <sz val="11"/>
        <color theme="1"/>
        <rFont val="Calibri"/>
        <family val="2"/>
        <scheme val="minor"/>
      </rPr>
      <t xml:space="preserve">: Only the Townships of Croghan, Denmark, Diana, New Bremen,Harrisburg, Montague, Osceola and Pinckney.
</t>
    </r>
    <r>
      <rPr>
        <b/>
        <sz val="11"/>
        <color theme="1"/>
        <rFont val="Calibri"/>
        <family val="2"/>
        <scheme val="minor"/>
      </rPr>
      <t>Oswego</t>
    </r>
    <r>
      <rPr>
        <sz val="11"/>
        <color theme="1"/>
        <rFont val="Calibri"/>
        <family val="2"/>
        <scheme val="minor"/>
      </rPr>
      <t>: Only the Towns of Boylston, Redfield, and Sandy Creek.</t>
    </r>
  </si>
  <si>
    <t>Teamster - Building
ENTIRE COUNTIES
Clinton, Essex, Franklin, Jefferson, St. Lawrence
PARTIAL COUNTIES
Lewis: Only the Townships of Croghan, Denmark, Diana, New Bremen,Harrisburg, Montague, Osceola and Pinckney.
Oswego: Only the Towns of Boylston, Redfield, and Sandy Creek.
Warren: Only the Townships of Hague, Horicon, Chester and Johnsburg</t>
  </si>
  <si>
    <t>Teamster - Building 
ENTIRE COUNTIES
Broome, Cayuga, Cortland, Delaware, Onondaga, Seneca, Tompkins, Yates
PARTIAL COUNTIES
Allegany: Only the Townships of Almond, Burns, and Alfred.
Chenango: Only the Townships of Afton, Bainbridge, Coventry, Greene, Guilford, Oxford and Smithville.
Madison: Only the Townships of Cazenovia, DeRuyter, Fenner, Georgetown, Lenox, Nelson and Sullivan.
Oswego: All Townships except Redfield, Boylston and Sandy Creek.
Otsego: Only the Townships of Butternuts, Laurens, Maryland, Millford, Morris, Oneonta, Otego, Unadilla, and Worchester.
Steuben: Only the Townships of Prattsburg, Canisteo, Fremont, Cohoctan, Dansville, Hornell, Hartsville, Greenwood, West Union, Troupsburg, and Jasper.
Tioga: Only the Townships of Berkshire, Candor, Newark Valley, Nichols, Owego, Richford, and Tioga. All territory east of Nichols/Smithboro to Broome County, within State of New York</t>
  </si>
  <si>
    <t xml:space="preserve"> Teamster - Heavy&amp;Highway 
ENTIRE COUNTIES
Clinton, Essex, Franklin, Jefferson, St. Lawrence
PARTIAL COUNTIES
Lewis: Only the Townships of Croghan, Denmark, Diana, New Bremen,Harrisburg, Montague, Osceola and Pinckney.
Oswego: Only the Towns of Boylston, Redfield, and Sandy Creek.
Warren: Only the Townships of Hague, Horicon, Chester and Johnsburg.</t>
  </si>
  <si>
    <r>
      <t xml:space="preserve">Teamster - Heavy &amp; Highway
Group #1
ENTIRE COUNTIES
</t>
    </r>
    <r>
      <rPr>
        <b/>
        <sz val="11"/>
        <color theme="1"/>
        <rFont val="Calibri"/>
        <family val="2"/>
        <scheme val="minor"/>
      </rPr>
      <t>Jefferson, St. Lawrence</t>
    </r>
    <r>
      <rPr>
        <sz val="11"/>
        <color theme="1"/>
        <rFont val="Calibri"/>
        <family val="2"/>
        <scheme val="minor"/>
      </rPr>
      <t xml:space="preserve">
PARTIAL COUNTIES
</t>
    </r>
    <r>
      <rPr>
        <b/>
        <sz val="11"/>
        <color theme="1"/>
        <rFont val="Calibri"/>
        <family val="2"/>
        <scheme val="minor"/>
      </rPr>
      <t>Lewis</t>
    </r>
    <r>
      <rPr>
        <sz val="11"/>
        <color theme="1"/>
        <rFont val="Calibri"/>
        <family val="2"/>
        <scheme val="minor"/>
      </rPr>
      <t xml:space="preserve">: Only the Townships of Croghan, Denmark, Diana, New Bremen,Harrisburg, Montague, Osceola and Pinckney.
</t>
    </r>
    <r>
      <rPr>
        <b/>
        <sz val="11"/>
        <color theme="1"/>
        <rFont val="Calibri"/>
        <family val="2"/>
        <scheme val="minor"/>
      </rPr>
      <t>Oswego</t>
    </r>
    <r>
      <rPr>
        <sz val="11"/>
        <color theme="1"/>
        <rFont val="Calibri"/>
        <family val="2"/>
        <scheme val="minor"/>
      </rPr>
      <t>: Only the Towns of Boylston, Redfield, and Sandy Creek.</t>
    </r>
  </si>
  <si>
    <r>
      <t xml:space="preserve">
Teamster -  Heavy &amp; Highway
Group 1
ENTIRE COUNTIES
</t>
    </r>
    <r>
      <rPr>
        <b/>
        <sz val="11"/>
        <color theme="1"/>
        <rFont val="Calibri"/>
        <family val="2"/>
        <scheme val="minor"/>
      </rPr>
      <t>Cayuga</t>
    </r>
  </si>
  <si>
    <t>Teamster - Building
ENTIRE COUNTIES
Hamilton, Herkimer, Oneida
PARTIAL COUNTIES
Chenango: Entire county except the Townships of Afton, Bainbridge, Coventry, Greene, Guilford, Oxford and Smithville.
Lewis: Only the Township of Grieg, Lewis, Leyden, Lowville, Lyonsdale, Martinsburg, Turin, West Turin and Watson.
Madison: Only the Townships of Brookfield, Eaton, Hamilton, Lebanon, Lincoln, Madison, Smithfield, Stockbridge and the City of Oneida
Otsego: Entire county EXCEPT Townships of Butternuts, Laurens, Maryland, Milford, Morris, Oneonta, Otego, Unidilla and Worchester.</t>
  </si>
  <si>
    <r>
      <t xml:space="preserve">
Teamster -  Building
Group A
ENTIRE COUNTIES
</t>
    </r>
    <r>
      <rPr>
        <b/>
        <sz val="11"/>
        <color theme="1"/>
        <rFont val="Calibri"/>
        <family val="2"/>
        <scheme val="minor"/>
      </rPr>
      <t>Herkimer, Oneida</t>
    </r>
    <r>
      <rPr>
        <sz val="11"/>
        <color theme="1"/>
        <rFont val="Calibri"/>
        <family val="2"/>
        <scheme val="minor"/>
      </rPr>
      <t xml:space="preserve">
PARTIAL COUNTIES
</t>
    </r>
    <r>
      <rPr>
        <b/>
        <sz val="11"/>
        <color theme="1"/>
        <rFont val="Calibri"/>
        <family val="2"/>
        <scheme val="minor"/>
      </rPr>
      <t>Lewis</t>
    </r>
    <r>
      <rPr>
        <sz val="11"/>
        <color theme="1"/>
        <rFont val="Calibri"/>
        <family val="2"/>
        <scheme val="minor"/>
      </rPr>
      <t xml:space="preserve">: Only the Township of Grieg, Lewis, Leyden, Lowville, Lyonsdale, Martinsburg, Turin, West Turin and Watson.
</t>
    </r>
    <r>
      <rPr>
        <b/>
        <sz val="11"/>
        <color theme="1"/>
        <rFont val="Calibri"/>
        <family val="2"/>
        <scheme val="minor"/>
      </rPr>
      <t>Madison</t>
    </r>
    <r>
      <rPr>
        <sz val="11"/>
        <color theme="1"/>
        <rFont val="Calibri"/>
        <family val="2"/>
        <scheme val="minor"/>
      </rPr>
      <t>: Only the Townships of Brookfield, Eaton, Hamilton, Lebanon, Lincoln, Madison, Smithfield, Stockbridge and the City of Oneida</t>
    </r>
  </si>
  <si>
    <r>
      <t xml:space="preserve">
Teamster -  Building
Group B
ENTIRE COUNTIES
</t>
    </r>
    <r>
      <rPr>
        <b/>
        <sz val="11"/>
        <color theme="1"/>
        <rFont val="Calibri"/>
        <family val="2"/>
        <scheme val="minor"/>
      </rPr>
      <t>Herkimer, Oneida</t>
    </r>
    <r>
      <rPr>
        <sz val="11"/>
        <color theme="1"/>
        <rFont val="Calibri"/>
        <family val="2"/>
        <scheme val="minor"/>
      </rPr>
      <t xml:space="preserve">
PARTIAL COUNTIES
</t>
    </r>
    <r>
      <rPr>
        <b/>
        <sz val="11"/>
        <color theme="1"/>
        <rFont val="Calibri"/>
        <family val="2"/>
        <scheme val="minor"/>
      </rPr>
      <t>Lewis</t>
    </r>
    <r>
      <rPr>
        <sz val="11"/>
        <color theme="1"/>
        <rFont val="Calibri"/>
        <family val="2"/>
        <scheme val="minor"/>
      </rPr>
      <t xml:space="preserve">: Only the Township of Grieg, Lewis, Leyden, Lowville, Lyonsdale, Martinsburg, Turin, West Turin and Watson.
</t>
    </r>
    <r>
      <rPr>
        <b/>
        <sz val="11"/>
        <color theme="1"/>
        <rFont val="Calibri"/>
        <family val="2"/>
        <scheme val="minor"/>
      </rPr>
      <t>Madison</t>
    </r>
    <r>
      <rPr>
        <sz val="11"/>
        <color theme="1"/>
        <rFont val="Calibri"/>
        <family val="2"/>
        <scheme val="minor"/>
      </rPr>
      <t>: Only the Townships of Brookfield, Eaton, Hamilton, Lebanon, Lincoln, Madison, Smithfield, Stockbridge and the City of Oneida</t>
    </r>
  </si>
  <si>
    <r>
      <t xml:space="preserve">
Teamster -  Heavy &amp; Highway
Group 1
ENTIRE COUNTIES
</t>
    </r>
    <r>
      <rPr>
        <b/>
        <sz val="11"/>
        <color theme="1"/>
        <rFont val="Calibri"/>
        <family val="2"/>
        <scheme val="minor"/>
      </rPr>
      <t xml:space="preserve">Herkimer, Oneida
</t>
    </r>
    <r>
      <rPr>
        <sz val="11"/>
        <color theme="1"/>
        <rFont val="Calibri"/>
        <family val="2"/>
        <scheme val="minor"/>
      </rPr>
      <t>PARTIAL COUNTIES</t>
    </r>
    <r>
      <rPr>
        <b/>
        <sz val="11"/>
        <color theme="1"/>
        <rFont val="Calibri"/>
        <family val="2"/>
        <scheme val="minor"/>
      </rPr>
      <t xml:space="preserve">
Lewis: </t>
    </r>
    <r>
      <rPr>
        <sz val="11"/>
        <color theme="1"/>
        <rFont val="Calibri"/>
        <family val="2"/>
        <scheme val="minor"/>
      </rPr>
      <t>Only the Township of Grieg, Lewis, Leyden, Lowville, Lyonsdale, Martinsburg, Turin, West Turin and Watson.</t>
    </r>
    <r>
      <rPr>
        <b/>
        <sz val="11"/>
        <color theme="1"/>
        <rFont val="Calibri"/>
        <family val="2"/>
        <scheme val="minor"/>
      </rPr>
      <t xml:space="preserve">
Madison: </t>
    </r>
    <r>
      <rPr>
        <sz val="11"/>
        <color theme="1"/>
        <rFont val="Calibri"/>
        <family val="2"/>
        <scheme val="minor"/>
      </rPr>
      <t>Only the Townships of Brookfield, Eaton, Hamilton, Lebanon, Lincoln, Madison, Smithfield, Stockbridge and the City of Oneida</t>
    </r>
  </si>
  <si>
    <t>Teamster - Heavy&amp;Highway DISTRICT 1
ENTIRE COUNTIES
Albany, Columbia, Fulton, Greene, Hamilton, Herkimer, Montgomery, Oneida, Rensselaer, Saratoga, Schenectady, Schoharie, Washington
PARTIAL COUNTIES
Chenango: Entire county except the Townships of Afton, Bainbridge, Coventry, Greene, Guilford, Oxford and Smithville.
Lewis: Only the Township of Grieg, Lewis, Leyden, Lowville, Lyonsdale, Martinsburg, Turin, West Turin and Watson.
Madison: Only the Townships of Brookfield, Eaton, Hamilton, Lebanon, Lincoln, Madison, Smithfield, Stockbridge and the City of Oneida
Otsego: Entire county EXCEPT Townships of Butternuts, Laurens, Maryland, Milford, Morris, Oneonta, Otego, Unidilla and Worchester.
Warren: Only the Townships of Bolton, Warrensburg, Thurman, Stony Creek, Luzerne, Caldwell (Lake George), and Queensbury.</t>
  </si>
  <si>
    <r>
      <t xml:space="preserve">
Teamster -  Heavy &amp; Highway
Group 2
ENTIRE COUNTIES
</t>
    </r>
    <r>
      <rPr>
        <b/>
        <sz val="11"/>
        <color theme="1"/>
        <rFont val="Calibri"/>
        <family val="2"/>
        <scheme val="minor"/>
      </rPr>
      <t xml:space="preserve">Herkimer, Oneida
</t>
    </r>
    <r>
      <rPr>
        <sz val="11"/>
        <color theme="1"/>
        <rFont val="Calibri"/>
        <family val="2"/>
        <scheme val="minor"/>
      </rPr>
      <t>PARTIAL COUNTIES</t>
    </r>
    <r>
      <rPr>
        <b/>
        <sz val="11"/>
        <color theme="1"/>
        <rFont val="Calibri"/>
        <family val="2"/>
        <scheme val="minor"/>
      </rPr>
      <t xml:space="preserve">
Lewis: </t>
    </r>
    <r>
      <rPr>
        <sz val="11"/>
        <color theme="1"/>
        <rFont val="Calibri"/>
        <family val="2"/>
        <scheme val="minor"/>
      </rPr>
      <t>Only the Township of Grieg, Lewis, Leyden, Lowville, Lyonsdale, Martinsburg, Turin, West Turin and Watson.</t>
    </r>
    <r>
      <rPr>
        <b/>
        <sz val="11"/>
        <color theme="1"/>
        <rFont val="Calibri"/>
        <family val="2"/>
        <scheme val="minor"/>
      </rPr>
      <t xml:space="preserve">
Madison: </t>
    </r>
    <r>
      <rPr>
        <sz val="11"/>
        <color theme="1"/>
        <rFont val="Calibri"/>
        <family val="2"/>
        <scheme val="minor"/>
      </rPr>
      <t>Only the Townships of Brookfield, Eaton, Hamilton, Lebanon, Lincoln, Madison, Smithfield, Stockbridge and the City of Oneida</t>
    </r>
  </si>
  <si>
    <r>
      <t xml:space="preserve">
Teamster -  Heavy &amp; Highway
Group 3
ENTIRE COUNTIES
</t>
    </r>
    <r>
      <rPr>
        <b/>
        <sz val="11"/>
        <color theme="1"/>
        <rFont val="Calibri"/>
        <family val="2"/>
        <scheme val="minor"/>
      </rPr>
      <t xml:space="preserve">Herkimer, Oneida
</t>
    </r>
    <r>
      <rPr>
        <sz val="11"/>
        <color theme="1"/>
        <rFont val="Calibri"/>
        <family val="2"/>
        <scheme val="minor"/>
      </rPr>
      <t>PARTIAL COUNTIES</t>
    </r>
    <r>
      <rPr>
        <b/>
        <sz val="11"/>
        <color theme="1"/>
        <rFont val="Calibri"/>
        <family val="2"/>
        <scheme val="minor"/>
      </rPr>
      <t xml:space="preserve">
Lewis: </t>
    </r>
    <r>
      <rPr>
        <sz val="11"/>
        <color theme="1"/>
        <rFont val="Calibri"/>
        <family val="2"/>
        <scheme val="minor"/>
      </rPr>
      <t>Only the Township of Grieg, Lewis, Leyden, Lowville, Lyonsdale, Martinsburg, Turin, West Turin and Watson.</t>
    </r>
    <r>
      <rPr>
        <b/>
        <sz val="11"/>
        <color theme="1"/>
        <rFont val="Calibri"/>
        <family val="2"/>
        <scheme val="minor"/>
      </rPr>
      <t xml:space="preserve">
Madison: </t>
    </r>
    <r>
      <rPr>
        <sz val="11"/>
        <color theme="1"/>
        <rFont val="Calibri"/>
        <family val="2"/>
        <scheme val="minor"/>
      </rPr>
      <t>Only the Townships of Brookfield, Eaton, Hamilton, Lebanon, Lincoln, Madison, Smithfield, Stockbridge and the City of Oneida</t>
    </r>
  </si>
  <si>
    <t>ENTIRE COUNTIES
Onondaga
PARTIAL COUNTIES
Madison: Only the Townships of Cazenovia, DeRuyter, Fenner, Georgetown, Lenox, Nelson and Sullivan.
Oswego: All Townships except Redfield, Sandy Creek and Boylston</t>
  </si>
  <si>
    <r>
      <t xml:space="preserve">Operating Engineer - Building 
Class A1 Tower Crane
Onsite Region 7
Entire Counties:
</t>
    </r>
    <r>
      <rPr>
        <b/>
        <sz val="11"/>
        <color theme="1"/>
        <rFont val="Calibri"/>
        <family val="2"/>
        <scheme val="minor"/>
      </rPr>
      <t>Cayuga, Jefferson, Lewis, Madison, Oneida, Onondaga, Oswego</t>
    </r>
    <r>
      <rPr>
        <sz val="11"/>
        <color theme="1"/>
        <rFont val="Calibri"/>
        <family val="2"/>
        <scheme val="minor"/>
      </rPr>
      <t xml:space="preserve">, </t>
    </r>
    <r>
      <rPr>
        <b/>
        <sz val="11"/>
        <color theme="1"/>
        <rFont val="Calibri"/>
        <family val="2"/>
        <scheme val="minor"/>
      </rPr>
      <t>St Lawrence</t>
    </r>
  </si>
  <si>
    <r>
      <t xml:space="preserve">Operating Engineer - Heavy &amp; Highway 
Class B
Onsite Region 7
</t>
    </r>
    <r>
      <rPr>
        <b/>
        <sz val="11"/>
        <color theme="1"/>
        <rFont val="Calibri"/>
        <family val="2"/>
        <scheme val="minor"/>
      </rPr>
      <t>ENTIRE COUNTIES:
Herkimer</t>
    </r>
  </si>
  <si>
    <r>
      <t xml:space="preserve">Operating Engineer - Heavy &amp; Highway 
Class C
Onsite Region 7
</t>
    </r>
    <r>
      <rPr>
        <b/>
        <sz val="11"/>
        <color theme="1"/>
        <rFont val="Calibri"/>
        <family val="2"/>
        <scheme val="minor"/>
      </rPr>
      <t>ENTIRE COUNTIES:
Herkimer</t>
    </r>
  </si>
  <si>
    <r>
      <t xml:space="preserve">Operating Engineer - Heavy &amp; Highway 
Master Mechanic 
Onsite Region 7
</t>
    </r>
    <r>
      <rPr>
        <b/>
        <sz val="11"/>
        <color theme="1"/>
        <rFont val="Calibri"/>
        <family val="2"/>
        <scheme val="minor"/>
      </rPr>
      <t>ENTIRE COUNTIES:
Herkimer</t>
    </r>
  </si>
  <si>
    <t>Individual employed by the Contractor or a Subcontractor who:
1) Operates mechanical boom and cable,  and cable equipment to lift and move materials, machines, or products in many directions using the following machinery/titles:
CLASS B:
Greaseman/Lubrication Engineer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</si>
  <si>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 A:
boom trucks, maintenance engineer, Crane, Cherry Picker, Truck Crane, Side Boom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</si>
  <si>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 A:
boom trucks 5 tons and under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</si>
  <si>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 A1:
Crane, hydraulic cranes, tower crane, locomotive crane, cableway, derricks, boom trucks over 5 tons.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</si>
  <si>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Fireman, Oiler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</si>
  <si>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Maintenance Grease Man, Parts Man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</si>
  <si>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Derrick, Side Boom, Maintenance Engineer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</si>
  <si>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Tower Crane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</si>
  <si>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Cranes, all types* (Includes Boom Truck, Cherry Picker, Dragline, Overhead Crane, Pile Driver, Truck Crane)
*Except Tower Crane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</si>
  <si>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 C:
Oiler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</si>
  <si>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crane/lift rentals of the size where required,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</si>
  <si>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
Crane, hydraulic cranes, tower crane, derricks, boom trucks over 5 tons.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</si>
  <si>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Building 
Class C
Onsite Region 8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Broome, Chenango, Tioga</t>
    </r>
  </si>
  <si>
    <t>Individual employed by the Contractor or a Subcontractor who:
1) Operates mechanical boom and cable,  and cable equipment to lift and move materials, machines, or products in many directions using the following machinery/titles:
high lift, oiler, fireman and heavy-duty greaser,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</si>
  <si>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side booms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</si>
  <si>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boom trucks 5 tons and under, maintenance engineer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</si>
  <si>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Heavy &amp; Highway 
Class B
Onsite Region 6
</t>
    </r>
    <r>
      <rPr>
        <b/>
        <sz val="11"/>
        <color theme="1"/>
        <rFont val="Calibri"/>
        <family val="2"/>
        <scheme val="minor"/>
      </rPr>
      <t>ENTIRE COUNTIES:
Clinton, Essex, Franklin, Hamilton, Saratoga, Warren, Washingto</t>
    </r>
  </si>
  <si>
    <r>
      <t xml:space="preserve">Operating Engineer - Heavy &amp; Highway 
Master Mechanic 
Onsite Region 6
</t>
    </r>
    <r>
      <rPr>
        <b/>
        <sz val="11"/>
        <color theme="1"/>
        <rFont val="Calibri"/>
        <family val="2"/>
        <scheme val="minor"/>
      </rPr>
      <t>ENTIRE COUNTIES:
Clinton, Essex, Franklin, Hamilton, Saratoga, Warren, Washingto</t>
    </r>
  </si>
  <si>
    <r>
      <t xml:space="preserve">Operating Engineer - Heavy &amp; Highway 
Class C
Onsite Region 6
</t>
    </r>
    <r>
      <rPr>
        <b/>
        <sz val="11"/>
        <color theme="1"/>
        <rFont val="Calibri"/>
        <family val="2"/>
        <scheme val="minor"/>
      </rPr>
      <t>ENTIRE COUNTIES:
Clinton, Essex, Franklin, Hamilton, Saratoga, Warren, Washingto</t>
    </r>
  </si>
  <si>
    <t>Individual employed by the Contractor or a Subcontractor who:
1) Operates mechanical boom and cable,  and cable equipment to lift and move materials, machines, or products in many directions using the following machinery/titles:
Mster Mechanic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</si>
  <si>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Heavy &amp; Highway 
Master Mechanic 
Onsite Region 8
ENTIRE COUNTIES
</t>
    </r>
    <r>
      <rPr>
        <b/>
        <sz val="11"/>
        <color theme="1"/>
        <rFont val="Calibri"/>
        <family val="2"/>
        <scheme val="minor"/>
      </rPr>
      <t>Broome, Chenango, Tioga</t>
    </r>
  </si>
  <si>
    <r>
      <t xml:space="preserve">Operating Engineer - Heavy &amp; Highway 
Class A
Onsite Region 8
ENTIRE COUNTIES
</t>
    </r>
    <r>
      <rPr>
        <b/>
        <sz val="11"/>
        <color theme="1"/>
        <rFont val="Calibri"/>
        <family val="2"/>
        <scheme val="minor"/>
      </rPr>
      <t>Broome, Chenango, Tioga</t>
    </r>
  </si>
  <si>
    <r>
      <t xml:space="preserve">Operating Engineer - Heavy &amp; Highway 
Class B
Onsite Region 8
ENTIRE COUNTIES
</t>
    </r>
    <r>
      <rPr>
        <b/>
        <sz val="11"/>
        <color theme="1"/>
        <rFont val="Calibri"/>
        <family val="2"/>
        <scheme val="minor"/>
      </rPr>
      <t>Broome, Chenango, Tioga</t>
    </r>
  </si>
  <si>
    <r>
      <t xml:space="preserve">Operating Engineer - Heavy &amp; Highway 
Class C
Onsite Region 8
ENTIRE COUNTIES
</t>
    </r>
    <r>
      <rPr>
        <b/>
        <sz val="11"/>
        <color theme="1"/>
        <rFont val="Calibri"/>
        <family val="2"/>
        <scheme val="minor"/>
      </rPr>
      <t>Broome, Chenango, Tioga</t>
    </r>
  </si>
  <si>
    <t>Operating Engineer - Building 
ENTIRE COUNTIES
Allegany, Chemung, Livingston, Monroe, Ontario, Schuyler, Steuben, Wayne, Yates
PARTIAL COUNTIES
Genesee: Only that portion of the county that lies east of a line drawn down the center of Route 98, and the entirety of the City of Batavia.</t>
  </si>
  <si>
    <r>
      <t xml:space="preserve">Operating Engineer - Building 
Class 1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</si>
  <si>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r>
      <t xml:space="preserve">Operating Engineer - Building 
Master Mechanic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</si>
  <si>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r>
      <t xml:space="preserve">Operating Engineer - Building 
Class 2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</si>
  <si>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r>
      <t xml:space="preserve">Operating Engineer - Building 
Class 3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</si>
  <si>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r>
      <t xml:space="preserve">Operating Engineer - Building 
Class 4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</si>
  <si>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t>Individual employed by the Contractor or a Subcontractor who:
1) Operates mechanical boom and cable,  and cable equipment to lift and move materials, machines, or products in many directions using the following machinery/titles:
Master Mechanic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</si>
  <si>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Operating Engineer - Building 
ENTIRE COUNTIES
Cayuga, Cortland, Jefferson, Lewis, Madison, Oneida, Onondaga, Oswego, Seneca, St. Lawrence, Tompkins</t>
  </si>
  <si>
    <t>Individual employed by the Contractor or a Subcontractor who:
1) Operates mechanical boom and cable,  and cable equipment to lift and move materials, machines, or products in many directions using the following machinery/titles:
CLASSIFICATION A1: Cranes, all types* (Includes Boom Truck, Cherry Picker, Dragline, Overhead Crane, Pile Driver, Truck Crane)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</si>
  <si>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Building 
CLASSIFICATION A1
Onsite Region 8
</t>
    </r>
    <r>
      <rPr>
        <u/>
        <sz val="11"/>
        <color theme="1"/>
        <rFont val="Calibri"/>
        <family val="2"/>
        <scheme val="minor"/>
      </rPr>
      <t xml:space="preserve">ENTIRE COUNTIES
</t>
    </r>
    <r>
      <rPr>
        <b/>
        <sz val="11"/>
        <color theme="1"/>
        <rFont val="Calibri"/>
        <family val="2"/>
        <scheme val="minor"/>
      </rPr>
      <t>Cortland, Tompkins</t>
    </r>
  </si>
  <si>
    <r>
      <t xml:space="preserve">Operating Engineer - Building 
CLASSIFICATION A
Onsite Region 8
</t>
    </r>
    <r>
      <rPr>
        <u/>
        <sz val="11"/>
        <color theme="1"/>
        <rFont val="Calibri"/>
        <family val="2"/>
        <scheme val="minor"/>
      </rPr>
      <t xml:space="preserve">ENTIRE COUNTIES
</t>
    </r>
    <r>
      <rPr>
        <b/>
        <sz val="11"/>
        <color theme="1"/>
        <rFont val="Calibri"/>
        <family val="2"/>
        <scheme val="minor"/>
      </rPr>
      <t>Cortland, Tompkins</t>
    </r>
  </si>
  <si>
    <t>Individual employed by the Contractor or a Subcontractor who:
1) Operates mechanical boom and cable,  and cable equipment to lift and move materials, machines, or products in many directions using the following machinery/titles:
CLASSIFICATION A: Cranes, all types* (Includes Boom Truck, Cherry Picker, Dragline, Overhead Crane, Pile Driver, Truck Crane)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</si>
  <si>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Building 
CLASSIFICATION B
Onsite Region 8
</t>
    </r>
    <r>
      <rPr>
        <u/>
        <sz val="11"/>
        <color theme="1"/>
        <rFont val="Calibri"/>
        <family val="2"/>
        <scheme val="minor"/>
      </rPr>
      <t xml:space="preserve">ENTIRE COUNTIES
</t>
    </r>
    <r>
      <rPr>
        <b/>
        <sz val="11"/>
        <color theme="1"/>
        <rFont val="Calibri"/>
        <family val="2"/>
        <scheme val="minor"/>
      </rPr>
      <t>Cortland, Tompkins</t>
    </r>
  </si>
  <si>
    <r>
      <t xml:space="preserve">Operating Engineer - Building 
CLASSIFICATION C
Onsite Region 8
</t>
    </r>
    <r>
      <rPr>
        <u/>
        <sz val="11"/>
        <color theme="1"/>
        <rFont val="Calibri"/>
        <family val="2"/>
        <scheme val="minor"/>
      </rPr>
      <t xml:space="preserve">ENTIRE COUNTIES
</t>
    </r>
    <r>
      <rPr>
        <b/>
        <sz val="11"/>
        <color theme="1"/>
        <rFont val="Calibri"/>
        <family val="2"/>
        <scheme val="minor"/>
      </rPr>
      <t>Cortland, Tompkins</t>
    </r>
  </si>
  <si>
    <r>
      <t xml:space="preserve">Operating Engineer - Building 
CLASSIFICATION A1 - Tower Crane
Onsite Region 8
</t>
    </r>
    <r>
      <rPr>
        <u/>
        <sz val="11"/>
        <color theme="1"/>
        <rFont val="Calibri"/>
        <family val="2"/>
        <scheme val="minor"/>
      </rPr>
      <t xml:space="preserve">ENTIRE COUNTIES
</t>
    </r>
    <r>
      <rPr>
        <b/>
        <sz val="11"/>
        <color theme="1"/>
        <rFont val="Calibri"/>
        <family val="2"/>
        <scheme val="minor"/>
      </rPr>
      <t>Cortland, Tompkins</t>
    </r>
  </si>
  <si>
    <r>
      <t xml:space="preserve">Operating Engineer - Building 
Asst Master Mechanic
Onsite Region 8
</t>
    </r>
    <r>
      <rPr>
        <u/>
        <sz val="11"/>
        <color theme="1"/>
        <rFont val="Calibri"/>
        <family val="2"/>
        <scheme val="minor"/>
      </rPr>
      <t xml:space="preserve">ENTIRE COUNTIES
</t>
    </r>
    <r>
      <rPr>
        <b/>
        <sz val="11"/>
        <color theme="1"/>
        <rFont val="Calibri"/>
        <family val="2"/>
        <scheme val="minor"/>
      </rPr>
      <t>Cortland, Tompkins</t>
    </r>
  </si>
  <si>
    <r>
      <t xml:space="preserve">Operating Engineer - Building 
Master Mechanic
Onsite Region 8
</t>
    </r>
    <r>
      <rPr>
        <u/>
        <sz val="11"/>
        <color theme="1"/>
        <rFont val="Calibri"/>
        <family val="2"/>
        <scheme val="minor"/>
      </rPr>
      <t xml:space="preserve">ENTIRE COUNTIES
</t>
    </r>
    <r>
      <rPr>
        <b/>
        <sz val="11"/>
        <color theme="1"/>
        <rFont val="Calibri"/>
        <family val="2"/>
        <scheme val="minor"/>
      </rPr>
      <t>Cortland, Tompkins</t>
    </r>
  </si>
  <si>
    <t>Individual employed by the Contractor or a Subcontractor who:
1) Operates mechanical boom and cable,  and cable equipment to lift and move materials, machines, or products in many directions using the following machinery/titles:
Asst Master Mechanic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</si>
  <si>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Classification B
Maintenance Grease Man, Parts Man,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</si>
  <si>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Classification C
Fireman, Oiler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</si>
  <si>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 xml:space="preserve"> Operating Engineer - Heavy&amp;Highway
ENTIRE COUNTIES
Allegany, Chemung, Livingston, Monroe, Ontario, Schuyler, Steuben, Wayne, Yates
PARTIAL COUNTIES
Genesee: Only that portion of the county that lies east of a line drawn down the center of Route 98, and the entirety of the City of Batavia.</t>
  </si>
  <si>
    <t xml:space="preserve"> Operating Engineer - Heavy&amp;Highway 
ENTIRE COUNTIES
Allegany, Chemung, Livingston, Monroe, Ontario, Schuyler, Steuben, Wayne, Yates
PARTIAL COUNTIES
Genesee: Only that portion of the county that lies east of a line drawn down the center of Route 98, and the entirety of the City of Batavia.</t>
  </si>
  <si>
    <r>
      <t xml:space="preserve">Operating Engineer -  Heavy&amp;Highway 
Master Mechanic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</si>
  <si>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r>
      <t xml:space="preserve">Operating Engineer -  Heavy&amp;Highway 
CLASS A*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</si>
  <si>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r>
      <t xml:space="preserve">Operating Engineer -  Heavy&amp;Highway 
CLASS B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</si>
  <si>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r>
      <t xml:space="preserve">Operating Engineer -  Heavy&amp;Highway 
CLASS C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</si>
  <si>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t>Individual employed by the Contractor or a Subcontractor who:
1) Operates mechanical boom and cable,  and cable equipment to lift and move materials, machines, or products in many directions using the following machinery/titles:
CLASS A:
boom trucks, maintenance engineer, Crane, Cherry Picker, Truck Crane, Side Boom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</si>
  <si>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 1:
Bridge Crane (all types); Crane (only those under 5 ton with no
NYS license required. All others, see CRANE rates); Derrick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</si>
  <si>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Building 
CRANES: Cable and Hydraulic, Climbing and Tower:
Class A1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</si>
  <si>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t>Individual employed by the Contractor or a Subcontractor who:
1) Operates mechanical boom and cable,  and cable equipment to lift and move materials, machines, or products in many directions using the following machinery/titles:
CRANES: Cable and Hydraulic, Climbing and Tower: Class A1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</si>
  <si>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Building 
CRANES: Cable and Hydraulic, Climbing and Tower:
Tower Crane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</si>
  <si>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t>Individual employed by the Contractor or a Subcontractor who:
1) Operates mechanical boom and cable,  and cable equipment to lift and move materials, machines, or products in many directions using the following machinery/titles:
CRANES: Cable and Hydraulic, Climbing and Tower: Tower Cranes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</si>
  <si>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Building 
CRANES: Cable and Hydraulic, Climbing and Tower:
Boom Truck
Onsite Region 8
</t>
    </r>
    <r>
      <rPr>
        <u/>
        <sz val="11"/>
        <color theme="1"/>
        <rFont val="Calibri"/>
        <family val="2"/>
        <scheme val="minor"/>
      </rPr>
      <t xml:space="preserve">ENTIRE COUNTIES
</t>
    </r>
    <r>
      <rPr>
        <b/>
        <sz val="11"/>
        <color theme="1"/>
        <rFont val="Calibri"/>
        <family val="2"/>
        <scheme val="minor"/>
      </rPr>
      <t>Chemung, Livingston, Monroe, Ontario, Schuyler, Steuben, Wayne, Yates</t>
    </r>
  </si>
  <si>
    <t>Individual employed by the Contractor or a Subcontractor who:
1) Operates mechanical boom and cable,  and cable equipment to lift and move materials, machines, or products in many directions using the following machinery/titles:
CRANES: Cable and Hydraulic, Climbing and Tower:
*** For Boom Trucks up to and including 99 tons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</si>
  <si>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 2:  Maintenance Engineer
(Mechanic); Side Boom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</si>
  <si>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 4: Junior Engineers/Oilers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</si>
  <si>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 3: Fireman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</si>
  <si>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 B:  Greaseman - Lubrication Engineer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</si>
  <si>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 C: Fireman; Oiler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</si>
  <si>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 A:  Boom Truck; Cherry Picker*; Crane*; Derricks*;
Maintenance Engineer; Side Boom; Truck Crane*;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</si>
  <si>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Operating Engineer - Heavy&amp;Highway 
ENTIRE COUNTIES
Cayuga, Cortland, Jefferson, Lewis, Madison, Oneida, Onondaga, Oswego, Seneca, St. Lawrence, Tompkins</t>
  </si>
  <si>
    <r>
      <t xml:space="preserve">Operating Engineer - Heavy&amp;Highway  
Master Mechanic
Onsite Region 8
</t>
    </r>
    <r>
      <rPr>
        <u/>
        <sz val="11"/>
        <color theme="1"/>
        <rFont val="Calibri"/>
        <family val="2"/>
        <scheme val="minor"/>
      </rPr>
      <t xml:space="preserve">ENTIRE COUNTIES
</t>
    </r>
    <r>
      <rPr>
        <b/>
        <sz val="11"/>
        <color theme="1"/>
        <rFont val="Calibri"/>
        <family val="2"/>
        <scheme val="minor"/>
      </rPr>
      <t>Cortland, Tompkins</t>
    </r>
  </si>
  <si>
    <r>
      <t xml:space="preserve">Operating Engineer - Heavy&amp;Highway   
CLASSIFICATION A
Onsite Region 8
</t>
    </r>
    <r>
      <rPr>
        <u/>
        <sz val="11"/>
        <color theme="1"/>
        <rFont val="Calibri"/>
        <family val="2"/>
        <scheme val="minor"/>
      </rPr>
      <t xml:space="preserve">ENTIRE COUNTIES
</t>
    </r>
    <r>
      <rPr>
        <b/>
        <sz val="11"/>
        <color theme="1"/>
        <rFont val="Calibri"/>
        <family val="2"/>
        <scheme val="minor"/>
      </rPr>
      <t>Cortland, Tompkins</t>
    </r>
  </si>
  <si>
    <r>
      <t xml:space="preserve">Operating Engineer - Heavy&amp;Highway   
CLASSIFICATION B
Onsite Region 8
</t>
    </r>
    <r>
      <rPr>
        <u/>
        <sz val="11"/>
        <color theme="1"/>
        <rFont val="Calibri"/>
        <family val="2"/>
        <scheme val="minor"/>
      </rPr>
      <t xml:space="preserve">ENTIRE COUNTIES
</t>
    </r>
    <r>
      <rPr>
        <b/>
        <sz val="11"/>
        <color theme="1"/>
        <rFont val="Calibri"/>
        <family val="2"/>
        <scheme val="minor"/>
      </rPr>
      <t>Cortland, Tompkins</t>
    </r>
  </si>
  <si>
    <r>
      <t xml:space="preserve">Operating Engineer - Heavy&amp;Highway   
CLASSIFICATION C
Onsite Region 8
</t>
    </r>
    <r>
      <rPr>
        <u/>
        <sz val="11"/>
        <color theme="1"/>
        <rFont val="Calibri"/>
        <family val="2"/>
        <scheme val="minor"/>
      </rPr>
      <t xml:space="preserve">ENTIRE COUNTIES
</t>
    </r>
    <r>
      <rPr>
        <b/>
        <sz val="11"/>
        <color theme="1"/>
        <rFont val="Calibri"/>
        <family val="2"/>
        <scheme val="minor"/>
      </rPr>
      <t>Cortland, Tompkins</t>
    </r>
  </si>
  <si>
    <t>Individual employed by the Contractor or a Subcontractor who:
1) Operates mechanical boom and cable,  and cable equipment to lift and move materials, machines, or products in many directions using the following machinery/titles:
CLASSIFICATION A:  Boom Truck; Cherry Picker*; Crane*; Derricks*;
Maintenance Engineer; Side Boom; Truck Crane*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</si>
  <si>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Classification B
Greaseman - Lubrication Engineer;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</si>
  <si>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Heavy&amp;Highway  
Master Mechanic
Onsite Region 8
</t>
    </r>
    <r>
      <rPr>
        <u/>
        <sz val="11"/>
        <color theme="1"/>
        <rFont val="Calibri"/>
        <family val="2"/>
        <scheme val="minor"/>
      </rPr>
      <t xml:space="preserve">ENTIRE COUNTIES
</t>
    </r>
    <r>
      <rPr>
        <b/>
        <sz val="11"/>
        <color theme="1"/>
        <rFont val="Calibri"/>
        <family val="2"/>
        <scheme val="minor"/>
      </rPr>
      <t>Cayuga, Jefferson, Lewis, Madison, Oneida, Onondaga, Oswego, St Lawrence</t>
    </r>
  </si>
  <si>
    <r>
      <t xml:space="preserve">Operating Engineer - Heavy&amp;Highway   
CLASSIFICATION A
Onsite Region 8
</t>
    </r>
    <r>
      <rPr>
        <u/>
        <sz val="11"/>
        <color theme="1"/>
        <rFont val="Calibri"/>
        <family val="2"/>
        <scheme val="minor"/>
      </rPr>
      <t xml:space="preserve">ENTIRE COUNTIES
</t>
    </r>
    <r>
      <rPr>
        <b/>
        <sz val="11"/>
        <color theme="1"/>
        <rFont val="Calibri"/>
        <family val="2"/>
        <scheme val="minor"/>
      </rPr>
      <t>Cayuga, Jefferson, Lewis, Madison, Oneida, Onondaga, Oswego, St Lawrence</t>
    </r>
  </si>
  <si>
    <r>
      <t xml:space="preserve">Operating Engineer - Heavy&amp;Highway   
CLASSIFICATION B
Onsite Region 8
</t>
    </r>
    <r>
      <rPr>
        <u/>
        <sz val="11"/>
        <color theme="1"/>
        <rFont val="Calibri"/>
        <family val="2"/>
        <scheme val="minor"/>
      </rPr>
      <t xml:space="preserve">ENTIRE COUNTIES
</t>
    </r>
    <r>
      <rPr>
        <b/>
        <sz val="11"/>
        <color theme="1"/>
        <rFont val="Calibri"/>
        <family val="2"/>
        <scheme val="minor"/>
      </rPr>
      <t>Cayuga, Jefferson, Lewis, Madison, Oneida, Onondaga, Oswego, St Lawrence</t>
    </r>
  </si>
  <si>
    <r>
      <t xml:space="preserve">Operating Engineer - Heavy&amp;Highway   
CLASSIFICATION C
Onsite Region 8
</t>
    </r>
    <r>
      <rPr>
        <u/>
        <sz val="11"/>
        <color theme="1"/>
        <rFont val="Calibri"/>
        <family val="2"/>
        <scheme val="minor"/>
      </rPr>
      <t xml:space="preserve">ENTIRE COUNTIES
</t>
    </r>
    <r>
      <rPr>
        <b/>
        <sz val="11"/>
        <color theme="1"/>
        <rFont val="Calibri"/>
        <family val="2"/>
        <scheme val="minor"/>
      </rPr>
      <t>Cayuga, Jefferson, Lewis, Madison, Oneida, Onondaga, Oswego, St Lawrence</t>
    </r>
  </si>
  <si>
    <t>JOB DESCRIPTION Teamster - Heavy Construction 
ENTIRE COUNTIES
Bronx, Kings, New York, Queens, Richmond</t>
  </si>
  <si>
    <t>Ironworker: Stone Derrickmen Rigger- Bronx, Kings, Nassau, New York, Queens, Richmond, Suffolk, Westchester</t>
  </si>
  <si>
    <r>
      <t xml:space="preserve">Ironworker - Rigger 
Onsite Region 3
</t>
    </r>
    <r>
      <rPr>
        <u/>
        <sz val="11"/>
        <color theme="1"/>
        <rFont val="Calibri"/>
        <family val="2"/>
        <scheme val="minor"/>
      </rPr>
      <t>Entire Counties:</t>
    </r>
    <r>
      <rPr>
        <b/>
        <sz val="11"/>
        <color theme="1"/>
        <rFont val="Calibri"/>
        <family val="2"/>
        <scheme val="minor"/>
      </rPr>
      <t xml:space="preserve"> Putnam, Dutchess</t>
    </r>
  </si>
  <si>
    <t>Ironworker: 
ENTIRE COUNTIES
Dutchess, Orange, Putnam, Rockland, Sullivan, Ulster</t>
  </si>
  <si>
    <t>Individual employed by the Contractor or a Subcontractor who:
1) Operates/Moves a counterweight trailer which is being used in conjunction with moving of a crane rentals of the size where required,
GROUP A: Straight Trucks
GROUP B: Tractor Trailer, Farm Tractor, Fuel Truck.
GROUP C: Euclid.
GROUP D: On site Mechanic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</si>
  <si>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Teamster - Heavy&amp;Highway
ENTIRE COUNTIES
Broome, Delaware
PARTIAL COUNTIES
Chenango: Only the Townships of Smithville, Greene, Coventry, Oxford, Afton, Bainbridge and Guilford.
Otsego: Only the Townships of Butternuts, Laurens, Maryland, Milford, Morris, Oneonta, Otego, Unadilla and Worchester.
Tioga: Only the Townships of Nichols, Tioga, Candor, Richford, Berkshire, Newark Valley and Owego.</t>
  </si>
  <si>
    <t>Teamster - Building / Heavy&amp;Highway 
ENTIRE COUNTIES
Chemung, Livingston, Monroe, Ontario, Schuyler, Wayne
PARTIAL COUNTIES
Genesee: Only in the townships of Oakfield, Elba, Batavia, Byron, Alexander, Bethany, Pavilion, Leroy, Stafford, and Bergen
Orleans: Only in the townships of Gaines, Carlton, Barre, Kendall, Murray, Clarendon, and Albion.
Steuben: Only the Townships of: Addison, Avoca, Bath, Bradford, Cameron, Campbell, Caton, Corning, Erwin, Hornby, Howard, Lindley,
Pulteney, Rathbone, Thurston, Tuscarora, Urbana, Wayland, Wayne, Wheeler, and Woodhull
Tioga: Only from Nichols/Smithboro towards the City of Elmira (west).
Wyoming: Only in the townships of Attica, Orangeville, Wethersfield, Eagle, Genesee Falls, Castile, Ganesville, Perry, Warsaw, Middlebury,
Covington, and Pike..</t>
  </si>
  <si>
    <t>Teamster - Building
ENTIRE COUNTIES
Broome, Cayuga, Cortland, Delaware, Onondaga, Seneca, Tompkins, Yates
PARTIAL COUNTIES
Chenango: Only the Townships of Afton, Bainbridge, Coventry, Greene, Guilford, Oxford and Smithville.
Steuben: Only the Townships of Prattsburg, Canisteo, Fremont, Cohoctan, Dansville, Hornell, Hartsville, Greenwood, West Union,
Troupsburg, and Jasper.
Tioga: Only the Townships of Berkshire, Candor, Newark Valley, Nichols, Owego, Richford, and Tioga. All territory east of
Nichols/Smithboro to Broome County, within State of New York.</t>
  </si>
  <si>
    <t xml:space="preserve"> Teamster - Heavy&amp;Highway 
ENTIRE COUNTIES
Cayuga, Cortland, Seneca, Tompkins, Yates
PARTIAL COUNTIES
Allegany: Only the Townships of Almond, Alfred, Burns and West Almond.
Steuben: Only the Townships of Canisteo, Cohocton, Dansville, Freemont, Greenwood, Hartsville, Hornell, Jasper, Prattsburg, Troupsburg,
and West Union</t>
  </si>
  <si>
    <r>
      <t xml:space="preserve">Teamster – Building 
ENTIRE COUNTIES
</t>
    </r>
    <r>
      <rPr>
        <b/>
        <sz val="11"/>
        <color theme="1"/>
        <rFont val="Calibri"/>
        <family val="2"/>
        <scheme val="minor"/>
      </rPr>
      <t>Broome,  Cortland,, Seneca, Tompkins, Yates</t>
    </r>
    <r>
      <rPr>
        <sz val="11"/>
        <color theme="1"/>
        <rFont val="Calibri"/>
        <family val="2"/>
        <scheme val="minor"/>
      </rPr>
      <t xml:space="preserve">
PARTIAL COUNTIES
</t>
    </r>
    <r>
      <rPr>
        <b/>
        <sz val="11"/>
        <color theme="1"/>
        <rFont val="Calibri"/>
        <family val="2"/>
        <scheme val="minor"/>
      </rPr>
      <t>Chenango</t>
    </r>
    <r>
      <rPr>
        <sz val="11"/>
        <color theme="1"/>
        <rFont val="Calibri"/>
        <family val="2"/>
        <scheme val="minor"/>
      </rPr>
      <t xml:space="preserve">: Only the Townships of Afton, Bainbridge, Coventry, Greene, Guilford, Oxford and Smithville.
</t>
    </r>
    <r>
      <rPr>
        <b/>
        <sz val="11"/>
        <color theme="1"/>
        <rFont val="Calibri"/>
        <family val="2"/>
        <scheme val="minor"/>
      </rPr>
      <t>Steuben</t>
    </r>
    <r>
      <rPr>
        <sz val="11"/>
        <color theme="1"/>
        <rFont val="Calibri"/>
        <family val="2"/>
        <scheme val="minor"/>
      </rPr>
      <t xml:space="preserve">: Only the Townships of Prattsburg, Canisteo, Fremont, Cohoctan, Dansville, Hornell, Hartsville, Greenwood, West Union,
Troupsburg, and Jasper.
</t>
    </r>
    <r>
      <rPr>
        <b/>
        <sz val="11"/>
        <color theme="1"/>
        <rFont val="Calibri"/>
        <family val="2"/>
        <scheme val="minor"/>
      </rPr>
      <t>Tioga</t>
    </r>
    <r>
      <rPr>
        <sz val="11"/>
        <color theme="1"/>
        <rFont val="Calibri"/>
        <family val="2"/>
        <scheme val="minor"/>
      </rPr>
      <t>: Only the Townships of Berkshire, Candor, Newark Valley, Nichols, Owego, Richford, and Tioga. All territory east of Nichols/Smithboro to Broome County, within State of New York.</t>
    </r>
  </si>
  <si>
    <r>
      <t xml:space="preserve">Teamster - Heavy&amp;Highway 
ENTIRE COUNTIES
</t>
    </r>
    <r>
      <rPr>
        <b/>
        <sz val="11"/>
        <color theme="1"/>
        <rFont val="Calibri"/>
        <family val="2"/>
        <scheme val="minor"/>
      </rPr>
      <t>Broome</t>
    </r>
    <r>
      <rPr>
        <sz val="11"/>
        <color theme="1"/>
        <rFont val="Calibri"/>
        <family val="2"/>
        <scheme val="minor"/>
      </rPr>
      <t xml:space="preserve">
PARTIAL COUNTIES
</t>
    </r>
    <r>
      <rPr>
        <b/>
        <sz val="11"/>
        <color theme="1"/>
        <rFont val="Calibri"/>
        <family val="2"/>
        <scheme val="minor"/>
      </rPr>
      <t>Chenango</t>
    </r>
    <r>
      <rPr>
        <sz val="11"/>
        <color theme="1"/>
        <rFont val="Calibri"/>
        <family val="2"/>
        <scheme val="minor"/>
      </rPr>
      <t xml:space="preserve">: Only the Townships of Smithville, Greene, Coventry, Oxford, Afton, Bainbridge and Guilford.
</t>
    </r>
    <r>
      <rPr>
        <b/>
        <sz val="11"/>
        <color theme="1"/>
        <rFont val="Calibri"/>
        <family val="2"/>
        <scheme val="minor"/>
      </rPr>
      <t>Tioga</t>
    </r>
    <r>
      <rPr>
        <sz val="11"/>
        <color theme="1"/>
        <rFont val="Calibri"/>
        <family val="2"/>
        <scheme val="minor"/>
      </rPr>
      <t>: Only the Townships of Nichols, Tioga, Candor, Richford, Berkshire, Newark Valley and Owego.</t>
    </r>
  </si>
  <si>
    <r>
      <t xml:space="preserve"> Teamster - Heavy&amp;Highway 
ENTIRE COUNTIES
</t>
    </r>
    <r>
      <rPr>
        <b/>
        <sz val="11"/>
        <color theme="1"/>
        <rFont val="Calibri"/>
        <family val="2"/>
        <scheme val="minor"/>
      </rPr>
      <t>Cortland, Seneca, Tompkins, Yates</t>
    </r>
    <r>
      <rPr>
        <sz val="11"/>
        <color theme="1"/>
        <rFont val="Calibri"/>
        <family val="2"/>
        <scheme val="minor"/>
      </rPr>
      <t xml:space="preserve">
PARTIAL COUNTIES
</t>
    </r>
    <r>
      <rPr>
        <b/>
        <sz val="11"/>
        <color theme="1"/>
        <rFont val="Calibri"/>
        <family val="2"/>
        <scheme val="minor"/>
      </rPr>
      <t>Steuben</t>
    </r>
    <r>
      <rPr>
        <sz val="11"/>
        <color theme="1"/>
        <rFont val="Calibri"/>
        <family val="2"/>
        <scheme val="minor"/>
      </rPr>
      <t>: Only the Townships of Canisteo, Cohocton, Dansville, Freemont, Greenwood, Hartsville, Hornell, Jasper, Prattsburg, Troupsburg,
and West Union</t>
    </r>
  </si>
  <si>
    <r>
      <t xml:space="preserve">Teamster - Heavy &amp; Highway 
Group #1
Onsite Region 8
PARTIAL COUNTIES
</t>
    </r>
    <r>
      <rPr>
        <b/>
        <sz val="11"/>
        <color theme="1"/>
        <rFont val="Calibri"/>
        <family val="2"/>
        <scheme val="minor"/>
      </rPr>
      <t>Chenango</t>
    </r>
    <r>
      <rPr>
        <sz val="11"/>
        <color theme="1"/>
        <rFont val="Calibri"/>
        <family val="2"/>
        <scheme val="minor"/>
      </rPr>
      <t>: Entire county except the Townships of Afton, Bainbridge, Coventry, Greene, Guilford, Oxford and Smithville.</t>
    </r>
  </si>
  <si>
    <r>
      <t xml:space="preserve">Teamster - Heavy &amp; Highway 
Group #2
Onsite Region 8
PARTIAL COUNTIES
</t>
    </r>
    <r>
      <rPr>
        <b/>
        <sz val="11"/>
        <color theme="1"/>
        <rFont val="Calibri"/>
        <family val="2"/>
        <scheme val="minor"/>
      </rPr>
      <t>Chenango</t>
    </r>
    <r>
      <rPr>
        <sz val="11"/>
        <color theme="1"/>
        <rFont val="Calibri"/>
        <family val="2"/>
        <scheme val="minor"/>
      </rPr>
      <t>: Entire county except the Townships of Afton, Bainbridge, Coventry, Greene, Guilford, Oxford and Smithville.</t>
    </r>
  </si>
  <si>
    <r>
      <t xml:space="preserve">Teamster - Heavy &amp; Highway 
Group #3
Onsite Region 8
PARTIAL COUNTIES
</t>
    </r>
    <r>
      <rPr>
        <b/>
        <sz val="11"/>
        <color theme="1"/>
        <rFont val="Calibri"/>
        <family val="2"/>
        <scheme val="minor"/>
      </rPr>
      <t>Chenango</t>
    </r>
    <r>
      <rPr>
        <sz val="11"/>
        <color theme="1"/>
        <rFont val="Calibri"/>
        <family val="2"/>
        <scheme val="minor"/>
      </rPr>
      <t>: Entire county except the Townships of Afton, Bainbridge, Coventry, Greene, Guilford, Oxford and Smithville.</t>
    </r>
  </si>
  <si>
    <t>Individual employed by the Contractor or a Subcontractor who:
1) Operates/Moves a counterweight trailer which is being used in conjunction with moving of a crane rentals of the size where required, 
GROUP #3: Semi-trailers, Low-Boy trucks, Asphalt distributor trucks, and Agitator, Mixer trucks and Dumpcrete type vehicles, Truck mechanic, Fuel trucks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</si>
  <si>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#2: Tandems and Batch Trucks, Mechanics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</si>
  <si>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#1: Warehousemen*, Yardmen*, Truck helpers, Pickups, Panel trucks, Flatboy material trucks (straight jobs), Single Axle dump
trucks, Dumpsters, Material Checkers/Receivers*, Greasers, Tiremen, Mechanics Helpers/Parts Chasers.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</si>
  <si>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r>
      <t xml:space="preserve">Teamster - Building / Heavy&amp;Highway 
Group #1
ENTIRE COUNTIES
</t>
    </r>
    <r>
      <rPr>
        <b/>
        <sz val="11"/>
        <color theme="1"/>
        <rFont val="Calibri"/>
        <family val="2"/>
        <scheme val="minor"/>
      </rPr>
      <t>Chemung, Livingston, Monroe, Ontario, Schuyler, Wayne</t>
    </r>
    <r>
      <rPr>
        <sz val="11"/>
        <color theme="1"/>
        <rFont val="Calibri"/>
        <family val="2"/>
        <scheme val="minor"/>
      </rPr>
      <t xml:space="preserve">
PARTIAL COUNTIES
</t>
    </r>
    <r>
      <rPr>
        <b/>
        <sz val="11"/>
        <color theme="1"/>
        <rFont val="Calibri"/>
        <family val="2"/>
        <scheme val="minor"/>
      </rPr>
      <t>Steuben</t>
    </r>
    <r>
      <rPr>
        <sz val="11"/>
        <color theme="1"/>
        <rFont val="Calibri"/>
        <family val="2"/>
        <scheme val="minor"/>
      </rPr>
      <t xml:space="preserve">: Only the Townships of: Addison, Avoca, Bath, Bradford, Cameron, Campbell, Caton, Corning, Erwin, Hornby, Howard, Lindley,
Pulteney, Rathbone, Thurston, Tuscarora, Urbana, Wayland, Wayne, Wheeler, and Woodhull
</t>
    </r>
    <r>
      <rPr>
        <b/>
        <sz val="11"/>
        <color theme="1"/>
        <rFont val="Calibri"/>
        <family val="2"/>
        <scheme val="minor"/>
      </rPr>
      <t>Tioga</t>
    </r>
    <r>
      <rPr>
        <sz val="11"/>
        <color theme="1"/>
        <rFont val="Calibri"/>
        <family val="2"/>
        <scheme val="minor"/>
      </rPr>
      <t>: Only from Nichols/Smithboro towards the City of Elmira (west).</t>
    </r>
  </si>
  <si>
    <r>
      <t xml:space="preserve">Teamster - Building / Heavy&amp;Highway 
Group #2
ENTIRE COUNTIES
</t>
    </r>
    <r>
      <rPr>
        <b/>
        <sz val="11"/>
        <color theme="1"/>
        <rFont val="Calibri"/>
        <family val="2"/>
        <scheme val="minor"/>
      </rPr>
      <t>Chemung, Livingston, Monroe, Ontario, Schuyler, Wayne</t>
    </r>
    <r>
      <rPr>
        <sz val="11"/>
        <color theme="1"/>
        <rFont val="Calibri"/>
        <family val="2"/>
        <scheme val="minor"/>
      </rPr>
      <t xml:space="preserve">
PARTIAL COUNTIES
</t>
    </r>
    <r>
      <rPr>
        <b/>
        <sz val="11"/>
        <color theme="1"/>
        <rFont val="Calibri"/>
        <family val="2"/>
        <scheme val="minor"/>
      </rPr>
      <t>Steuben</t>
    </r>
    <r>
      <rPr>
        <sz val="11"/>
        <color theme="1"/>
        <rFont val="Calibri"/>
        <family val="2"/>
        <scheme val="minor"/>
      </rPr>
      <t xml:space="preserve">: Only the Townships of: Addison, Avoca, Bath, Bradford, Cameron, Campbell, Caton, Corning, Erwin, Hornby, Howard, Lindley,
Pulteney, Rathbone, Thurston, Tuscarora, Urbana, Wayland, Wayne, Wheeler, and Woodhull
</t>
    </r>
    <r>
      <rPr>
        <b/>
        <sz val="11"/>
        <color theme="1"/>
        <rFont val="Calibri"/>
        <family val="2"/>
        <scheme val="minor"/>
      </rPr>
      <t>Tioga</t>
    </r>
    <r>
      <rPr>
        <sz val="11"/>
        <color theme="1"/>
        <rFont val="Calibri"/>
        <family val="2"/>
        <scheme val="minor"/>
      </rPr>
      <t>: Only from Nichols/Smithboro towards the City of Elmira (west).</t>
    </r>
  </si>
  <si>
    <r>
      <t xml:space="preserve">Teamster - Building / Heavy&amp;Highway 
Group #3
ENTIRE COUNTIES
</t>
    </r>
    <r>
      <rPr>
        <b/>
        <sz val="11"/>
        <color theme="1"/>
        <rFont val="Calibri"/>
        <family val="2"/>
        <scheme val="minor"/>
      </rPr>
      <t>Chemung, Livingston, Monroe, Ontario, Schuyler, Wayne</t>
    </r>
    <r>
      <rPr>
        <sz val="11"/>
        <color theme="1"/>
        <rFont val="Calibri"/>
        <family val="2"/>
        <scheme val="minor"/>
      </rPr>
      <t xml:space="preserve">
PARTIAL COUNTIES
</t>
    </r>
    <r>
      <rPr>
        <b/>
        <sz val="11"/>
        <color theme="1"/>
        <rFont val="Calibri"/>
        <family val="2"/>
        <scheme val="minor"/>
      </rPr>
      <t>Steuben</t>
    </r>
    <r>
      <rPr>
        <sz val="11"/>
        <color theme="1"/>
        <rFont val="Calibri"/>
        <family val="2"/>
        <scheme val="minor"/>
      </rPr>
      <t xml:space="preserve">: Only the Townships of: Addison, Avoca, Bath, Bradford, Cameron, Campbell, Caton, Corning, Erwin, Hornby, Howard, Lindley,
Pulteney, Rathbone, Thurston, Tuscarora, Urbana, Wayland, Wayne, Wheeler, and Woodhull
</t>
    </r>
    <r>
      <rPr>
        <b/>
        <sz val="11"/>
        <color theme="1"/>
        <rFont val="Calibri"/>
        <family val="2"/>
        <scheme val="minor"/>
      </rPr>
      <t>Tioga</t>
    </r>
    <r>
      <rPr>
        <sz val="11"/>
        <color theme="1"/>
        <rFont val="Calibri"/>
        <family val="2"/>
        <scheme val="minor"/>
      </rPr>
      <t>: Only from Nichols/Smithboro towards the City of Elmira (west).</t>
    </r>
  </si>
  <si>
    <t>Individual employed by the Contractor or a Subcontractor who:
1) Operates/Moves a counterweight trailer which is being used in conjunction with moving of a crane rentals of the size where required, 
GROUP #1: Warehousemen, Yardmen, Truck Helpers, Pickups, Panel Trucks, Flatboy Material Trucks (straight jobs), Single Axle Dump
Trucks, Dumpsters, Material Checkers and Receivers, Greasers, Truck Tiremen, Mechanic Helpers and Parts Chasers, Tandems and Batch
Trucks, Mechanics, Dispatcher. Semi-Trailers, Low-boy Trucks, Asphalt Distributor Trucks, Agitator, Mixer Trucks and Dumpcrete type
vehicles, Truck Mechanic, Fuel Trucks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</si>
  <si>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1: Warehousemen*, Yardmen*, Truck Helpers, Pickups, Panel Trucks, Flatboy Material Trucks (straight jobs), Single Axle Dump
Trucks, Dumpsters, Material Checkers &amp; Receivers*, Greasers, Truck Tiremen, Mechanics Helpers and Parts Chasers, Tandems &amp; Batch
Trucks, Mechanics, Semi-Trailers, Low-boy Trucks, Asphalt Distributor Trucks and Agitator, Mixer Trucks and Dumpcrete type vehicles,
Truck Mechanic, Fuel Trucks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</si>
  <si>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r>
      <t xml:space="preserve">Teamster – Building
Group #A
Onsite Region 8
PARTIAL COUNTIES
</t>
    </r>
    <r>
      <rPr>
        <b/>
        <sz val="11"/>
        <color theme="1"/>
        <rFont val="Calibri"/>
        <family val="2"/>
        <scheme val="minor"/>
      </rPr>
      <t>Chenango</t>
    </r>
    <r>
      <rPr>
        <sz val="11"/>
        <color theme="1"/>
        <rFont val="Calibri"/>
        <family val="2"/>
        <scheme val="minor"/>
      </rPr>
      <t>: Entire county except the Townships of Afton, Bainbridge, Coventry, Greene, Guilford, Oxford and Smithville</t>
    </r>
  </si>
  <si>
    <r>
      <t xml:space="preserve">Teamster – Building
Group #B
Onsite Region 8
PARTIAL COUNTIES
</t>
    </r>
    <r>
      <rPr>
        <b/>
        <sz val="11"/>
        <color theme="1"/>
        <rFont val="Calibri"/>
        <family val="2"/>
        <scheme val="minor"/>
      </rPr>
      <t>Chenango</t>
    </r>
    <r>
      <rPr>
        <sz val="11"/>
        <color theme="1"/>
        <rFont val="Calibri"/>
        <family val="2"/>
        <scheme val="minor"/>
      </rPr>
      <t>: Entire county except the Townships of Afton, Bainbridge, Coventry, Greene, Guilford, Oxford and Smithville</t>
    </r>
  </si>
  <si>
    <t>Individual employed by the Contractor or a Subcontractor who:
1) Operates/Moves a counterweight trailer which is being used in conjunction with moving of a crane rentals of the size where required, 
GROUP # A:
Straight trucks, winch, transit mix on the site, road oilers,
dump trucks, pick-ups, panel, water trucks, fuel trucks on the site
(including nozzle).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</si>
  <si>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 B:
Low boy or Low boy trailer, Euclids or similar equipment.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</si>
  <si>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#1:
Warehousemen, Yardmen, Truck Helpers, Pickups, Panel Trucks, Flatboy Material Trucks(straight jobs), Single Axel Dump Trucks,
Dumpsters, Material Checkers and Receivers, Greasers, Truck Tiremen, Mechanics Helpers and Parts Chasers.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</si>
  <si>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#2:
Tandems and Batch Trucks, Mechanics, Dispatcher.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</si>
  <si>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#3:
Semi-Trailers, Low-boy Trucks, Asphalt Distributor Trucks, and Agitator, Mixer Trucks and dumpcrete type vehicles, Truck Mechanic, Fuel
Trucks.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</si>
  <si>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</si>
  <si>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for Light Construction Work.
Light Construction Work Shall include the construction, improvement and modification of Single &amp; Multi Family Homes, Town Houses, Apartment Buildings, including Driveways, Streets and Curbs within those projects. Parking Lots and Office Buildings.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</si>
  <si>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for Heavy Construction Work.
Heavy Construction Work Shall include the construction, improvement or modification of all or any part of Streets, Highways, Bridges, Tunnels, Railroads, Canals, Dams, Airports, Schools, Power Generation Plants.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</si>
  <si>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JOB DESCRIPTION: Operating Engineer - Building, Maintenance, Steel Erection &amp; Heavy Construction
ENTIRE COUNTIES
Bronx, Kings, New York, Putnam, Queens, Richmond, Westchester</t>
  </si>
  <si>
    <r>
      <t xml:space="preserve">Operating Engineer - Building 
Group #1
Onsite Region 2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Bronx, Kings, New York, Queens, Richmond</t>
    </r>
  </si>
  <si>
    <t>Individual employed by the Contractor or a Subcontractor who:
1) Operates mechanical boom and cable, or tower and cable equipment to lift and move materials, machines, or products in many directions:
 Group 1: Installing, repairing, maintaining, dismantling of all equipment including Steel cutting&amp; bending machines, mechanical heaters,
mine hoists, climbing cranes, tower cranes, Linden Peine, Lorain, Liebherr, Mannes and machines of a similar nature; Well Point system,
Deep Well pumps, Concrete mixers with loading devices, Concrete plants, motor generators (When used for temporary power and
lights(Driving maintenance trucks and mounted-welded machines)-All Pumps(excluding River Cofferdam Pumps and Well Point Pumps),
Motorized Concrete Buggies( When three or more are on job site), Skid-Steer and similar machines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</si>
  <si>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Building 
Group #3
Onsite Region 2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Bronx, Kings, New York, Queens, Richmond</t>
    </r>
  </si>
  <si>
    <t>Individual employed by the Contractor or a Subcontractor who:
1) Operates mechanical boom and cable, or tower and cable equipment to lift and move materials, machines, or products in many directions using the following machinery:
Group 3: Oilers of all gasoline, electric, diesel or air operated Gradalls; Concrete Pumps, Overhead Cranes in Power Houses, Assist in oiling, greasing and repairing of all machines, including: Driving Truck Cranes, Driving and operating Fuel and Grease Trucks, Cherry
Pickers(Hydraulic Cranes) over 70,000 GVW and machines of a similar nature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</si>
  <si>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Ironworker: Ironworker -
ENTIRE COUNTIES
Dutchess, Orange, Putnam, Rockland, Sullivan, Ulster</t>
  </si>
  <si>
    <r>
      <t xml:space="preserve">Operating Engineer - Building 
Group V
Onsite Region 3
ENTIRE COUNTIES
</t>
    </r>
    <r>
      <rPr>
        <b/>
        <sz val="11"/>
        <color theme="1"/>
        <rFont val="Calibri"/>
        <family val="2"/>
        <scheme val="minor"/>
      </rPr>
      <t>Putnam, Westchester</t>
    </r>
    <r>
      <rPr>
        <sz val="11"/>
        <color theme="1"/>
        <rFont val="Calibri"/>
        <family val="2"/>
        <scheme val="minor"/>
      </rPr>
      <t xml:space="preserve">
PARTIAL COUNTIES
</t>
    </r>
    <r>
      <rPr>
        <b/>
        <sz val="11"/>
        <color theme="1"/>
        <rFont val="Calibri"/>
        <family val="2"/>
        <scheme val="minor"/>
      </rPr>
      <t>Dutchess</t>
    </r>
    <r>
      <rPr>
        <sz val="11"/>
        <color theme="1"/>
        <rFont val="Calibri"/>
        <family val="2"/>
        <scheme val="minor"/>
      </rPr>
      <t>: All the counties of Westchester and Putnam and the southern part of Dutchess County defined by the northern boundary line of
the City of Poughkeepsie, then due east to Route 115, then north along Route 115 to Bedell Road, then east along Bedell Road to Van
Wagner Road, then north along Van Wagner Road to Bower Road, then east along Bower Road to Route 44 and along Route 44 east to
Route 343, then along Route 343 east to the northern boundary of Town of Dover Plains and east along the northern boundary of Town of
Dover Plains to the border line of the State of Connecticut and bordered on the west by the middle of the Hudson River.</t>
    </r>
  </si>
  <si>
    <t>Individual employed by the Contractor or a Subcontractor who:
1) Operates mechanical boom and cable, or tower and cable equipment to lift and move materials, machines, or products in many directions using the following machinery:
GROUP V: Mechanics Helper, Motorized Roller (walk behind), Stock Attendant, Welder's Helper, Maintenance Engineer Crane(75 ton and
over)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</si>
  <si>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Building 
Group II
Onsite Region 3
ENTIRE COUNTIES
</t>
    </r>
    <r>
      <rPr>
        <b/>
        <sz val="11"/>
        <color theme="1"/>
        <rFont val="Calibri"/>
        <family val="2"/>
        <scheme val="minor"/>
      </rPr>
      <t>Putnam, Westchester</t>
    </r>
    <r>
      <rPr>
        <sz val="11"/>
        <color theme="1"/>
        <rFont val="Calibri"/>
        <family val="2"/>
        <scheme val="minor"/>
      </rPr>
      <t xml:space="preserve">
PARTIAL COUNTIES
</t>
    </r>
    <r>
      <rPr>
        <b/>
        <sz val="11"/>
        <color theme="1"/>
        <rFont val="Calibri"/>
        <family val="2"/>
        <scheme val="minor"/>
      </rPr>
      <t>Dutchess</t>
    </r>
    <r>
      <rPr>
        <sz val="11"/>
        <color theme="1"/>
        <rFont val="Calibri"/>
        <family val="2"/>
        <scheme val="minor"/>
      </rPr>
      <t>: All the counties of Westchester and Putnam and the southern part of Dutchess County defined by the northern boundary line of
the City of Poughkeepsie, then due east to Route 115, then north along Route 115 to Bedell Road, then east along Bedell Road to Van
Wagner Road, then north along Van Wagner Road to Bower Road, then east along Bower Road to Route 44 and along Route 44 east to
Route 343, then along Route 343 east to the northern boundary of Town of Dover Plains and east along the northern boundary of Town of
Dover Plains to the border line of the State of Connecticut and bordered on the west by the middle of the Hudson River.</t>
    </r>
  </si>
  <si>
    <t>Individual employed by the Contractor or a Subcontractor who:
1) Operates mechanical boom and cable, or tower and cable equipment to lift and move materials, machines, or products in many directions using the following machinery:
GROUP II: Crane Operator in Training (Over 100 Tons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</si>
  <si>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or tower and cable equipment to lift and move materials, machines, or products in many directions using the following machinery:
GROUP I-B: Mechanic (Outside All Types)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</si>
  <si>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Building 
Group I-B
Onsite Region 3
ENTIRE COUNTIES
</t>
    </r>
    <r>
      <rPr>
        <b/>
        <sz val="11"/>
        <color theme="1"/>
        <rFont val="Calibri"/>
        <family val="2"/>
        <scheme val="minor"/>
      </rPr>
      <t>Putnam, Westchester</t>
    </r>
    <r>
      <rPr>
        <sz val="11"/>
        <color theme="1"/>
        <rFont val="Calibri"/>
        <family val="2"/>
        <scheme val="minor"/>
      </rPr>
      <t xml:space="preserve">
PARTIAL COUNTIES
</t>
    </r>
    <r>
      <rPr>
        <b/>
        <sz val="11"/>
        <color theme="1"/>
        <rFont val="Calibri"/>
        <family val="2"/>
        <scheme val="minor"/>
      </rPr>
      <t>Dutchess</t>
    </r>
    <r>
      <rPr>
        <sz val="11"/>
        <color theme="1"/>
        <rFont val="Calibri"/>
        <family val="2"/>
        <scheme val="minor"/>
      </rPr>
      <t>: All the counties of Westchester and Putnam and the southern part of Dutchess County defined by the northern boundary line of
the City of Poughkeepsie, then due east to Route 115, then north along Route 115 to Bedell Road, then east along Bedell Road to Van
Wagner Road, then north along Van Wagner Road to Bower Road, then east along Bower Road to Route 44 and along Route 44 east to
Route 343, then along Route 343 east to the northern boundary of Town of Dover Plains and east along the northern boundary of Town of
Dover Plains to the border line of the State of Connecticut and bordered on the west by the middle of the Hudson River.</t>
    </r>
  </si>
  <si>
    <r>
      <t xml:space="preserve">Operating Engineer - Building 
Group I-A
Onsite Region 3
ENTIRE COUNTIES
</t>
    </r>
    <r>
      <rPr>
        <b/>
        <sz val="11"/>
        <color theme="1"/>
        <rFont val="Calibri"/>
        <family val="2"/>
        <scheme val="minor"/>
      </rPr>
      <t>Putnam, Westchester</t>
    </r>
    <r>
      <rPr>
        <sz val="11"/>
        <color theme="1"/>
        <rFont val="Calibri"/>
        <family val="2"/>
        <scheme val="minor"/>
      </rPr>
      <t xml:space="preserve">
PARTIAL COUNTIES
</t>
    </r>
    <r>
      <rPr>
        <b/>
        <sz val="11"/>
        <color theme="1"/>
        <rFont val="Calibri"/>
        <family val="2"/>
        <scheme val="minor"/>
      </rPr>
      <t>Dutchess</t>
    </r>
    <r>
      <rPr>
        <sz val="11"/>
        <color theme="1"/>
        <rFont val="Calibri"/>
        <family val="2"/>
        <scheme val="minor"/>
      </rPr>
      <t>: All the counties of Westchester and Putnam and the southern part of Dutchess County defined by the northern boundary line of
the City of Poughkeepsie, then due east to Route 115, then north along Route 115 to Bedell Road, then east along Bedell Road to Van
Wagner Road, then north along Van Wagner Road to Bower Road, then east along Bower Road to Route 44 and along Route 44 east to
Route 343, then along Route 343 east to the northern boundary of Town of Dover Plains and east along the northern boundary of Town of
Dover Plains to the border line of the State of Connecticut and bordered on the west by the middle of the Hudson River.</t>
    </r>
  </si>
  <si>
    <t>Individual employed by the Contractor or a Subcontractor who:
1) Operates mechanical boom and cable, or tower and cable equipment to lift and move materials, machines, or products in many directions using the following machinery:
GROUP I-A: Barber Green Loader-Euclid Loader, Bulldozer, Carrier-Trailer Horse, Concrete Cleaning Decontamination Machine Operator,
Concrete-Portable Hoist, Conway or Similar Mucking Machines, Elevator &amp; Cage, Excavators all types, Front End Loaders, Gradall, Shovel,
Backhoe, etc.(Crawler or Truck), Heavy Equipment Robotics Operator/Mechanic, Hoist Engineer-Material, Hoist Portable Mobile Unit,
Hoist(Single, Double or Triple Drum), Horizontal Directional Drill Locator, Horizontal Directional Drill Operator and Jersey Spreader,
Letourneau or Tournapull(Scrapers over 20 yards Struck), Lift Slab Console, etc., Lull HiLift or Similar, Master Environmental Maintenance
Mechanics, Mucking Machines Operator/Mechanic or Similar Type, Overhead Crane, Pavement Breaker(Air Ram), Paver(Concrete), Post
Hole Digger, Power House Plant, Road Boring Machine, Road Mix Machine, Ross Carrier and Similar Machines, Rubber tire double end
backhoes and similar machines, Scoopmobile Tractor-Shovel Over 1.5 yards, Shovel (Tunnels), Spreader (Asphalt) Telephie(Cableway),
Tractor Type Demolition Equipment, Trenching Machines-Vermeer Concrete Saw Trencher and Similar, Ultra High Pressure Waterjet Cutting
Tool System, Vacuum Blasting Machine operator/mechanic, Winch Truck A Frame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</si>
  <si>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or tower and cable equipment to lift and move materials, machines, or products in many directions using the following machinery:
CLASS A5: Cranes, Derricks and Pile Drivers 100 tons or more and Tower Cranes, with 140ft boom and over.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</si>
  <si>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or tower and cable equipment to lift and move materials, machines, or products in many directions using the following machinery:
CLASS A4: Cranes, Derricks and Pile Drivers 100 tons or more and Tower Cranes, with 100ft to 139ft boom.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</si>
  <si>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or tower and cable equipment to lift and move materials, machines, or products in many directions using the following machinery:
CLASS A3: Cranes, Derricks and Pile Drivers 100 tons or more and Tower Cranes with a boom under 100ft.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</si>
  <si>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or tower and cable equipment to lift and move materials, machines, or products in many directions using the following machinery:
CLASS A: Cranes, Derricks and Pile Drivers less than 100 tons with a boom under 100ft.; Autograde Combination Subgrader, Base Material
Spreader and Base Trimmer (CMI and Similar Types); Autograde Pavement profiler (CMI and Similar Types); Autograde Pavement Profiler
and Recycle type (CMI and Similar Type); Autograde Placer-Trimmer-Spreader Comb. (CMI &amp; Similar types); Autograde Slipform Paver
(CMI &amp; Similar Types); Central Power Plants (all types); Chief of Party; Concrete Paving Machines; Drill (Bauer, AMI and Similar Types);
Drillmaster, Quarrymaster (Down the Hole Drill), Rotary Drill, Self-Propelled Hydraulic Drill, Self-Powered Drill; Draglines; Elevator Graders;
Excavator; Front End Loaders (5 yds. and over); Gradalls; Grader-Rago; Helicopters (Co-Pilot); Helicopters (Communications
Engineer);Juntann Pile Driver; Locomotive (Large); Mucking Machines; Pavement &amp; Concrete Breaker, i.e., Superhammer &amp; Hoe Ram;
Roadway Surface Grinder; Prentice Truck; Scooper (Loader and Shovel); Shovels; Tree Chopper with Boom; Trench Machines (Cable
Plow); Tunnel Boring Machine; Vacuum Truck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</si>
  <si>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or tower and cable equipment to lift and move materials, machines, or products in many directions using the following machinery:
CLASS A1: Cranes, Derricks and Pile Drivers less than 100 tons with a 100ft to 139ft boom.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</si>
  <si>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or tower and cable equipment to lift and move materials, machines, or products in many directions using the following machinery:
CLASS A2: Cranes, Derricks and Pile Drivers less than 100 tons with 140ft boom and over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</si>
  <si>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 A:
Straight trucks, winch, transit mix on the site, road oilers,
dump trucks, pick-ups, panel, water trucks, fuel trucks on the site
(including nozzle).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</si>
  <si>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 B:
Low boy or Low boy trailer, Euclids or similar equipment.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</si>
  <si>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WAGES
GROUP A: Straight Trucks
GROUP B: Tractor Trailer, Farm Tractor, Fuel Truck.
GROUP C: Euclid.
GROUP D: On site Mechanic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</si>
  <si>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#1: Warehousemen, Yardmen, Truck Helpers, Pickups, Panel Trucks, Flatboy Material Trucks (straight jobs), Single Axle Dump
Trucks, Dumpsters, Material Checkers and Receivers, Greasers, Truck Tiremen, Mechanic Helpers and Parts Chasers, Tandems and Batch
Trucks, Mechanics, Dispatcher. Semi-Trailers, Low-boy Trucks, Asphalt Distributor Trucks, Agitator, Mixer Trucks and Dumpcrete type
vehicles, Truck Mechanic, Fuel Trucks.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</si>
  <si>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#2:
Tandems and Batch Trucks, Mechanics, Dispatche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</si>
  <si>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Operates/Moves a counterweight trailer which is being used in conjunction with moving of a crane rentals of the size where required, 
GROUP #3:
Semi-Trailers, Low-boy Trucks, Asphalt Distributor Trucks, and Agitator, Mixer Trucks and dumpcrete type vehicles, Truck Mechanic, Fuel Trucks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</si>
  <si>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Heavy &amp; Highway 
Class B
Onsite Region 6
</t>
    </r>
    <r>
      <rPr>
        <b/>
        <sz val="11"/>
        <color theme="1"/>
        <rFont val="Calibri"/>
        <family val="2"/>
        <scheme val="minor"/>
      </rPr>
      <t>ENTIRE COUNTIES:
Albany, Columbia, Fulton, Greene, Montgomery, Otsego, Rensselaer,  Schenectady, Schoharie</t>
    </r>
  </si>
  <si>
    <r>
      <t xml:space="preserve">Operating Engineer - Heavy &amp; Highway 
Class C
Onsite Region 6
</t>
    </r>
    <r>
      <rPr>
        <b/>
        <sz val="11"/>
        <color theme="1"/>
        <rFont val="Calibri"/>
        <family val="2"/>
        <scheme val="minor"/>
      </rPr>
      <t>ENTIRE COUNTIES:
Albany, Columbia, Fulton, Greene, Montgomery, Otsego, Rensselaer,  Schenectady, Schoharie</t>
    </r>
  </si>
  <si>
    <r>
      <t xml:space="preserve">Teamster – Building
Group #1
Onsite Region 6
ENTIRE COUNTIES:
</t>
    </r>
    <r>
      <rPr>
        <b/>
        <sz val="11"/>
        <color theme="1"/>
        <rFont val="Calibri"/>
        <family val="2"/>
        <scheme val="minor"/>
      </rPr>
      <t xml:space="preserve">Clinton, Essex, Franklin
</t>
    </r>
    <r>
      <rPr>
        <sz val="11"/>
        <color theme="1"/>
        <rFont val="Calibri"/>
        <family val="2"/>
        <scheme val="minor"/>
      </rPr>
      <t xml:space="preserve">Partial Counties: 
</t>
    </r>
    <r>
      <rPr>
        <b/>
        <sz val="11"/>
        <color theme="1"/>
        <rFont val="Calibri"/>
        <family val="2"/>
        <scheme val="minor"/>
      </rPr>
      <t>Warren</t>
    </r>
    <r>
      <rPr>
        <sz val="11"/>
        <color theme="1"/>
        <rFont val="Calibri"/>
        <family val="2"/>
        <scheme val="minor"/>
      </rPr>
      <t>: Only the Townships of Hague, Horicon, Chester and Johnsburg.</t>
    </r>
  </si>
  <si>
    <r>
      <t xml:space="preserve">Teamster – Building
Group #2
Onsite Region 6
ENTIRE COUNTIES:
</t>
    </r>
    <r>
      <rPr>
        <b/>
        <sz val="11"/>
        <color theme="1"/>
        <rFont val="Calibri"/>
        <family val="2"/>
        <scheme val="minor"/>
      </rPr>
      <t xml:space="preserve">Clinton, Essex, Franklin
</t>
    </r>
    <r>
      <rPr>
        <sz val="11"/>
        <color theme="1"/>
        <rFont val="Calibri"/>
        <family val="2"/>
        <scheme val="minor"/>
      </rPr>
      <t xml:space="preserve">Partial Counties: 
</t>
    </r>
    <r>
      <rPr>
        <b/>
        <sz val="11"/>
        <color theme="1"/>
        <rFont val="Calibri"/>
        <family val="2"/>
        <scheme val="minor"/>
      </rPr>
      <t>Warren</t>
    </r>
    <r>
      <rPr>
        <sz val="11"/>
        <color theme="1"/>
        <rFont val="Calibri"/>
        <family val="2"/>
        <scheme val="minor"/>
      </rPr>
      <t>: Only the Townships of Hague, Horicon, Chester and Johnsburg.</t>
    </r>
  </si>
  <si>
    <r>
      <t xml:space="preserve">Teamster – Building
Group #3
Onsite Region 6
ENTIRE COUNTIES:
</t>
    </r>
    <r>
      <rPr>
        <b/>
        <sz val="11"/>
        <color theme="1"/>
        <rFont val="Calibri"/>
        <family val="2"/>
        <scheme val="minor"/>
      </rPr>
      <t xml:space="preserve">Clinton, Essex, Franklin
</t>
    </r>
    <r>
      <rPr>
        <sz val="11"/>
        <color theme="1"/>
        <rFont val="Calibri"/>
        <family val="2"/>
        <scheme val="minor"/>
      </rPr>
      <t xml:space="preserve">Partial Counties: 
</t>
    </r>
    <r>
      <rPr>
        <b/>
        <sz val="11"/>
        <color theme="1"/>
        <rFont val="Calibri"/>
        <family val="2"/>
        <scheme val="minor"/>
      </rPr>
      <t>Warren</t>
    </r>
    <r>
      <rPr>
        <sz val="11"/>
        <color theme="1"/>
        <rFont val="Calibri"/>
        <family val="2"/>
        <scheme val="minor"/>
      </rPr>
      <t>: Only the Townships of Hague, Horicon, Chester and Johnsburg.</t>
    </r>
  </si>
  <si>
    <t>Individual employed by the Contractor or a Subcontractor who:
1) Operates/Moves a counterweight trailer which is being used in conjunction with moving of a crane rentals of the size where required, 
GROUP # B:
Low boy or Low boy trailer, Euclids or similar equipment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</si>
  <si>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r>
      <t xml:space="preserve">Teamster – Building
Group #B
Onsite Region 5
ENTIRE COUNTIES:
</t>
    </r>
    <r>
      <rPr>
        <b/>
        <sz val="11"/>
        <color theme="1"/>
        <rFont val="Calibri"/>
        <family val="2"/>
        <scheme val="minor"/>
      </rPr>
      <t>Hamilton</t>
    </r>
  </si>
  <si>
    <t>Individual employed by the Contractor or a Subcontractor who:
1) Operates/Moves a counterweight trailer which is being used in conjunction with moving of a crane rentals of the size where required
GROUP # A:
Straight trucks, winch, transit mix on the site, road oilers,
dump trucks, pick-ups, panel, water trucks, fuel trucks on the site
(including nozzle)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</si>
  <si>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Based on discussions with DOL, OGS was advised that in most instances it cannot be determined upfront which specific Job Title/Subcategory is to be used in conjunction with the use of any Crane and/or Allowable Vehicle Rentals. As such, OGS indicated as many of the possible Job Title categories and rates as possible, and which apply to services related to the use of the rentals.
Therefore, in order to avoid having potentially many unnecessary Job Titles listed, OGS did not necessarily include for all subcategories, etc. under these Job Titles.  It is  ultimately solely the responsibility of the Authorized User, when obtaining their PRC Code, to explicitly provide DOL with detailed pertinent information on their project in their request to DOL in order to determine the applicable Prevailing Wage Categories, Job Title, rates, etc. The Authorized User Must also verify that any additional or premium dollar amounts (i.e. for Cranes with Boom lengths over a certain feet, tonnage premiums, etc.) as indicated in the DOL wage schedule are paid appropriately.  There are procedures for potentially requesting additional Job Titles, which OGS can further review if an Authorized User has been advised by DOL to use a Job Title/Subcategory which is not currently indicated in these Region Labor Rate tabs.</t>
  </si>
  <si>
    <r>
      <t xml:space="preserve">Ironworker -  Machinery Mover &amp; Rigger
Onsite Region 7
ENTIRE COUNTIES
</t>
    </r>
    <r>
      <rPr>
        <b/>
        <sz val="11"/>
        <color theme="1"/>
        <rFont val="Calibri"/>
        <family val="2"/>
        <scheme val="minor"/>
      </rPr>
      <t xml:space="preserve"> Herkimer, Lewis, Oneida, St. Lawrence</t>
    </r>
    <r>
      <rPr>
        <sz val="11"/>
        <color theme="1"/>
        <rFont val="Calibri"/>
        <family val="2"/>
        <scheme val="minor"/>
      </rPr>
      <t xml:space="preserve">
PARTIAL COUNTIES:
</t>
    </r>
    <r>
      <rPr>
        <b/>
        <sz val="11"/>
        <color theme="1"/>
        <rFont val="Calibri"/>
        <family val="2"/>
        <scheme val="minor"/>
      </rPr>
      <t>Jefferson</t>
    </r>
    <r>
      <rPr>
        <sz val="11"/>
        <color theme="1"/>
        <rFont val="Calibri"/>
        <family val="2"/>
        <scheme val="minor"/>
      </rPr>
      <t xml:space="preserve">: Only the Townships of Antwerp, Champion, Philadelphia and Wilna.
</t>
    </r>
    <r>
      <rPr>
        <b/>
        <sz val="11"/>
        <color theme="1"/>
        <rFont val="Calibri"/>
        <family val="2"/>
        <scheme val="minor"/>
      </rPr>
      <t>Madison</t>
    </r>
    <r>
      <rPr>
        <sz val="11"/>
        <color theme="1"/>
        <rFont val="Calibri"/>
        <family val="2"/>
        <scheme val="minor"/>
      </rPr>
      <t>: Only the Townships of Brookfield, Eaton, Hamilton, Lebanon, Madison, Oneida and Stockbridge</t>
    </r>
  </si>
  <si>
    <r>
      <t xml:space="preserve">
Teamster - Building
Group A, B, C, D
ENTIRE COUNTIES
</t>
    </r>
    <r>
      <rPr>
        <b/>
        <sz val="11"/>
        <color theme="1"/>
        <rFont val="Calibri"/>
        <family val="2"/>
        <scheme val="minor"/>
      </rPr>
      <t>Cayuga, Onondaga</t>
    </r>
    <r>
      <rPr>
        <sz val="11"/>
        <color theme="1"/>
        <rFont val="Calibri"/>
        <family val="2"/>
        <scheme val="minor"/>
      </rPr>
      <t xml:space="preserve">
PARTIAL COUNTIES
</t>
    </r>
    <r>
      <rPr>
        <b/>
        <sz val="11"/>
        <color theme="1"/>
        <rFont val="Calibri"/>
        <family val="2"/>
        <scheme val="minor"/>
      </rPr>
      <t>Madison</t>
    </r>
    <r>
      <rPr>
        <sz val="11"/>
        <color theme="1"/>
        <rFont val="Calibri"/>
        <family val="2"/>
        <scheme val="minor"/>
      </rPr>
      <t xml:space="preserve">: Only the Townships of Cazenovia, DeRuyter, Fenner, Georgetown, Lenox, Nelson and Sullivan.
</t>
    </r>
    <r>
      <rPr>
        <b/>
        <sz val="11"/>
        <color theme="1"/>
        <rFont val="Calibri"/>
        <family val="2"/>
        <scheme val="minor"/>
      </rPr>
      <t>Oswego</t>
    </r>
    <r>
      <rPr>
        <sz val="11"/>
        <color theme="1"/>
        <rFont val="Calibri"/>
        <family val="2"/>
        <scheme val="minor"/>
      </rPr>
      <t>: All Townships except Redfield, Boylston and Sandy Creek</t>
    </r>
  </si>
  <si>
    <t>Individual employed by the Contractor or a Subcontractor who:
1) Operates/Moves a counterweight trailer which is being used in conjunction with moving of a crane/lift rentals of the size where required, 
GROUP A: Straight Trucks
GROUP B: Tractor Trailer, Farm Tractor, Fuel Truck.
GROUP C: Euclid.
GROUP D: On site Mechanic.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</si>
  <si>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t>Teamster - Heavy&amp;Highway
ENTIRE COUNTIES
Cayuga, Cortland, Seneca, Tompkins, Yates
PARTIAL COUNTIES
Allegany: Only the Townships of Almond, Alfred, Burns and West Almond.
Steuben: Only the Townships of Canisteo, Cohocton, Dansville, Freemont, Greenwood, Hartsville, Hornell, Jasper, Prattsburg, Troupsburg, and West Union.</t>
  </si>
  <si>
    <t>Individual employed by the Contractor or a Subcontractor who:
1) Operates/Moves a counterweight trailer which is being used in conjunction with moving of a crane/lift rentals of the size where required, 
GROUP 1: Warehousemen*, Yardmen*, Truck Helpers, Pickups, Panel Trucks, Flatboy Material Trucks (straight jobs), Single Axle Dump
Trucks, Dumpsters, Material Checkers &amp; Receivers*, Greasers, Truck Tiremen, Mechanics Helpers and Parts Chasers, Tandems &amp; Batch
Trucks, Mechanics, Semi-Trailers, Low-boy Trucks, Asphalt Distributor Trucks and Agitator, Mixer Trucks and Dumpcrete type vehicles,
Truck Mechanic, Fuel Trucks.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</si>
  <si>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r>
      <t xml:space="preserve">Teamster -  Heavy &amp; Highway
Group 1
ENTIRE COUNTIES
</t>
    </r>
    <r>
      <rPr>
        <b/>
        <sz val="11"/>
        <color theme="1"/>
        <rFont val="Calibri"/>
        <family val="2"/>
        <scheme val="minor"/>
      </rPr>
      <t>Onondaga</t>
    </r>
    <r>
      <rPr>
        <sz val="11"/>
        <color theme="1"/>
        <rFont val="Calibri"/>
        <family val="2"/>
        <scheme val="minor"/>
      </rPr>
      <t xml:space="preserve">
PARTIAL COUNTIES
</t>
    </r>
    <r>
      <rPr>
        <b/>
        <sz val="11"/>
        <color theme="1"/>
        <rFont val="Calibri"/>
        <family val="2"/>
        <scheme val="minor"/>
      </rPr>
      <t>Madison</t>
    </r>
    <r>
      <rPr>
        <sz val="11"/>
        <color theme="1"/>
        <rFont val="Calibri"/>
        <family val="2"/>
        <scheme val="minor"/>
      </rPr>
      <t xml:space="preserve">: Only the Townships of Cazenovia, DeRuyter, Fenner, Georgetown, Lenox, Nelson and Sullivan.
</t>
    </r>
    <r>
      <rPr>
        <b/>
        <sz val="11"/>
        <color theme="1"/>
        <rFont val="Calibri"/>
        <family val="2"/>
        <scheme val="minor"/>
      </rPr>
      <t>Oswego</t>
    </r>
    <r>
      <rPr>
        <sz val="11"/>
        <color theme="1"/>
        <rFont val="Calibri"/>
        <family val="2"/>
        <scheme val="minor"/>
      </rPr>
      <t>: All Townships except Redfield, Sandy Creek and Boylston</t>
    </r>
  </si>
  <si>
    <t>Individual employed by the Contractor or a Subcontractor who:
1) Operates/Moves a counterweight trailer which is being used in conjunction with moving of a crane/lift rentals of the size where required, 
GROUP 1: Warehousemen*, Yardmen*, Truck Helpers, Pickups, Panel Trucks, Flatboy Material Trucks(straight jobs), Single Axle Dump
Trucks, Dumpsters, Material Checkers &amp; Receivers*, Greasers, Truck Tiremen, Mechanics Helpers and Parts Chasers. Tandems and Batch
Trucks, Mechanics, Semi-Trailers, Low-boy Trucks, Asphalt Distributor Trucks and Agitator, Mixer Trucks and Dumpcrete type vehicles, Truck Mechanic, Fuel Trucks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</si>
  <si>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r>
      <t xml:space="preserve">Ironworker -  Machinery Mover &amp; Rigger
Onsite Region 9
PARTIAL COUNTIES
</t>
    </r>
    <r>
      <rPr>
        <b/>
        <sz val="11"/>
        <color theme="1"/>
        <rFont val="Calibri"/>
        <family val="2"/>
        <scheme val="minor"/>
      </rPr>
      <t>Allegany</t>
    </r>
    <r>
      <rPr>
        <sz val="11"/>
        <color theme="1"/>
        <rFont val="Calibri"/>
        <family val="2"/>
        <scheme val="minor"/>
      </rPr>
      <t xml:space="preserve">: Only the Townships of Birdsall, Burns and Grove.
</t>
    </r>
    <r>
      <rPr>
        <b/>
        <sz val="11"/>
        <color theme="1"/>
        <rFont val="Calibri"/>
        <family val="2"/>
        <scheme val="minor"/>
      </rPr>
      <t>Genesee</t>
    </r>
    <r>
      <rPr>
        <sz val="11"/>
        <color theme="1"/>
        <rFont val="Calibri"/>
        <family val="2"/>
        <scheme val="minor"/>
      </rPr>
      <t xml:space="preserve">: Only the Townships of Batavia, Bergen, Bethany, Byron, Elba, LeRoy, Oakfield, Pavillion, Stafford.
</t>
    </r>
    <r>
      <rPr>
        <b/>
        <sz val="11"/>
        <color theme="1"/>
        <rFont val="Calibri"/>
        <family val="2"/>
        <scheme val="minor"/>
      </rPr>
      <t>Orleans</t>
    </r>
    <r>
      <rPr>
        <sz val="11"/>
        <color theme="1"/>
        <rFont val="Calibri"/>
        <family val="2"/>
        <scheme val="minor"/>
      </rPr>
      <t xml:space="preserve">: Only the Townships of Albion, Barre, Carlton, Clarendon, Gaines, Kendall, Murray, and Village of Holley.
</t>
    </r>
    <r>
      <rPr>
        <b/>
        <sz val="11"/>
        <color theme="1"/>
        <rFont val="Calibri"/>
        <family val="2"/>
        <scheme val="minor"/>
      </rPr>
      <t>Wyoming</t>
    </r>
    <r>
      <rPr>
        <sz val="11"/>
        <color theme="1"/>
        <rFont val="Calibri"/>
        <family val="2"/>
        <scheme val="minor"/>
      </rPr>
      <t>: Only the Townships of Castile, Covington, Middlebury, Perry.</t>
    </r>
  </si>
  <si>
    <r>
      <t xml:space="preserve">Ironworker -  Machinery Mover &amp; Rigger
Onsite Region 9
ENTIRE COUNTIES
</t>
    </r>
    <r>
      <rPr>
        <b/>
        <sz val="11"/>
        <color theme="1"/>
        <rFont val="Calibri"/>
        <family val="2"/>
        <scheme val="minor"/>
      </rPr>
      <t>Cattaraugus, Chautauqua</t>
    </r>
    <r>
      <rPr>
        <sz val="11"/>
        <color theme="1"/>
        <rFont val="Calibri"/>
        <family val="2"/>
        <scheme val="minor"/>
      </rPr>
      <t xml:space="preserve">
PARTIAL COUNTIES
</t>
    </r>
    <r>
      <rPr>
        <b/>
        <sz val="11"/>
        <color theme="1"/>
        <rFont val="Calibri"/>
        <family val="2"/>
        <scheme val="minor"/>
      </rPr>
      <t>Allegany</t>
    </r>
    <r>
      <rPr>
        <sz val="11"/>
        <color theme="1"/>
        <rFont val="Calibri"/>
        <family val="2"/>
        <scheme val="minor"/>
      </rPr>
      <t xml:space="preserve">: Entire county except the Towns of Birdsall, Burns and Grove.
</t>
    </r>
    <r>
      <rPr>
        <b/>
        <sz val="11"/>
        <color theme="1"/>
        <rFont val="Calibri"/>
        <family val="2"/>
        <scheme val="minor"/>
      </rPr>
      <t>Erie</t>
    </r>
    <r>
      <rPr>
        <sz val="11"/>
        <color theme="1"/>
        <rFont val="Calibri"/>
        <family val="2"/>
        <scheme val="minor"/>
      </rPr>
      <t xml:space="preserve">: All except the Town of Grand Island north of Whitehaven Road.
</t>
    </r>
    <r>
      <rPr>
        <b/>
        <sz val="11"/>
        <color theme="1"/>
        <rFont val="Calibri"/>
        <family val="2"/>
        <scheme val="minor"/>
      </rPr>
      <t>Genesee</t>
    </r>
    <r>
      <rPr>
        <sz val="11"/>
        <color theme="1"/>
        <rFont val="Calibri"/>
        <family val="2"/>
        <scheme val="minor"/>
      </rPr>
      <t xml:space="preserve">: Only the Townships of Alabama, Alexander, Darien and Pembroke
</t>
    </r>
    <r>
      <rPr>
        <b/>
        <sz val="11"/>
        <color theme="1"/>
        <rFont val="Calibri"/>
        <family val="2"/>
        <scheme val="minor"/>
      </rPr>
      <t>Wyoming</t>
    </r>
    <r>
      <rPr>
        <sz val="11"/>
        <color theme="1"/>
        <rFont val="Calibri"/>
        <family val="2"/>
        <scheme val="minor"/>
      </rPr>
      <t>: Only the Townships of Arcade, Attica, Bennington, Eagle,Gainsville, Java, Orangeville, Pike, Sheldon, Warsaw and Wethersfield</t>
    </r>
  </si>
  <si>
    <r>
      <t xml:space="preserve">Ironworker -  Machinery Mover &amp; Rigger
Onsite Region 9
ENTIRE COUNTIES
</t>
    </r>
    <r>
      <rPr>
        <b/>
        <sz val="11"/>
        <color theme="1"/>
        <rFont val="Calibri"/>
        <family val="2"/>
        <scheme val="minor"/>
      </rPr>
      <t>Niagara</t>
    </r>
    <r>
      <rPr>
        <sz val="11"/>
        <color theme="1"/>
        <rFont val="Calibri"/>
        <family val="2"/>
        <scheme val="minor"/>
      </rPr>
      <t xml:space="preserve">
PARTIAL COUNTIES
</t>
    </r>
    <r>
      <rPr>
        <b/>
        <sz val="11"/>
        <color theme="1"/>
        <rFont val="Calibri"/>
        <family val="2"/>
        <scheme val="minor"/>
      </rPr>
      <t>Erie</t>
    </r>
    <r>
      <rPr>
        <sz val="11"/>
        <color theme="1"/>
        <rFont val="Calibri"/>
        <family val="2"/>
        <scheme val="minor"/>
      </rPr>
      <t xml:space="preserve">: Only that portion of the Township of Grand Island north of Whitehaven Road.
</t>
    </r>
    <r>
      <rPr>
        <b/>
        <sz val="11"/>
        <color theme="1"/>
        <rFont val="Calibri"/>
        <family val="2"/>
        <scheme val="minor"/>
      </rPr>
      <t>Orleans</t>
    </r>
    <r>
      <rPr>
        <sz val="11"/>
        <color theme="1"/>
        <rFont val="Calibri"/>
        <family val="2"/>
        <scheme val="minor"/>
      </rPr>
      <t>: Only the Townships of Ridgeway, Shelby and Yates.</t>
    </r>
  </si>
  <si>
    <r>
      <t xml:space="preserve"> Ironworker
ENTIRE COUNTIES
</t>
    </r>
    <r>
      <rPr>
        <b/>
        <sz val="11"/>
        <color theme="1"/>
        <rFont val="Calibri"/>
        <family val="2"/>
        <scheme val="minor"/>
      </rPr>
      <t>Niagara</t>
    </r>
    <r>
      <rPr>
        <sz val="11"/>
        <color theme="1"/>
        <rFont val="Calibri"/>
        <family val="2"/>
        <scheme val="minor"/>
      </rPr>
      <t xml:space="preserve">
PARTIAL COUNTIES
</t>
    </r>
    <r>
      <rPr>
        <b/>
        <sz val="11"/>
        <color theme="1"/>
        <rFont val="Calibri"/>
        <family val="2"/>
        <scheme val="minor"/>
      </rPr>
      <t>Erie</t>
    </r>
    <r>
      <rPr>
        <sz val="11"/>
        <color theme="1"/>
        <rFont val="Calibri"/>
        <family val="2"/>
        <scheme val="minor"/>
      </rPr>
      <t xml:space="preserve">: Only that portion of the Township of Grand Island north of Whitehaven Road.
</t>
    </r>
    <r>
      <rPr>
        <b/>
        <sz val="11"/>
        <color theme="1"/>
        <rFont val="Calibri"/>
        <family val="2"/>
        <scheme val="minor"/>
      </rPr>
      <t>Orleans</t>
    </r>
    <r>
      <rPr>
        <sz val="11"/>
        <color theme="1"/>
        <rFont val="Calibri"/>
        <family val="2"/>
        <scheme val="minor"/>
      </rPr>
      <t>: Only the Townships of Ridgeway, Shelby and Yates.</t>
    </r>
  </si>
  <si>
    <r>
      <t xml:space="preserve">Operating Engineer - Building 
Master Mechanic
Onsite Region 9
</t>
    </r>
    <r>
      <rPr>
        <u/>
        <sz val="11"/>
        <color theme="1"/>
        <rFont val="Calibri"/>
        <family val="2"/>
        <scheme val="minor"/>
      </rPr>
      <t xml:space="preserve">ENTIRE COUNTIES
</t>
    </r>
    <r>
      <rPr>
        <b/>
        <sz val="11"/>
        <color theme="1"/>
        <rFont val="Calibri"/>
        <family val="2"/>
        <scheme val="minor"/>
      </rPr>
      <t xml:space="preserve">Allegany, 
</t>
    </r>
    <r>
      <rPr>
        <u/>
        <sz val="11"/>
        <color theme="1"/>
        <rFont val="Calibri"/>
        <family val="2"/>
        <scheme val="minor"/>
      </rPr>
      <t>PARTIAL COUNTIES</t>
    </r>
    <r>
      <rPr>
        <b/>
        <sz val="11"/>
        <color theme="1"/>
        <rFont val="Calibri"/>
        <family val="2"/>
        <scheme val="minor"/>
      </rPr>
      <t xml:space="preserve">
Genesee: </t>
    </r>
    <r>
      <rPr>
        <sz val="11"/>
        <color theme="1"/>
        <rFont val="Calibri"/>
        <family val="2"/>
        <scheme val="minor"/>
      </rPr>
      <t>Only that portion of the county that lies east of a line drawn down the center of Route 98, and the entirety of the City of Batavia.</t>
    </r>
  </si>
  <si>
    <r>
      <t xml:space="preserve">Operating Engineer - Building 
Class 3
Onsite Region 9
ENTIRE COUNTIES
</t>
    </r>
    <r>
      <rPr>
        <b/>
        <sz val="11"/>
        <color theme="1"/>
        <rFont val="Calibri"/>
        <family val="2"/>
        <scheme val="minor"/>
      </rPr>
      <t>Allegany</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east of a line drawn down the center of Route 98, and the entirety of the City of Batavia.</t>
    </r>
  </si>
  <si>
    <r>
      <t xml:space="preserve">Operating Engineer - Building 
Class 2
Onsite Region 9
ENTIRE COUNTIES
</t>
    </r>
    <r>
      <rPr>
        <b/>
        <sz val="11"/>
        <color theme="1"/>
        <rFont val="Calibri"/>
        <family val="2"/>
        <scheme val="minor"/>
      </rPr>
      <t>Allegany</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east of a line drawn down the center of Route 98, and the entirety of the City of Batavia.</t>
    </r>
  </si>
  <si>
    <r>
      <t xml:space="preserve">Operating Engineer - Building 
CRANES: Cable and Hydraulic, Climbing and Tower:
Boom Truck
Onsite Region 9
ENTIRE COUNTIES
</t>
    </r>
    <r>
      <rPr>
        <b/>
        <sz val="11"/>
        <color theme="1"/>
        <rFont val="Calibri"/>
        <family val="2"/>
        <scheme val="minor"/>
      </rPr>
      <t>Allegany</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east of a line drawn down the center of Route 98, and the entirety of the City of Batavia.</t>
    </r>
  </si>
  <si>
    <r>
      <t xml:space="preserve">Operating Engineer - Building 
Class 1
Onsite Region 9
ENTIRE COUNTIES
</t>
    </r>
    <r>
      <rPr>
        <b/>
        <sz val="11"/>
        <color theme="1"/>
        <rFont val="Calibri"/>
        <family val="2"/>
        <scheme val="minor"/>
      </rPr>
      <t>Allegany</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east of a line drawn down the center of Route 98, and the entirety of the City of Batavia.</t>
    </r>
  </si>
  <si>
    <r>
      <t xml:space="preserve">Operating Engineer - Building 
CRANES: Cable and Hydraulic, Climbing and Tower:
Tower Crane
Onsite Region 9
ENTIRE COUNTIES
</t>
    </r>
    <r>
      <rPr>
        <b/>
        <sz val="11"/>
        <color theme="1"/>
        <rFont val="Calibri"/>
        <family val="2"/>
        <scheme val="minor"/>
      </rPr>
      <t>Allegany</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east of a line drawn down the center of Route 98, and the entirety of the City of Batavia.</t>
    </r>
  </si>
  <si>
    <r>
      <t xml:space="preserve">Operating Engineer - Building 
CRANES: Cable and Hydraulic, Climbing and Tower:
Class A1
Onsite Region 9
ENTIRE COUNTIES
</t>
    </r>
    <r>
      <rPr>
        <b/>
        <sz val="11"/>
        <color theme="1"/>
        <rFont val="Calibri"/>
        <family val="2"/>
        <scheme val="minor"/>
      </rPr>
      <t>Allegany</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east of a line drawn down the center of Route 98, and the entirety of the City of Batavia.</t>
    </r>
  </si>
  <si>
    <r>
      <t xml:space="preserve">Operating Engineer -  Heavy&amp;Highway 
CLASS C
Onsite Region 9
ENTIRE COUNTIES
</t>
    </r>
    <r>
      <rPr>
        <b/>
        <sz val="11"/>
        <color theme="1"/>
        <rFont val="Calibri"/>
        <family val="2"/>
        <scheme val="minor"/>
      </rPr>
      <t>Allegany</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east of a line drawn down the center of Route 98, and the entirety of the City of Batavia.</t>
    </r>
  </si>
  <si>
    <r>
      <t xml:space="preserve">Operating Engineer -  Heavy&amp;Highway 
CLASS B
Onsite Region 9
ENTIRE COUNTIES
</t>
    </r>
    <r>
      <rPr>
        <b/>
        <sz val="11"/>
        <color theme="1"/>
        <rFont val="Calibri"/>
        <family val="2"/>
        <scheme val="minor"/>
      </rPr>
      <t>Allegany</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east of a line drawn down the center of Route 98, and the entirety of the City of Batavia.</t>
    </r>
  </si>
  <si>
    <r>
      <t xml:space="preserve">Operating Engineer -  Heavy&amp;Highway 
CLASS A*
Onsite Region 9
ENTIRE COUNTIES
</t>
    </r>
    <r>
      <rPr>
        <b/>
        <sz val="11"/>
        <color theme="1"/>
        <rFont val="Calibri"/>
        <family val="2"/>
        <scheme val="minor"/>
      </rPr>
      <t>Allegany</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east of a line drawn down the center of Route 98, and the entirety of the City of Batavia.</t>
    </r>
  </si>
  <si>
    <r>
      <t xml:space="preserve">Operating Engineer -  Heavy&amp;Highway 
Master Mechanic
Onsite Region 9
ENTIRE COUNTIES
</t>
    </r>
    <r>
      <rPr>
        <b/>
        <sz val="11"/>
        <color theme="1"/>
        <rFont val="Calibri"/>
        <family val="2"/>
        <scheme val="minor"/>
      </rPr>
      <t>Allegany</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east of a line drawn down the center of Route 98, and the entirety of the City of Batavia.</t>
    </r>
  </si>
  <si>
    <r>
      <t xml:space="preserve">Operating Engineer - Building 
Onsite Region 9
Class A
ENTIRE COUNTIES
</t>
    </r>
    <r>
      <rPr>
        <b/>
        <sz val="11"/>
        <color theme="1"/>
        <rFont val="Calibri"/>
        <family val="2"/>
        <scheme val="minor"/>
      </rPr>
      <t>Cattaraugus, Chautauqua, Erie, Niagara, Orleans, Wyoming</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west of a line down the center of Route 98 excluding that area that lies within the City of
Batavia</t>
    </r>
  </si>
  <si>
    <t>Operating Engineer - Building 
ENTIRE COUNTIES
Cattaraugus, Chautauqua, Erie, Niagara, Orleans, Wyoming
PARTIAL COUNTIES
Genesee: Only that portion of the county that lies west of a line down the center of Route 98 excluding that area that lies within the City of Batavia</t>
  </si>
  <si>
    <t>Individual employed by the Contractor or a Subcontractor who:
1) Operates mechanical boom and cable,  and cable equipment to lift and move materials, machines, or products in many directions using the following machinery/titles:
CLASS A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</si>
  <si>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Building 
Onsite Region 9
Crane (400 Tons or more)
ENTIRE COUNTIES
</t>
    </r>
    <r>
      <rPr>
        <b/>
        <sz val="11"/>
        <color theme="1"/>
        <rFont val="Calibri"/>
        <family val="2"/>
        <scheme val="minor"/>
      </rPr>
      <t>Cattaraugus, Chautauqua, Erie, Niagara, Orleans, Wyoming</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west of a line down the center of Route 98 excluding that area that lies within the City of
Batavia</t>
    </r>
  </si>
  <si>
    <r>
      <t xml:space="preserve">Operating Engineer - Building 
Onsite Region 9
Crane 200 to 399 Tons)
ENTIRE COUNTIES
</t>
    </r>
    <r>
      <rPr>
        <b/>
        <sz val="11"/>
        <color theme="1"/>
        <rFont val="Calibri"/>
        <family val="2"/>
        <scheme val="minor"/>
      </rPr>
      <t>Cattaraugus, Chautauqua, Erie, Niagara, Orleans, Wyoming</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west of a line down the center of Route 98 excluding that area that lies within the City of
Batavia</t>
    </r>
  </si>
  <si>
    <r>
      <t xml:space="preserve">Operating Engineer - Building 
Onsite Region 9
Crane((61 to 199 Tons
ENTIRE COUNTIES
</t>
    </r>
    <r>
      <rPr>
        <b/>
        <sz val="11"/>
        <color theme="1"/>
        <rFont val="Calibri"/>
        <family val="2"/>
        <scheme val="minor"/>
      </rPr>
      <t>Cattaraugus, Chautauqua, Erie, Niagara, Orleans, Wyoming</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west of a line down the center of Route 98 excluding that area that lies within the City of
Batavia</t>
    </r>
  </si>
  <si>
    <r>
      <t xml:space="preserve">Operating Engineer - Building 
Onsite Region 9
Crane(Up to 60 Tons)
ENTIRE COUNTIES
</t>
    </r>
    <r>
      <rPr>
        <b/>
        <sz val="11"/>
        <color theme="1"/>
        <rFont val="Calibri"/>
        <family val="2"/>
        <scheme val="minor"/>
      </rPr>
      <t>Cattaraugus, Chautauqua, Erie, Niagara, Orleans, Wyoming</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west of a line down the center of Route 98 excluding that area that lies within the City of
Batavia</t>
    </r>
  </si>
  <si>
    <t>Individual employed by the Contractor or a Subcontractor who:
1) Operates mechanical boom and cable,  and cable equipment to lift and move materials, machines, or products in many directions using the following machinery/titles:
Crane(Up to 60 Tons)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</si>
  <si>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Crane((61 to 199 Tons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</si>
  <si>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Crane 200 to 399 Tons)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</si>
  <si>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t>Individual employed by the Contractor or a Subcontractor who:
1) Operates mechanical boom and cable,  and cable equipment to lift and move materials, machines, or products in many directions using the following machinery/titles:
Crane (400 Tons or more)
***This Job Title and any crane rental equipment associated with the use of this Job Title can only  be used: 
      A.   For work/Services on Equipment which is listed on the Contractor's NYS Net Pricing Pages published on the OGS website, and 
      B.   Where the Equipment listed on the Contractor's NYS Net Pricing Pages published on the OGS website that is being rigged, hoisted, etc. will become part of one of the 29 Systems that fall within the Scope of Award 23150 when it is Installed and Integrated.***</t>
  </si>
  <si>
    <r>
      <t xml:space="preserve">Operating Engineer - Heavy&amp;Highway 
Onsite Region 9
Class A
ENTIRE COUNTIES
</t>
    </r>
    <r>
      <rPr>
        <b/>
        <sz val="11"/>
        <color theme="1"/>
        <rFont val="Calibri"/>
        <family val="2"/>
        <scheme val="minor"/>
      </rPr>
      <t>Cattaraugus, Chautauqua, Erie, Niagara, Orleans, Wyoming</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west of a line down the center of Route 98 excluding that area that lies within the City of
Batavia</t>
    </r>
  </si>
  <si>
    <r>
      <t xml:space="preserve">Operating Engineer - Heavy&amp;Highway 
Onsite Region 9
Crane(Up to 60 Tons)
ENTIRE COUNTIES
</t>
    </r>
    <r>
      <rPr>
        <b/>
        <sz val="11"/>
        <color theme="1"/>
        <rFont val="Calibri"/>
        <family val="2"/>
        <scheme val="minor"/>
      </rPr>
      <t>Cattaraugus, Chautauqua, Erie, Niagara, Orleans, Wyoming</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west of a line down the center of Route 98 excluding that area that lies within the City of
Batavia</t>
    </r>
  </si>
  <si>
    <r>
      <t xml:space="preserve">Operating Engineer - Heavy&amp;Highway 
Onsite Region 9
Crane((61 to 199 Tons
ENTIRE COUNTIES
</t>
    </r>
    <r>
      <rPr>
        <b/>
        <sz val="11"/>
        <color theme="1"/>
        <rFont val="Calibri"/>
        <family val="2"/>
        <scheme val="minor"/>
      </rPr>
      <t>Cattaraugus, Chautauqua, Erie, Niagara, Orleans, Wyoming</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west of a line down the center of Route 98 excluding that area that lies within the City of
Batavia</t>
    </r>
  </si>
  <si>
    <r>
      <t xml:space="preserve">Operating Engineer - Heavy&amp;Highway  
Onsite Region 9
Crane 200 to 399 Tons)
ENTIRE COUNTIES
</t>
    </r>
    <r>
      <rPr>
        <b/>
        <sz val="11"/>
        <color theme="1"/>
        <rFont val="Calibri"/>
        <family val="2"/>
        <scheme val="minor"/>
      </rPr>
      <t>Cattaraugus, Chautauqua, Erie, Niagara, Orleans, Wyoming</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west of a line down the center of Route 98 excluding that area that lies within the City of
Batavia</t>
    </r>
  </si>
  <si>
    <r>
      <t xml:space="preserve">Operating Engineer - Heavy&amp;Highway 
Onsite Region 9
Crane (400 Tons or more)
ENTIRE COUNTIES
</t>
    </r>
    <r>
      <rPr>
        <b/>
        <sz val="11"/>
        <color theme="1"/>
        <rFont val="Calibri"/>
        <family val="2"/>
        <scheme val="minor"/>
      </rPr>
      <t>Cattaraugus, Chautauqua, Erie, Niagara, Orleans, Wyoming</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Only that portion of the county that lies west of a line down the center of Route 98 excluding that area that lies within the City of
Batavia</t>
    </r>
  </si>
  <si>
    <t>Operating Engineer - Heavy &amp; Highway 
ENTIRE COUNTIES
Cattaraugus, Chautauqua, Erie, Niagara, Orleans, Wyoming
PARTIAL COUNTIES
Genesee: Only that portion of the county that lies west of a line down the center of Route 98 excluding that area that lies within the City of Batavia</t>
  </si>
  <si>
    <t xml:space="preserve"> Teamster - Building / Heavy&amp;Highway 
ENTIRE COUNTIES
Cattaraugus, Chautauqua
PARTIAL COUNTIES
Allegany: Entire county except the Townships of Alfred, Almond, Burns and West Almond.</t>
  </si>
  <si>
    <t>Individual employed by the Contractor or a Subcontractor who:
1) Operates/Moves a counterweight trailer which is being used in conjunction with moving of a crane rentals of the size where required, 
GROUP 1: Warehousemen, Yardmen, Truck Helpers, Panel Trucks, Flatboy Material Trucks (straight jobs), Single Axle Dump Trucks,
Dumpsters, Material Checkers and Receivers, Greasers, Truck Tiremen, Mechanics Helpers and Parts Chasers, Tandems and Batch
Trucks, Mechanics, Dispatcher, Semi-Trailers, Low-boy Trucks, Asphalt Distributor Trucks, and Agitator, Mixer Trucks and Dumpcrete type
vehicles, Truck Mechanic, Fuel Trucks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</si>
  <si>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r>
      <t xml:space="preserve">
Teamster - Building
Group A, B, C, D
PARTIAL COUNTIES
</t>
    </r>
    <r>
      <rPr>
        <b/>
        <sz val="11"/>
        <color theme="1"/>
        <rFont val="Calibri"/>
        <family val="2"/>
        <scheme val="minor"/>
      </rPr>
      <t xml:space="preserve">Allegany: </t>
    </r>
    <r>
      <rPr>
        <sz val="11"/>
        <color theme="1"/>
        <rFont val="Calibri"/>
        <family val="2"/>
        <scheme val="minor"/>
      </rPr>
      <t>Only the Townships of Almond, Burns, and Alfred</t>
    </r>
    <r>
      <rPr>
        <b/>
        <sz val="11"/>
        <color theme="1"/>
        <rFont val="Calibri"/>
        <family val="2"/>
        <scheme val="minor"/>
      </rPr>
      <t>.</t>
    </r>
  </si>
  <si>
    <r>
      <t xml:space="preserve">
Teamster -  Heavy &amp; Highway
Group 1
PARTIAL COUNTIES
</t>
    </r>
    <r>
      <rPr>
        <b/>
        <sz val="11"/>
        <color theme="1"/>
        <rFont val="Calibri"/>
        <family val="2"/>
        <scheme val="minor"/>
      </rPr>
      <t>Allegany</t>
    </r>
    <r>
      <rPr>
        <sz val="11"/>
        <color theme="1"/>
        <rFont val="Calibri"/>
        <family val="2"/>
        <scheme val="minor"/>
      </rPr>
      <t>: Only the Townships of Almond, Burns, and Alfred.</t>
    </r>
  </si>
  <si>
    <r>
      <t xml:space="preserve">Teamster - Building / Heavy&amp;Highway
Group #1
ENTIRE COUNTIES
</t>
    </r>
    <r>
      <rPr>
        <b/>
        <sz val="11"/>
        <color theme="1"/>
        <rFont val="Calibri"/>
        <family val="2"/>
        <scheme val="minor"/>
      </rPr>
      <t>Cattaraugus, Chautauqua</t>
    </r>
    <r>
      <rPr>
        <sz val="11"/>
        <color theme="1"/>
        <rFont val="Calibri"/>
        <family val="2"/>
        <scheme val="minor"/>
      </rPr>
      <t xml:space="preserve">
PARTIAL COUNTIES
</t>
    </r>
    <r>
      <rPr>
        <b/>
        <sz val="11"/>
        <color theme="1"/>
        <rFont val="Calibri"/>
        <family val="2"/>
        <scheme val="minor"/>
      </rPr>
      <t>Allegany</t>
    </r>
    <r>
      <rPr>
        <sz val="11"/>
        <color theme="1"/>
        <rFont val="Calibri"/>
        <family val="2"/>
        <scheme val="minor"/>
      </rPr>
      <t>: Entire county except the Townships of Alfred, Almond, Burns and West Almond</t>
    </r>
  </si>
  <si>
    <t>Teamster - Building / Heavy&amp;Highway
ENTIRE COUNTIES
Erie, Niagara
PARTIAL COUNTIES
Genesee: Only in the Townships of Alabama, Darien and Pembroke.
Orleans: Only the Townships of Ridgeway, Shelby and Yates.
Wyoming: Only in the Townships of Arcade, Bennington, Java and Sheldon.</t>
  </si>
  <si>
    <r>
      <t xml:space="preserve">Teamster - Building / Heavy&amp;Highway
Group #1, 2, 3
ENTIRE COUNTIES
</t>
    </r>
    <r>
      <rPr>
        <b/>
        <sz val="11"/>
        <color theme="1"/>
        <rFont val="Calibri"/>
        <family val="2"/>
        <scheme val="minor"/>
      </rPr>
      <t>Erie, Niagara</t>
    </r>
    <r>
      <rPr>
        <sz val="11"/>
        <color theme="1"/>
        <rFont val="Calibri"/>
        <family val="2"/>
        <scheme val="minor"/>
      </rPr>
      <t xml:space="preserve">
PARTIAL COUNTIES
</t>
    </r>
    <r>
      <rPr>
        <b/>
        <sz val="11"/>
        <color theme="1"/>
        <rFont val="Calibri"/>
        <family val="2"/>
        <scheme val="minor"/>
      </rPr>
      <t>Genesee</t>
    </r>
    <r>
      <rPr>
        <sz val="11"/>
        <color theme="1"/>
        <rFont val="Calibri"/>
        <family val="2"/>
        <scheme val="minor"/>
      </rPr>
      <t xml:space="preserve">: Only in the Townships of Alabama, Darien and Pembroke.
</t>
    </r>
    <r>
      <rPr>
        <b/>
        <sz val="11"/>
        <color theme="1"/>
        <rFont val="Calibri"/>
        <family val="2"/>
        <scheme val="minor"/>
      </rPr>
      <t>Orleans</t>
    </r>
    <r>
      <rPr>
        <sz val="11"/>
        <color theme="1"/>
        <rFont val="Calibri"/>
        <family val="2"/>
        <scheme val="minor"/>
      </rPr>
      <t xml:space="preserve">: Only the Townships of Ridgeway, Shelby and Yates.
</t>
    </r>
    <r>
      <rPr>
        <b/>
        <sz val="11"/>
        <color theme="1"/>
        <rFont val="Calibri"/>
        <family val="2"/>
        <scheme val="minor"/>
      </rPr>
      <t>Wyoming</t>
    </r>
    <r>
      <rPr>
        <sz val="11"/>
        <color theme="1"/>
        <rFont val="Calibri"/>
        <family val="2"/>
        <scheme val="minor"/>
      </rPr>
      <t>: Only in the Townships of Arcade, Bennington, Java and Sheldon.</t>
    </r>
  </si>
  <si>
    <t>Individual employed by the Contractor or a Subcontractor who:
1) Operates/Moves a counterweight trailer which is being used in conjunction with moving of a crane/lift rentals of the size where required, 
GROUP 1: Warehousemen, Yardmen, Truck Helpers, Pickups, Panel Trucks, Flatboy Material Trucks (straight jobs), Single Axle Dump
Trucks, Dumpsters, Material Checkers and Receivers, Greasers, Truck Tiremen, Mechanics Helpers and Parts Chasers.
GROUP 2: Tandems and Batch Trucks, Mechanics, Dispatcher.
GROUP 3: Semi-Trailers, Low-Boy Trucks, Asphalt Distributor Trucks and Agitator, Mixer Trucks and dumpcrete type vehicles, Truck
Mechanic, Fuel Trucks
***This Job Title and any crane rental equipment associated with the use of this Job Title can only  be used: 
      A.   For work/Services on Equipment which is listed on the Contractor's NYS Net Pricing Pages published on the OGS website, 
      B.   Only when this Job Title/Individual is operating/moving the rental Onsite. Transportation to the site does not require the Prevailing Wage rate, and OGS deems any cost associated with transporting to the Job Site as Travel Time per the definition within Attachment 15 - Glossary of Terms, and therefore is within the Percent Markup of the Contractor, and Contractors/Subcontractors Must not charge this to the Authorized User.
      C.   Where the Equipment listed on the Contractor's NYS Net Pricing Pages published on the OGS website that is being rigged, hoisted, etc. will become part of one of the 29 Systems that fall within the Scope of Award 23150 when it is Installed and Integrated.***</t>
  </si>
  <si>
    <r>
      <t xml:space="preserve">Teamster - Building / Heavy&amp;Highway 
Group #1
PARTIAL COUNTIES
</t>
    </r>
    <r>
      <rPr>
        <b/>
        <sz val="11"/>
        <color theme="1"/>
        <rFont val="Calibri"/>
        <family val="2"/>
        <scheme val="minor"/>
      </rPr>
      <t>Genesee</t>
    </r>
    <r>
      <rPr>
        <sz val="11"/>
        <color theme="1"/>
        <rFont val="Calibri"/>
        <family val="2"/>
        <scheme val="minor"/>
      </rPr>
      <t xml:space="preserve">: Only in the townships of Oakfield, Elba, Batavia, Byron, Alexander, Bethany, Pavilion, Leroy, Stafford, and Bergen
</t>
    </r>
    <r>
      <rPr>
        <b/>
        <sz val="11"/>
        <color theme="1"/>
        <rFont val="Calibri"/>
        <family val="2"/>
        <scheme val="minor"/>
      </rPr>
      <t>Orleans</t>
    </r>
    <r>
      <rPr>
        <sz val="11"/>
        <color theme="1"/>
        <rFont val="Calibri"/>
        <family val="2"/>
        <scheme val="minor"/>
      </rPr>
      <t xml:space="preserve">: Only in the townships of Gaines, Carlton, Barre, Kendall, Murray, Clarendon, and Albion.
</t>
    </r>
    <r>
      <rPr>
        <b/>
        <sz val="11"/>
        <color theme="1"/>
        <rFont val="Calibri"/>
        <family val="2"/>
        <scheme val="minor"/>
      </rPr>
      <t>Wyoming</t>
    </r>
    <r>
      <rPr>
        <sz val="11"/>
        <color theme="1"/>
        <rFont val="Calibri"/>
        <family val="2"/>
        <scheme val="minor"/>
      </rPr>
      <t>: Only in the townships of Attica, Orangeville, Wethersfield, Eagle, Genesee Falls, Castile, Ganesville, Perry, Warsaw, Middlebury,
Covington, and Pike..</t>
    </r>
  </si>
  <si>
    <r>
      <t xml:space="preserve">Teamster - Building / Heavy&amp;Highway 
Group #2
PARTIAL COUNTIES
</t>
    </r>
    <r>
      <rPr>
        <b/>
        <sz val="11"/>
        <color theme="1"/>
        <rFont val="Calibri"/>
        <family val="2"/>
        <scheme val="minor"/>
      </rPr>
      <t>Genesee</t>
    </r>
    <r>
      <rPr>
        <sz val="11"/>
        <color theme="1"/>
        <rFont val="Calibri"/>
        <family val="2"/>
        <scheme val="minor"/>
      </rPr>
      <t xml:space="preserve">: Only in the townships of Oakfield, Elba, Batavia, Byron, Alexander, Bethany, Pavilion, Leroy, Stafford, and Bergen
</t>
    </r>
    <r>
      <rPr>
        <b/>
        <sz val="11"/>
        <color theme="1"/>
        <rFont val="Calibri"/>
        <family val="2"/>
        <scheme val="minor"/>
      </rPr>
      <t>Orleans</t>
    </r>
    <r>
      <rPr>
        <sz val="11"/>
        <color theme="1"/>
        <rFont val="Calibri"/>
        <family val="2"/>
        <scheme val="minor"/>
      </rPr>
      <t xml:space="preserve">: Only in the townships of Gaines, Carlton, Barre, Kendall, Murray, Clarendon, and Albion.
</t>
    </r>
    <r>
      <rPr>
        <b/>
        <sz val="11"/>
        <color theme="1"/>
        <rFont val="Calibri"/>
        <family val="2"/>
        <scheme val="minor"/>
      </rPr>
      <t>Wyoming</t>
    </r>
    <r>
      <rPr>
        <sz val="11"/>
        <color theme="1"/>
        <rFont val="Calibri"/>
        <family val="2"/>
        <scheme val="minor"/>
      </rPr>
      <t>: Only in the townships of Attica, Orangeville, Wethersfield, Eagle, Genesee Falls, Castile, Ganesville, Perry, Warsaw, Middlebury,
Covington, and Pike..</t>
    </r>
  </si>
  <si>
    <r>
      <t xml:space="preserve">Teamster - Building / Heavy&amp;Highway 
Group #3
PARTIAL COUNTIES
</t>
    </r>
    <r>
      <rPr>
        <b/>
        <sz val="11"/>
        <color theme="1"/>
        <rFont val="Calibri"/>
        <family val="2"/>
        <scheme val="minor"/>
      </rPr>
      <t>Genesee</t>
    </r>
    <r>
      <rPr>
        <sz val="11"/>
        <color theme="1"/>
        <rFont val="Calibri"/>
        <family val="2"/>
        <scheme val="minor"/>
      </rPr>
      <t xml:space="preserve">: Only in the townships of Oakfield, Elba, Batavia, Byron, Alexander, Bethany, Pavilion, Leroy, Stafford, and Bergen
</t>
    </r>
    <r>
      <rPr>
        <b/>
        <sz val="11"/>
        <color theme="1"/>
        <rFont val="Calibri"/>
        <family val="2"/>
        <scheme val="minor"/>
      </rPr>
      <t>Orleans</t>
    </r>
    <r>
      <rPr>
        <sz val="11"/>
        <color theme="1"/>
        <rFont val="Calibri"/>
        <family val="2"/>
        <scheme val="minor"/>
      </rPr>
      <t xml:space="preserve">: Only in the townships of Gaines, Carlton, Barre, Kendall, Murray, Clarendon, and Albion.
</t>
    </r>
    <r>
      <rPr>
        <b/>
        <sz val="11"/>
        <color theme="1"/>
        <rFont val="Calibri"/>
        <family val="2"/>
        <scheme val="minor"/>
      </rPr>
      <t>Wyoming</t>
    </r>
    <r>
      <rPr>
        <sz val="11"/>
        <color theme="1"/>
        <rFont val="Calibri"/>
        <family val="2"/>
        <scheme val="minor"/>
      </rPr>
      <t>: Only in the townships of Attica, Orangeville, Wethersfield, Eagle, Genesee Falls, Castile, Ganesville, Perry, Warsaw, Middlebury,
Covington, and Pike..</t>
    </r>
  </si>
  <si>
    <r>
      <t xml:space="preserve">Teamster – Building
Group A
Onsite Region 5
ENTIRE COUNTIES:
</t>
    </r>
    <r>
      <rPr>
        <b/>
        <sz val="11"/>
        <color theme="1"/>
        <rFont val="Calibri"/>
        <family val="2"/>
        <scheme val="minor"/>
      </rPr>
      <t xml:space="preserve">Delaware
</t>
    </r>
    <r>
      <rPr>
        <sz val="10"/>
        <rFont val="Arial"/>
        <family val="2"/>
      </rPr>
      <t xml:space="preserve">PARTIAL COUNTIES:
</t>
    </r>
    <r>
      <rPr>
        <b/>
        <sz val="11"/>
        <color theme="1"/>
        <rFont val="Calibri"/>
        <family val="2"/>
        <scheme val="minor"/>
      </rPr>
      <t>Otsego</t>
    </r>
    <r>
      <rPr>
        <sz val="10"/>
        <rFont val="Arial"/>
        <family val="2"/>
      </rPr>
      <t>: Only the Townships of Butternuts, Laurens, Maryland, Millford, Morris, Oneonta, Otego, Unadilla, and Worchester.
Steuben: Only the Townships of Prattsburg, Canisteo, Fremont, Cohoctan, Dansville, Hornell, Hartsville, Greenwood, West Union, Troupsburg, and Jasper.</t>
    </r>
  </si>
  <si>
    <r>
      <t xml:space="preserve">Teamster – Building
Group B
Onsite Region 5
ENTIRE COUNTIES:
</t>
    </r>
    <r>
      <rPr>
        <b/>
        <sz val="11"/>
        <color theme="1"/>
        <rFont val="Calibri"/>
        <family val="2"/>
        <scheme val="minor"/>
      </rPr>
      <t xml:space="preserve">Delaware
</t>
    </r>
    <r>
      <rPr>
        <sz val="10"/>
        <rFont val="Arial"/>
        <family val="2"/>
      </rPr>
      <t xml:space="preserve">PARTIAL COUNTIES:
</t>
    </r>
    <r>
      <rPr>
        <b/>
        <sz val="11"/>
        <color theme="1"/>
        <rFont val="Calibri"/>
        <family val="2"/>
        <scheme val="minor"/>
      </rPr>
      <t>Otsego</t>
    </r>
    <r>
      <rPr>
        <sz val="10"/>
        <rFont val="Arial"/>
        <family val="2"/>
      </rPr>
      <t>: Only the Townships of Butternuts, Laurens, Maryland, Millford, Morris, Oneonta, Otego, Unadilla, and Worchester.
Steuben: Only the Townships of Prattsburg, Canisteo, Fremont, Cohoctan, Dansville, Hornell, Hartsville, Greenwood, West Union, Troupsburg, and Jasper.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</si>
</sst>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quot;$&quot;#,##0.000_);[Red]\(&quot;$&quot;#,##0.000\)"/>
    <numFmt numFmtId="166" formatCode="&quot;$&quot;#,##0.0000_);[Red]\(&quot;$&quot;#,##0.0000\)"/>
  </numFmts>
  <fonts count="9" x14ac:knownFonts="1">
    <font>
      <sz val="11"/>
      <color theme="1"/>
      <name val="Calibri"/>
      <family val="2"/>
      <scheme val="minor"/>
    </font>
    <font>
      <sz val="11"/>
      <color theme="1"/>
      <name val="Calibri"/>
      <family val="2"/>
      <scheme val="minor"/>
    </font>
    <font>
      <b/>
      <sz val="12"/>
      <name val="Times New Roman"/>
      <family val="1"/>
    </font>
    <font>
      <sz val="10"/>
      <color theme="1"/>
      <name val="Calibri"/>
      <family val="2"/>
      <scheme val="minor"/>
    </font>
    <font>
      <b/>
      <sz val="11"/>
      <color theme="1"/>
      <name val="Calibri"/>
      <family val="2"/>
      <scheme val="minor"/>
    </font>
    <font>
      <sz val="9"/>
      <color theme="1"/>
      <name val="Calibri"/>
      <family val="2"/>
      <scheme val="minor"/>
    </font>
    <font>
      <u/>
      <sz val="11"/>
      <color theme="1"/>
      <name val="Calibri"/>
      <family val="2"/>
      <scheme val="minor"/>
    </font>
    <font>
      <sz val="8"/>
      <name val="Calibri"/>
      <family val="2"/>
      <scheme val="minor"/>
    </font>
    <font>
      <sz val="10"/>
      <name val="Arial"/>
      <family val="2"/>
    </font>
  </fonts>
  <fills count="5">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xf numFmtId="0" fontId="1" fillId="0" borderId="0"/>
  </cellStyleXfs>
  <cellXfs count="155">
    <xf numFmtId="0" fontId="0" fillId="0" borderId="0" xfId="0"/>
    <xf numFmtId="0" fontId="2" fillId="2" borderId="2" xfId="0" applyFont="1" applyFill="1" applyBorder="1" applyAlignment="1">
      <alignment horizontal="center" wrapText="1"/>
    </xf>
    <xf numFmtId="0" fontId="2" fillId="2" borderId="1" xfId="0" applyFont="1" applyFill="1" applyBorder="1" applyAlignment="1">
      <alignment horizontal="center" wrapText="1"/>
    </xf>
    <xf numFmtId="0" fontId="3" fillId="0" borderId="3" xfId="1" applyFont="1" applyBorder="1" applyAlignment="1">
      <alignment wrapText="1"/>
    </xf>
    <xf numFmtId="8" fontId="1" fillId="0" borderId="3" xfId="1" applyNumberFormat="1" applyBorder="1"/>
    <xf numFmtId="10" fontId="1" fillId="3" borderId="3" xfId="1" applyNumberFormat="1" applyFill="1" applyBorder="1" applyProtection="1">
      <protection locked="0"/>
    </xf>
    <xf numFmtId="164" fontId="1" fillId="0" borderId="3" xfId="1" applyNumberFormat="1" applyBorder="1" applyProtection="1">
      <protection locked="0"/>
    </xf>
    <xf numFmtId="0" fontId="1" fillId="3" borderId="3" xfId="1" applyFill="1" applyBorder="1" applyProtection="1">
      <protection locked="0"/>
    </xf>
    <xf numFmtId="0" fontId="1" fillId="4" borderId="1" xfId="1" applyFill="1" applyBorder="1"/>
    <xf numFmtId="0" fontId="1" fillId="4" borderId="1" xfId="1" applyFill="1" applyBorder="1" applyAlignment="1">
      <alignment wrapText="1"/>
    </xf>
    <xf numFmtId="10" fontId="1" fillId="4" borderId="1" xfId="1" applyNumberFormat="1" applyFill="1" applyBorder="1" applyAlignment="1" applyProtection="1">
      <alignment wrapText="1"/>
      <protection locked="0"/>
    </xf>
    <xf numFmtId="164" fontId="1" fillId="4" borderId="1" xfId="1" applyNumberFormat="1" applyFill="1" applyBorder="1" applyAlignment="1" applyProtection="1">
      <alignment wrapText="1"/>
      <protection locked="0"/>
    </xf>
    <xf numFmtId="0" fontId="0" fillId="0" borderId="3" xfId="1" applyFont="1" applyBorder="1" applyAlignment="1">
      <alignment wrapText="1"/>
    </xf>
    <xf numFmtId="0" fontId="3" fillId="0" borderId="4" xfId="1" applyFont="1" applyBorder="1" applyAlignment="1">
      <alignment wrapText="1"/>
    </xf>
    <xf numFmtId="0" fontId="0" fillId="0" borderId="4" xfId="1" applyFont="1" applyBorder="1" applyAlignment="1">
      <alignment wrapText="1"/>
    </xf>
    <xf numFmtId="0" fontId="0" fillId="0" borderId="5" xfId="0" applyBorder="1" applyAlignment="1">
      <alignment wrapText="1"/>
    </xf>
    <xf numFmtId="0" fontId="5" fillId="0" borderId="3" xfId="1" applyFont="1" applyBorder="1" applyAlignment="1">
      <alignment wrapText="1"/>
    </xf>
    <xf numFmtId="0" fontId="0" fillId="0" borderId="5" xfId="0" applyFont="1" applyBorder="1" applyAlignment="1">
      <alignment horizontal="left" wrapText="1"/>
    </xf>
    <xf numFmtId="164" fontId="1" fillId="4" borderId="1" xfId="1" applyNumberFormat="1" applyFill="1" applyBorder="1" applyAlignment="1">
      <alignment wrapText="1"/>
    </xf>
    <xf numFmtId="0" fontId="1" fillId="0" borderId="0" xfId="1"/>
    <xf numFmtId="0" fontId="1" fillId="0" borderId="3" xfId="1" applyBorder="1" applyAlignment="1">
      <alignment wrapText="1"/>
    </xf>
    <xf numFmtId="8" fontId="1" fillId="0" borderId="1" xfId="1" applyNumberFormat="1" applyBorder="1"/>
    <xf numFmtId="164" fontId="1" fillId="0" borderId="1" xfId="1" applyNumberFormat="1" applyBorder="1"/>
    <xf numFmtId="0" fontId="1" fillId="0" borderId="6" xfId="1" applyBorder="1"/>
    <xf numFmtId="0" fontId="0" fillId="0" borderId="5" xfId="0" applyBorder="1" applyAlignment="1">
      <alignment horizontal="left" wrapText="1"/>
    </xf>
    <xf numFmtId="8" fontId="1" fillId="0" borderId="7" xfId="1" applyNumberFormat="1" applyBorder="1"/>
    <xf numFmtId="0" fontId="3" fillId="0" borderId="8" xfId="1" applyFont="1" applyBorder="1" applyAlignment="1">
      <alignment wrapText="1"/>
    </xf>
    <xf numFmtId="0" fontId="0" fillId="0" borderId="9" xfId="0" applyBorder="1" applyAlignment="1">
      <alignment horizontal="left" wrapText="1"/>
    </xf>
    <xf numFmtId="8" fontId="1" fillId="0" borderId="10" xfId="1" applyNumberFormat="1" applyBorder="1"/>
    <xf numFmtId="8" fontId="1" fillId="0" borderId="2" xfId="1" applyNumberFormat="1" applyBorder="1"/>
    <xf numFmtId="10" fontId="1" fillId="3" borderId="2" xfId="1" applyNumberFormat="1" applyFill="1" applyBorder="1" applyProtection="1">
      <protection locked="0"/>
    </xf>
    <xf numFmtId="164" fontId="1" fillId="0" borderId="2" xfId="1" applyNumberFormat="1" applyBorder="1" applyProtection="1">
      <protection locked="0"/>
    </xf>
    <xf numFmtId="164" fontId="1" fillId="0" borderId="2" xfId="1" applyNumberFormat="1" applyBorder="1"/>
    <xf numFmtId="8" fontId="0" fillId="0" borderId="5" xfId="0" applyNumberFormat="1" applyBorder="1"/>
    <xf numFmtId="165" fontId="1" fillId="0" borderId="11" xfId="1" applyNumberFormat="1" applyBorder="1"/>
    <xf numFmtId="166" fontId="1" fillId="0" borderId="12" xfId="1" applyNumberFormat="1" applyBorder="1"/>
    <xf numFmtId="10" fontId="1" fillId="3" borderId="12" xfId="1" applyNumberFormat="1" applyFill="1" applyBorder="1" applyProtection="1">
      <protection locked="0"/>
    </xf>
    <xf numFmtId="164" fontId="1" fillId="0" borderId="13" xfId="1" applyNumberFormat="1" applyBorder="1" applyProtection="1">
      <protection locked="0"/>
    </xf>
    <xf numFmtId="0" fontId="3" fillId="0" borderId="5" xfId="0" applyFont="1" applyBorder="1" applyAlignment="1">
      <alignment wrapText="1"/>
    </xf>
    <xf numFmtId="0" fontId="5" fillId="0" borderId="14" xfId="1" applyFont="1" applyBorder="1" applyAlignment="1">
      <alignment wrapText="1"/>
    </xf>
    <xf numFmtId="0" fontId="3" fillId="0" borderId="5" xfId="0" applyFont="1" applyBorder="1" applyAlignment="1">
      <alignment horizontal="left" wrapText="1"/>
    </xf>
    <xf numFmtId="0" fontId="2" fillId="0" borderId="2" xfId="0" applyFont="1" applyFill="1" applyBorder="1" applyAlignment="1">
      <alignment horizontal="center" wrapText="1"/>
    </xf>
    <xf numFmtId="0" fontId="2" fillId="0" borderId="1" xfId="0" applyFont="1" applyFill="1" applyBorder="1" applyAlignment="1">
      <alignment horizontal="center" wrapText="1"/>
    </xf>
    <xf numFmtId="0" fontId="0" fillId="0" borderId="1" xfId="0" applyFill="1" applyBorder="1" applyProtection="1">
      <protection locked="0"/>
    </xf>
    <xf numFmtId="0" fontId="3" fillId="0" borderId="14" xfId="1" applyFont="1" applyBorder="1" applyAlignment="1">
      <alignment wrapText="1"/>
    </xf>
    <xf numFmtId="0" fontId="0" fillId="0" borderId="0" xfId="0" applyAlignment="1">
      <alignment wrapText="1"/>
    </xf>
    <xf numFmtId="0" fontId="0" fillId="0" borderId="3" xfId="1" applyFont="1" applyFill="1" applyBorder="1" applyAlignment="1">
      <alignment wrapText="1"/>
    </xf>
    <xf numFmtId="0" fontId="3" fillId="0" borderId="4" xfId="1" applyFont="1" applyFill="1" applyBorder="1" applyAlignment="1">
      <alignment wrapText="1"/>
    </xf>
    <xf numFmtId="0" fontId="0" fillId="0" borderId="5" xfId="0" applyFill="1" applyBorder="1" applyAlignment="1">
      <alignment horizontal="left" wrapText="1"/>
    </xf>
    <xf numFmtId="8" fontId="1" fillId="0" borderId="7" xfId="1" applyNumberFormat="1" applyFill="1" applyBorder="1"/>
    <xf numFmtId="8" fontId="1" fillId="0" borderId="3" xfId="1" applyNumberFormat="1" applyFill="1" applyBorder="1"/>
    <xf numFmtId="8" fontId="1" fillId="0" borderId="1" xfId="1" applyNumberFormat="1" applyFill="1" applyBorder="1"/>
    <xf numFmtId="164" fontId="1" fillId="0" borderId="1" xfId="1" applyNumberFormat="1" applyFill="1" applyBorder="1"/>
    <xf numFmtId="0" fontId="0" fillId="0" borderId="0" xfId="0" applyFill="1"/>
    <xf numFmtId="164" fontId="0" fillId="0" borderId="0" xfId="0" applyNumberFormat="1"/>
    <xf numFmtId="10" fontId="1" fillId="3" borderId="7" xfId="1" applyNumberFormat="1" applyFill="1" applyBorder="1" applyProtection="1">
      <protection locked="0"/>
    </xf>
    <xf numFmtId="164" fontId="0" fillId="0" borderId="15" xfId="0" applyNumberFormat="1" applyBorder="1"/>
    <xf numFmtId="8" fontId="1" fillId="0" borderId="16" xfId="1" applyNumberFormat="1" applyBorder="1"/>
    <xf numFmtId="8" fontId="1" fillId="0" borderId="17" xfId="1" applyNumberFormat="1" applyBorder="1"/>
    <xf numFmtId="0" fontId="3" fillId="0" borderId="18" xfId="0" applyFont="1" applyBorder="1" applyAlignment="1">
      <alignment wrapText="1"/>
    </xf>
    <xf numFmtId="0" fontId="1" fillId="4" borderId="2" xfId="1" applyFill="1" applyBorder="1"/>
    <xf numFmtId="0" fontId="3" fillId="0" borderId="5" xfId="1" applyFont="1" applyBorder="1" applyAlignment="1">
      <alignment wrapText="1"/>
    </xf>
    <xf numFmtId="0" fontId="0" fillId="0" borderId="9" xfId="0" applyBorder="1" applyAlignment="1">
      <alignment wrapText="1"/>
    </xf>
    <xf numFmtId="8" fontId="1" fillId="0" borderId="0" xfId="1" applyNumberFormat="1" applyBorder="1"/>
    <xf numFmtId="164" fontId="1" fillId="0" borderId="0" xfId="1" applyNumberFormat="1" applyBorder="1"/>
    <xf numFmtId="8" fontId="1" fillId="0" borderId="0" xfId="1" applyNumberFormat="1" applyFill="1" applyBorder="1"/>
    <xf numFmtId="0" fontId="3" fillId="0" borderId="0" xfId="0" applyFont="1"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5" xfId="0" applyBorder="1"/>
    <xf numFmtId="10" fontId="1" fillId="3" borderId="5" xfId="1" applyNumberFormat="1" applyFill="1" applyBorder="1" applyProtection="1">
      <protection locked="0"/>
    </xf>
    <xf numFmtId="164" fontId="1" fillId="0" borderId="5" xfId="1" applyNumberFormat="1" applyBorder="1" applyProtection="1">
      <protection locked="0"/>
    </xf>
    <xf numFmtId="0" fontId="1" fillId="3" borderId="5" xfId="1" applyFill="1" applyBorder="1" applyProtection="1">
      <protection locked="0"/>
    </xf>
    <xf numFmtId="8" fontId="1" fillId="0" borderId="5" xfId="1" applyNumberFormat="1" applyBorder="1"/>
    <xf numFmtId="164" fontId="1" fillId="0" borderId="5" xfId="1" applyNumberFormat="1" applyBorder="1"/>
    <xf numFmtId="8" fontId="1" fillId="0" borderId="5" xfId="1" applyNumberFormat="1" applyFill="1" applyBorder="1"/>
    <xf numFmtId="0" fontId="0" fillId="0" borderId="22" xfId="0" applyBorder="1" applyAlignment="1">
      <alignment wrapText="1"/>
    </xf>
    <xf numFmtId="0" fontId="0" fillId="0" borderId="22" xfId="0" applyBorder="1"/>
    <xf numFmtId="10" fontId="1" fillId="3" borderId="22" xfId="1" applyNumberFormat="1" applyFill="1" applyBorder="1" applyProtection="1">
      <protection locked="0"/>
    </xf>
    <xf numFmtId="0" fontId="1" fillId="3" borderId="22" xfId="1" applyFill="1" applyBorder="1" applyProtection="1">
      <protection locked="0"/>
    </xf>
    <xf numFmtId="0" fontId="1" fillId="4" borderId="5" xfId="1" applyFill="1" applyBorder="1"/>
    <xf numFmtId="0" fontId="1" fillId="4" borderId="5" xfId="1" applyFill="1" applyBorder="1" applyAlignment="1">
      <alignment wrapText="1"/>
    </xf>
    <xf numFmtId="10" fontId="1" fillId="4" borderId="5" xfId="1" applyNumberFormat="1" applyFill="1" applyBorder="1" applyAlignment="1" applyProtection="1">
      <alignment wrapText="1"/>
      <protection locked="0"/>
    </xf>
    <xf numFmtId="164" fontId="1" fillId="4" borderId="5" xfId="1" applyNumberFormat="1" applyFill="1" applyBorder="1" applyAlignment="1" applyProtection="1">
      <alignment wrapText="1"/>
      <protection locked="0"/>
    </xf>
    <xf numFmtId="164" fontId="1" fillId="4" borderId="5" xfId="1" applyNumberFormat="1" applyFill="1" applyBorder="1" applyAlignment="1">
      <alignment wrapText="1"/>
    </xf>
    <xf numFmtId="0" fontId="0" fillId="0" borderId="5" xfId="1" applyFont="1" applyBorder="1" applyAlignment="1">
      <alignment wrapText="1"/>
    </xf>
    <xf numFmtId="0" fontId="5" fillId="0" borderId="5" xfId="1" applyFont="1" applyBorder="1" applyAlignment="1">
      <alignment wrapText="1"/>
    </xf>
    <xf numFmtId="0" fontId="0" fillId="0" borderId="5" xfId="1" applyFont="1" applyBorder="1" applyAlignment="1">
      <alignment horizontal="left" wrapText="1"/>
    </xf>
    <xf numFmtId="8" fontId="1" fillId="0" borderId="23" xfId="1" applyNumberFormat="1" applyBorder="1"/>
    <xf numFmtId="10" fontId="1" fillId="3" borderId="23" xfId="1" applyNumberFormat="1" applyFill="1" applyBorder="1" applyProtection="1">
      <protection locked="0"/>
    </xf>
    <xf numFmtId="0" fontId="1" fillId="3" borderId="23" xfId="1" applyFill="1" applyBorder="1" applyProtection="1">
      <protection locked="0"/>
    </xf>
    <xf numFmtId="0" fontId="1" fillId="4" borderId="2" xfId="1" applyFill="1" applyBorder="1" applyAlignment="1">
      <alignment wrapText="1"/>
    </xf>
    <xf numFmtId="10" fontId="1" fillId="4" borderId="2" xfId="1" applyNumberFormat="1" applyFill="1" applyBorder="1" applyAlignment="1" applyProtection="1">
      <alignment wrapText="1"/>
      <protection locked="0"/>
    </xf>
    <xf numFmtId="164" fontId="1" fillId="4" borderId="2" xfId="1" applyNumberFormat="1" applyFill="1" applyBorder="1" applyAlignment="1" applyProtection="1">
      <alignment wrapText="1"/>
      <protection locked="0"/>
    </xf>
    <xf numFmtId="0" fontId="0" fillId="0" borderId="4" xfId="1" applyFont="1" applyFill="1" applyBorder="1" applyAlignment="1">
      <alignment wrapText="1"/>
    </xf>
    <xf numFmtId="0" fontId="0" fillId="0" borderId="5" xfId="0" applyFill="1" applyBorder="1" applyAlignment="1">
      <alignment wrapText="1"/>
    </xf>
    <xf numFmtId="164" fontId="1" fillId="0" borderId="3" xfId="1" applyNumberFormat="1" applyFill="1" applyBorder="1" applyProtection="1">
      <protection locked="0"/>
    </xf>
    <xf numFmtId="0" fontId="3" fillId="0" borderId="8" xfId="1" applyFont="1" applyFill="1" applyBorder="1" applyAlignment="1">
      <alignment wrapText="1"/>
    </xf>
    <xf numFmtId="8" fontId="1" fillId="0" borderId="10" xfId="1" applyNumberFormat="1" applyFill="1" applyBorder="1"/>
    <xf numFmtId="8" fontId="1" fillId="0" borderId="2" xfId="1" applyNumberFormat="1" applyFill="1" applyBorder="1"/>
    <xf numFmtId="164" fontId="1" fillId="0" borderId="2" xfId="1" applyNumberFormat="1" applyFill="1" applyBorder="1" applyProtection="1">
      <protection locked="0"/>
    </xf>
    <xf numFmtId="164" fontId="1" fillId="0" borderId="2" xfId="1" applyNumberFormat="1" applyFill="1" applyBorder="1"/>
    <xf numFmtId="0" fontId="0" fillId="0" borderId="0" xfId="0" applyBorder="1" applyAlignment="1">
      <alignment wrapText="1"/>
    </xf>
    <xf numFmtId="0" fontId="0" fillId="0" borderId="0" xfId="0" applyBorder="1"/>
    <xf numFmtId="10" fontId="1" fillId="0" borderId="0" xfId="1" applyNumberFormat="1" applyFill="1" applyBorder="1" applyProtection="1">
      <protection locked="0"/>
    </xf>
    <xf numFmtId="164" fontId="1" fillId="0" borderId="0" xfId="1" applyNumberFormat="1" applyFill="1" applyBorder="1" applyProtection="1">
      <protection locked="0"/>
    </xf>
    <xf numFmtId="0" fontId="1" fillId="0" borderId="0" xfId="1" applyFill="1" applyBorder="1" applyProtection="1">
      <protection locked="0"/>
    </xf>
    <xf numFmtId="0" fontId="0" fillId="0" borderId="5" xfId="0" applyFill="1" applyBorder="1"/>
    <xf numFmtId="0" fontId="0" fillId="0" borderId="1" xfId="1" applyFont="1" applyFill="1" applyBorder="1" applyAlignment="1">
      <alignment wrapText="1"/>
    </xf>
    <xf numFmtId="0" fontId="3" fillId="0" borderId="1" xfId="1" applyFont="1" applyFill="1" applyBorder="1" applyAlignment="1">
      <alignment wrapText="1"/>
    </xf>
    <xf numFmtId="0" fontId="0" fillId="0" borderId="1" xfId="0" applyBorder="1" applyAlignment="1">
      <alignment wrapText="1"/>
    </xf>
    <xf numFmtId="0" fontId="3" fillId="0" borderId="1" xfId="1" applyFont="1" applyBorder="1" applyAlignment="1">
      <alignment wrapText="1"/>
    </xf>
    <xf numFmtId="0" fontId="0" fillId="0" borderId="1" xfId="1" applyFont="1" applyBorder="1" applyAlignment="1">
      <alignment wrapText="1"/>
    </xf>
    <xf numFmtId="0" fontId="3" fillId="0" borderId="1" xfId="0" applyFont="1" applyBorder="1" applyAlignment="1">
      <alignment wrapText="1"/>
    </xf>
    <xf numFmtId="0" fontId="3" fillId="0" borderId="20" xfId="0" applyFont="1" applyBorder="1" applyAlignment="1">
      <alignment wrapText="1"/>
    </xf>
    <xf numFmtId="164" fontId="1" fillId="0" borderId="10" xfId="1" applyNumberFormat="1" applyBorder="1"/>
    <xf numFmtId="164" fontId="0" fillId="0" borderId="1" xfId="0" applyNumberFormat="1" applyBorder="1"/>
    <xf numFmtId="0" fontId="3" fillId="0" borderId="19" xfId="0" applyFont="1" applyBorder="1" applyAlignment="1">
      <alignment horizontal="left" wrapText="1"/>
    </xf>
    <xf numFmtId="8" fontId="1" fillId="0" borderId="19" xfId="1" applyNumberFormat="1" applyBorder="1"/>
    <xf numFmtId="0" fontId="0" fillId="0" borderId="4" xfId="1" applyFont="1" applyFill="1" applyBorder="1" applyAlignment="1">
      <alignment horizontal="left" wrapText="1"/>
    </xf>
    <xf numFmtId="0" fontId="0" fillId="0" borderId="0" xfId="0" applyFill="1" applyBorder="1" applyAlignment="1">
      <alignment wrapText="1"/>
    </xf>
    <xf numFmtId="0" fontId="0" fillId="0" borderId="0" xfId="0" applyFill="1" applyAlignment="1">
      <alignment wrapText="1"/>
    </xf>
    <xf numFmtId="0" fontId="3" fillId="0" borderId="18" xfId="0" applyFont="1" applyFill="1" applyBorder="1" applyAlignment="1">
      <alignment wrapText="1"/>
    </xf>
    <xf numFmtId="0" fontId="0" fillId="0" borderId="9" xfId="0" applyFill="1" applyBorder="1" applyAlignment="1">
      <alignment wrapText="1"/>
    </xf>
    <xf numFmtId="0" fontId="3" fillId="0" borderId="5" xfId="0" applyFont="1" applyFill="1" applyBorder="1" applyAlignment="1">
      <alignment wrapText="1"/>
    </xf>
    <xf numFmtId="0" fontId="1" fillId="0" borderId="25" xfId="1" applyFill="1" applyBorder="1" applyAlignment="1">
      <alignment wrapText="1"/>
    </xf>
    <xf numFmtId="0" fontId="0" fillId="0" borderId="26" xfId="1" applyFont="1" applyBorder="1" applyAlignment="1">
      <alignment wrapText="1"/>
    </xf>
    <xf numFmtId="0" fontId="3" fillId="0" borderId="27" xfId="1" applyFont="1" applyBorder="1" applyAlignment="1">
      <alignment wrapText="1"/>
    </xf>
    <xf numFmtId="0" fontId="1" fillId="0" borderId="28" xfId="1" applyBorder="1" applyAlignment="1">
      <alignment wrapText="1"/>
    </xf>
    <xf numFmtId="0" fontId="0" fillId="0" borderId="29" xfId="1" applyFont="1" applyFill="1" applyBorder="1" applyAlignment="1">
      <alignment wrapText="1"/>
    </xf>
    <xf numFmtId="0" fontId="0" fillId="0" borderId="25" xfId="0" applyFill="1" applyBorder="1" applyAlignment="1">
      <alignment horizontal="left" wrapText="1"/>
    </xf>
    <xf numFmtId="0" fontId="0" fillId="0" borderId="29" xfId="1" applyFont="1" applyBorder="1" applyAlignment="1">
      <alignment wrapText="1"/>
    </xf>
    <xf numFmtId="0" fontId="0" fillId="0" borderId="25" xfId="0" applyBorder="1" applyAlignment="1">
      <alignment horizontal="left" wrapText="1"/>
    </xf>
    <xf numFmtId="0" fontId="3" fillId="0" borderId="25" xfId="0" applyFont="1" applyBorder="1" applyAlignment="1">
      <alignment horizontal="left" wrapText="1"/>
    </xf>
    <xf numFmtId="0" fontId="0" fillId="0" borderId="25" xfId="0" applyBorder="1" applyAlignment="1">
      <alignment wrapText="1"/>
    </xf>
    <xf numFmtId="0" fontId="0" fillId="0" borderId="29" xfId="0" applyBorder="1" applyAlignment="1">
      <alignment wrapText="1"/>
    </xf>
    <xf numFmtId="0" fontId="0" fillId="0" borderId="24" xfId="0" applyBorder="1" applyAlignment="1">
      <alignment wrapText="1"/>
    </xf>
    <xf numFmtId="0" fontId="0" fillId="0" borderId="3" xfId="0" applyBorder="1" applyAlignment="1">
      <alignment wrapText="1"/>
    </xf>
    <xf numFmtId="0" fontId="0" fillId="0" borderId="16" xfId="0" applyBorder="1" applyAlignment="1">
      <alignment wrapText="1"/>
    </xf>
    <xf numFmtId="8" fontId="0" fillId="0" borderId="3" xfId="1" applyNumberFormat="1" applyFont="1" applyBorder="1"/>
    <xf numFmtId="8" fontId="1" fillId="0" borderId="9" xfId="1" applyNumberFormat="1" applyFill="1" applyBorder="1"/>
    <xf numFmtId="8" fontId="1" fillId="0" borderId="30" xfId="1" applyNumberFormat="1" applyFont="1" applyFill="1" applyBorder="1"/>
    <xf numFmtId="164" fontId="1" fillId="0" borderId="30" xfId="1" applyNumberFormat="1" applyFont="1" applyFill="1" applyBorder="1"/>
    <xf numFmtId="164" fontId="1" fillId="0" borderId="9" xfId="1" applyNumberFormat="1" applyFill="1" applyBorder="1" applyProtection="1">
      <protection locked="0"/>
    </xf>
    <xf numFmtId="164" fontId="1" fillId="0" borderId="30" xfId="1" applyNumberFormat="1" applyFill="1" applyBorder="1"/>
    <xf numFmtId="8" fontId="1" fillId="0" borderId="31" xfId="1" applyNumberFormat="1" applyFont="1" applyFill="1" applyBorder="1"/>
    <xf numFmtId="8" fontId="1" fillId="0" borderId="32" xfId="1" applyNumberFormat="1" applyFill="1" applyBorder="1"/>
    <xf numFmtId="164" fontId="1" fillId="0" borderId="0" xfId="1" applyNumberFormat="1" applyFill="1" applyBorder="1"/>
    <xf numFmtId="0" fontId="0" fillId="0" borderId="1" xfId="0" applyBorder="1" applyAlignment="1">
      <alignment horizontal="center" wrapText="1"/>
    </xf>
    <xf numFmtId="0" fontId="0" fillId="0" borderId="1" xfId="1" applyFont="1" applyFill="1" applyBorder="1" applyAlignment="1">
      <alignment horizontal="center" wrapText="1"/>
    </xf>
    <xf numFmtId="0" fontId="0" fillId="0" borderId="4" xfId="2" applyFont="1" applyBorder="1" applyAlignment="1">
      <alignment wrapText="1"/>
    </xf>
    <xf numFmtId="10" fontId="1" fillId="3" borderId="3" xfId="2" applyNumberFormat="1" applyFill="1" applyBorder="1" applyProtection="1">
      <protection locked="0"/>
    </xf>
    <xf numFmtId="164" fontId="1" fillId="0" borderId="3" xfId="2" applyNumberFormat="1" applyBorder="1" applyProtection="1">
      <protection locked="0"/>
    </xf>
    <xf numFmtId="8" fontId="1" fillId="0" borderId="1" xfId="2" applyNumberFormat="1" applyBorder="1"/>
    <xf numFmtId="164" fontId="1" fillId="0" borderId="1" xfId="2" applyNumberFormat="1" applyBorder="1"/>
  </cellXfs>
  <cellStyles count="3">
    <cellStyle name="Normal" xfId="0" builtinId="0"/>
    <cellStyle name="Normal 3" xfId="1" xr:uid="{2F7A2003-E10E-4C00-90BF-E73A41106B02}"/>
    <cellStyle name="Normal 3 2 2" xfId="2" xr:uid="{22D40DEB-F09C-45E5-A07A-A30EFC4194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DeCicco, Michael (OGS)" id="{ECC459E2-EA3F-4285-B378-F098AFE37B2A}" userId="S::Michael.DeCicco@ogs.ny.gov::9d473041-ff2d-42b3-abd5-888280fce55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2" dT="2022-07-18T17:10:19.62" personId="{ECC459E2-EA3F-4285-B378-F098AFE37B2A}" id="{8853E2FC-1508-4900-9E8F-BCCE3F902A2A}">
    <text>issue of the $1.00 per hour worked</text>
  </threadedComment>
</ThreadedComments>
</file>

<file path=xl/threadedComments/threadedComment2.xml><?xml version="1.0" encoding="utf-8"?>
<ThreadedComments xmlns="http://schemas.microsoft.com/office/spreadsheetml/2018/threadedcomments" xmlns:x="http://schemas.openxmlformats.org/spreadsheetml/2006/main">
  <threadedComment ref="E29" dT="2021-11-18T17:00:29.33" personId="{ECC459E2-EA3F-4285-B378-F098AFE37B2A}" id="{011FD5E5-0121-4545-9DE2-65D8BB485BA6}">
    <text>Issue where they are indicating that the Supplemental Benefit varies based on the hours worked</text>
  </threadedComment>
</ThreadedComments>
</file>

<file path=xl/threadedComments/threadedComment3.xml><?xml version="1.0" encoding="utf-8"?>
<ThreadedComments xmlns="http://schemas.microsoft.com/office/spreadsheetml/2018/threadedcomments" xmlns:x="http://schemas.openxmlformats.org/spreadsheetml/2006/main">
  <threadedComment ref="E47" dT="2022-07-18T13:57:25.81" personId="{ECC459E2-EA3F-4285-B378-F098AFE37B2A}" id="{DB220771-4BC8-4487-805B-10075FDE3361}">
    <text>issue with the $1 per hour worked</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CB7A0-F493-49E0-8140-6CBEC2EAED8E}">
  <sheetPr codeName="Sheet1"/>
  <dimension ref="A1:G7"/>
  <sheetViews>
    <sheetView workbookViewId="0"/>
  </sheetViews>
  <sheetFormatPr defaultRowHeight="14.4" x14ac:dyDescent="0.3"/>
  <cols>
    <col min="1" max="1" width="48.6640625" customWidth="1"/>
    <col min="2" max="2" width="11.88671875" customWidth="1"/>
    <col min="3" max="3" width="16.44140625" customWidth="1"/>
    <col min="4" max="4" width="19.88671875" customWidth="1"/>
    <col min="5" max="5" width="12.33203125" customWidth="1"/>
    <col min="6" max="6" width="13.109375" customWidth="1"/>
  </cols>
  <sheetData>
    <row r="1" spans="1:7" ht="78" x14ac:dyDescent="0.3">
      <c r="A1" s="1" t="s">
        <v>10</v>
      </c>
      <c r="B1" s="2" t="s">
        <v>11</v>
      </c>
      <c r="C1" s="2" t="s">
        <v>19</v>
      </c>
      <c r="D1" s="2" t="s">
        <v>1</v>
      </c>
      <c r="E1" s="2" t="s">
        <v>12</v>
      </c>
      <c r="F1" s="2" t="s">
        <v>52</v>
      </c>
    </row>
    <row r="2" spans="1:7" ht="15.6" x14ac:dyDescent="0.3">
      <c r="A2" s="41"/>
      <c r="B2" s="42"/>
      <c r="C2" s="42"/>
      <c r="D2" s="42"/>
      <c r="E2" s="42"/>
      <c r="F2" s="42"/>
    </row>
    <row r="3" spans="1:7" ht="15.6" x14ac:dyDescent="0.3">
      <c r="A3" s="41"/>
      <c r="B3" s="42"/>
      <c r="C3" s="42"/>
      <c r="D3" s="42"/>
      <c r="E3" s="42"/>
      <c r="F3" s="42"/>
    </row>
    <row r="4" spans="1:7" x14ac:dyDescent="0.3">
      <c r="A4" s="43"/>
      <c r="B4" s="43"/>
      <c r="C4" s="43"/>
      <c r="D4" s="43"/>
      <c r="E4" s="43"/>
      <c r="F4" s="43"/>
    </row>
    <row r="6" spans="1:7" x14ac:dyDescent="0.3">
      <c r="A6" s="148" t="s">
        <v>18</v>
      </c>
      <c r="B6" s="148"/>
      <c r="C6" s="148"/>
      <c r="D6" s="148"/>
      <c r="E6" s="148"/>
      <c r="F6" s="148"/>
      <c r="G6" s="148"/>
    </row>
    <row r="7" spans="1:7" ht="46.5" customHeight="1" x14ac:dyDescent="0.3">
      <c r="A7" s="148"/>
      <c r="B7" s="148"/>
      <c r="C7" s="148"/>
      <c r="D7" s="148"/>
      <c r="E7" s="148"/>
      <c r="F7" s="148"/>
      <c r="G7" s="148"/>
    </row>
  </sheetData>
  <mergeCells count="1">
    <mergeCell ref="A6:G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016CC-FF4E-4379-9D63-FB6D0EBDFD34}">
  <sheetPr codeName="Sheet10"/>
  <dimension ref="A1:Q49"/>
  <sheetViews>
    <sheetView tabSelected="1" zoomScale="60" zoomScaleNormal="60" workbookViewId="0">
      <pane xSplit="1" ySplit="1" topLeftCell="B2" activePane="bottomRight" state="frozen"/>
      <selection pane="topRight" activeCell="B1" sqref="B1"/>
      <selection pane="bottomLeft" activeCell="A2" sqref="A2"/>
      <selection pane="bottomRight" activeCell="A49" sqref="A49:B49"/>
    </sheetView>
  </sheetViews>
  <sheetFormatPr defaultRowHeight="14.4" x14ac:dyDescent="0.3"/>
  <cols>
    <col min="1" max="1" width="49.33203125" customWidth="1"/>
    <col min="2" max="2" width="59.44140625" customWidth="1"/>
    <col min="3" max="3" width="60.6640625" customWidth="1"/>
    <col min="4" max="4" width="18.44140625" bestFit="1" customWidth="1"/>
    <col min="5" max="5" width="18.6640625" bestFit="1" customWidth="1"/>
    <col min="6" max="6" width="14.33203125" bestFit="1" customWidth="1"/>
    <col min="7" max="7" width="15.33203125" bestFit="1" customWidth="1"/>
    <col min="8" max="8" width="20.44140625" customWidth="1"/>
    <col min="9" max="9" width="17.6640625" customWidth="1"/>
    <col min="10" max="10" width="11.88671875" bestFit="1" customWidth="1"/>
  </cols>
  <sheetData>
    <row r="1" spans="1:17" ht="87" thickBot="1" x14ac:dyDescent="0.35">
      <c r="A1" s="60" t="s">
        <v>2</v>
      </c>
      <c r="B1" s="60" t="s">
        <v>3</v>
      </c>
      <c r="C1" s="60" t="s">
        <v>4</v>
      </c>
      <c r="D1" s="91" t="s">
        <v>5</v>
      </c>
      <c r="E1" s="91" t="s">
        <v>6</v>
      </c>
      <c r="F1" s="92" t="s">
        <v>7</v>
      </c>
      <c r="G1" s="93" t="s">
        <v>8</v>
      </c>
      <c r="H1" s="93" t="s">
        <v>0</v>
      </c>
      <c r="I1" s="93" t="s">
        <v>9</v>
      </c>
      <c r="J1" s="9" t="s">
        <v>23</v>
      </c>
      <c r="K1" s="18" t="s">
        <v>24</v>
      </c>
      <c r="L1" s="18" t="s">
        <v>25</v>
      </c>
      <c r="M1" s="18" t="s">
        <v>26</v>
      </c>
      <c r="N1" s="18" t="s">
        <v>27</v>
      </c>
      <c r="O1" s="18" t="s">
        <v>28</v>
      </c>
      <c r="P1" s="18" t="s">
        <v>29</v>
      </c>
      <c r="Q1" s="18" t="s">
        <v>30</v>
      </c>
    </row>
    <row r="2" spans="1:17" ht="387" thickBot="1" x14ac:dyDescent="0.35">
      <c r="A2" s="85" t="s">
        <v>85</v>
      </c>
      <c r="B2" s="61" t="s">
        <v>13</v>
      </c>
      <c r="C2" s="86" t="s">
        <v>83</v>
      </c>
      <c r="D2" s="73">
        <v>30.75</v>
      </c>
      <c r="E2" s="73">
        <v>30.97</v>
      </c>
      <c r="F2" s="70"/>
      <c r="G2" s="71">
        <f t="shared" ref="G2:G3" si="0">SUM(D2:E2)*(1+F2)</f>
        <v>61.72</v>
      </c>
      <c r="H2" s="72"/>
      <c r="I2" s="72"/>
      <c r="J2" s="73">
        <f>SUM(D2*1.5)</f>
        <v>46.125</v>
      </c>
      <c r="K2" s="74">
        <f>SUM(J2+E2)*(1+F2)</f>
        <v>77.094999999999999</v>
      </c>
      <c r="L2" s="73">
        <f>SUM(D2*1.5)</f>
        <v>46.125</v>
      </c>
      <c r="M2" s="74">
        <f>SUM(E2+L2)*(1+F2)</f>
        <v>77.094999999999999</v>
      </c>
      <c r="N2" s="74">
        <f>SUM(D2*1.5)</f>
        <v>46.125</v>
      </c>
      <c r="O2" s="74">
        <f>SUM(N2+E2)*(1+F2)</f>
        <v>77.094999999999999</v>
      </c>
      <c r="P2" s="74">
        <f>SUM(D2*2)</f>
        <v>61.5</v>
      </c>
      <c r="Q2" s="74">
        <f>SUM(P2+E2)*(1+F2)</f>
        <v>92.47</v>
      </c>
    </row>
    <row r="3" spans="1:17" ht="387" thickBot="1" x14ac:dyDescent="0.35">
      <c r="A3" s="12" t="s">
        <v>22</v>
      </c>
      <c r="B3" s="3" t="s">
        <v>13</v>
      </c>
      <c r="C3" s="16" t="s">
        <v>84</v>
      </c>
      <c r="D3" s="73">
        <v>31.8</v>
      </c>
      <c r="E3" s="73">
        <v>30.53</v>
      </c>
      <c r="F3" s="70"/>
      <c r="G3" s="71">
        <f t="shared" si="0"/>
        <v>62.33</v>
      </c>
      <c r="H3" s="72"/>
      <c r="I3" s="72"/>
      <c r="J3" s="73">
        <f>SUM(D3*1.5)</f>
        <v>47.7</v>
      </c>
      <c r="K3" s="74">
        <f>SUM(J3+E3)*(1+F3)</f>
        <v>78.23</v>
      </c>
      <c r="L3" s="73">
        <f>SUM(D3*1.5)</f>
        <v>47.7</v>
      </c>
      <c r="M3" s="74">
        <f>SUM(E3+L3)*(1+F3)</f>
        <v>78.23</v>
      </c>
      <c r="N3" s="74">
        <f>SUM(D3*1.5)</f>
        <v>47.7</v>
      </c>
      <c r="O3" s="74">
        <f>SUM(N3+E3)*(1+F3)</f>
        <v>78.23</v>
      </c>
      <c r="P3" s="74">
        <f>SUM(D3*2)</f>
        <v>63.6</v>
      </c>
      <c r="Q3" s="74">
        <f>SUM(P3+E3)*(1+F3)</f>
        <v>94.13</v>
      </c>
    </row>
    <row r="4" spans="1:17" ht="387" thickBot="1" x14ac:dyDescent="0.35">
      <c r="A4" s="12" t="s">
        <v>87</v>
      </c>
      <c r="B4" s="3" t="s">
        <v>13</v>
      </c>
      <c r="C4" s="39" t="s">
        <v>86</v>
      </c>
      <c r="D4" s="4">
        <v>31.8</v>
      </c>
      <c r="E4" s="4">
        <v>30.53</v>
      </c>
      <c r="F4" s="5"/>
      <c r="G4" s="6">
        <f t="shared" ref="G4:G38" si="1">SUM(D4:E4)*(1+F4)</f>
        <v>62.33</v>
      </c>
      <c r="H4" s="7"/>
      <c r="I4" s="7"/>
      <c r="J4" s="73">
        <f>SUM(D4*1.5)</f>
        <v>47.7</v>
      </c>
      <c r="K4" s="74">
        <f>SUM(J4+E4)*(1+F4)</f>
        <v>78.23</v>
      </c>
      <c r="L4" s="73">
        <f>SUM(D4*1.5)</f>
        <v>47.7</v>
      </c>
      <c r="M4" s="74">
        <f>SUM(E4+L4)*(1+F4)</f>
        <v>78.23</v>
      </c>
      <c r="N4" s="74">
        <f>SUM(D4*1.5)</f>
        <v>47.7</v>
      </c>
      <c r="O4" s="74">
        <f>SUM(N4+E4)*(1+F4)</f>
        <v>78.23</v>
      </c>
      <c r="P4" s="74">
        <f>SUM(D4*2)</f>
        <v>63.6</v>
      </c>
      <c r="Q4" s="74">
        <f>SUM(P4+E4)*(1+F4)</f>
        <v>94.13</v>
      </c>
    </row>
    <row r="5" spans="1:17" ht="387" thickBot="1" x14ac:dyDescent="0.35">
      <c r="A5" s="12" t="s">
        <v>88</v>
      </c>
      <c r="B5" s="3" t="s">
        <v>13</v>
      </c>
      <c r="C5" s="39" t="s">
        <v>89</v>
      </c>
      <c r="D5" s="4">
        <v>32.36</v>
      </c>
      <c r="E5" s="4">
        <v>31.67</v>
      </c>
      <c r="F5" s="5"/>
      <c r="G5" s="6">
        <f t="shared" si="1"/>
        <v>64.03</v>
      </c>
      <c r="H5" s="7"/>
      <c r="I5" s="7"/>
      <c r="J5" s="73">
        <f>SUM(D5*1.5)</f>
        <v>48.54</v>
      </c>
      <c r="K5" s="74">
        <f>SUM(J5+E5)*(1+F5)</f>
        <v>80.210000000000008</v>
      </c>
      <c r="L5" s="73">
        <f>SUM(D5*1.5)</f>
        <v>48.54</v>
      </c>
      <c r="M5" s="74">
        <f>SUM(E5+L5)*(1+F5)</f>
        <v>80.210000000000008</v>
      </c>
      <c r="N5" s="74">
        <f>SUM(D5*1.5)</f>
        <v>48.54</v>
      </c>
      <c r="O5" s="74">
        <f>SUM(N5+E5)*(1+F5)</f>
        <v>80.210000000000008</v>
      </c>
      <c r="P5" s="74">
        <f>SUM(D5*2)</f>
        <v>64.72</v>
      </c>
      <c r="Q5" s="74">
        <f>SUM(P5+E5)*(1+F5)</f>
        <v>96.39</v>
      </c>
    </row>
    <row r="6" spans="1:17" ht="207.6" thickBot="1" x14ac:dyDescent="0.35">
      <c r="A6" s="12" t="s">
        <v>91</v>
      </c>
      <c r="B6" s="13" t="s">
        <v>180</v>
      </c>
      <c r="C6" s="17" t="s">
        <v>90</v>
      </c>
      <c r="D6" s="4">
        <v>44.81</v>
      </c>
      <c r="E6" s="4">
        <v>30</v>
      </c>
      <c r="F6" s="5"/>
      <c r="G6" s="6">
        <f t="shared" si="1"/>
        <v>74.81</v>
      </c>
      <c r="H6" s="7"/>
      <c r="I6" s="7"/>
      <c r="J6" s="73">
        <f t="shared" ref="J6:J9" si="2">SUM(D6*1.5)</f>
        <v>67.215000000000003</v>
      </c>
      <c r="K6" s="74">
        <f t="shared" ref="K6:K9" si="3">SUM(J6+E6)*(1+F6)</f>
        <v>97.215000000000003</v>
      </c>
      <c r="L6" s="73">
        <f t="shared" ref="L6:L9" si="4">SUM(D6*1.5)</f>
        <v>67.215000000000003</v>
      </c>
      <c r="M6" s="74">
        <f t="shared" ref="M6:M9" si="5">SUM(E6+L6)*(1+F6)</f>
        <v>97.215000000000003</v>
      </c>
      <c r="N6" s="74">
        <f t="shared" ref="N6:N9" si="6">SUM(D6*1.5)</f>
        <v>67.215000000000003</v>
      </c>
      <c r="O6" s="74">
        <f t="shared" ref="O6:O9" si="7">SUM(N6+E6)*(1+F6)</f>
        <v>97.215000000000003</v>
      </c>
      <c r="P6" s="74">
        <f t="shared" ref="P6:P9" si="8">SUM(D6*2)</f>
        <v>89.62</v>
      </c>
      <c r="Q6" s="74">
        <f t="shared" ref="Q6:Q9" si="9">SUM(P6+E6)*(1+F6)</f>
        <v>119.62</v>
      </c>
    </row>
    <row r="7" spans="1:17" ht="207.6" thickBot="1" x14ac:dyDescent="0.35">
      <c r="A7" s="12" t="s">
        <v>92</v>
      </c>
      <c r="B7" s="13" t="s">
        <v>184</v>
      </c>
      <c r="C7" s="17" t="s">
        <v>90</v>
      </c>
      <c r="D7" s="4">
        <v>42.41</v>
      </c>
      <c r="E7" s="4">
        <v>30</v>
      </c>
      <c r="F7" s="5"/>
      <c r="G7" s="6">
        <f t="shared" si="1"/>
        <v>72.41</v>
      </c>
      <c r="H7" s="7"/>
      <c r="I7" s="7"/>
      <c r="J7" s="73">
        <f t="shared" si="2"/>
        <v>63.614999999999995</v>
      </c>
      <c r="K7" s="74">
        <f t="shared" si="3"/>
        <v>93.614999999999995</v>
      </c>
      <c r="L7" s="73">
        <f t="shared" si="4"/>
        <v>63.614999999999995</v>
      </c>
      <c r="M7" s="74">
        <f t="shared" si="5"/>
        <v>93.614999999999995</v>
      </c>
      <c r="N7" s="74">
        <f t="shared" si="6"/>
        <v>63.614999999999995</v>
      </c>
      <c r="O7" s="74">
        <f t="shared" si="7"/>
        <v>93.614999999999995</v>
      </c>
      <c r="P7" s="74">
        <f t="shared" si="8"/>
        <v>84.82</v>
      </c>
      <c r="Q7" s="74">
        <f t="shared" si="9"/>
        <v>114.82</v>
      </c>
    </row>
    <row r="8" spans="1:17" ht="207.6" thickBot="1" x14ac:dyDescent="0.35">
      <c r="A8" s="12" t="s">
        <v>93</v>
      </c>
      <c r="B8" s="13" t="s">
        <v>183</v>
      </c>
      <c r="C8" s="17" t="s">
        <v>90</v>
      </c>
      <c r="D8" s="4">
        <v>41.95</v>
      </c>
      <c r="E8" s="4">
        <v>30</v>
      </c>
      <c r="F8" s="5"/>
      <c r="G8" s="6">
        <f t="shared" si="1"/>
        <v>71.95</v>
      </c>
      <c r="H8" s="7"/>
      <c r="I8" s="7"/>
      <c r="J8" s="73">
        <f t="shared" si="2"/>
        <v>62.925000000000004</v>
      </c>
      <c r="K8" s="74">
        <f t="shared" si="3"/>
        <v>92.925000000000011</v>
      </c>
      <c r="L8" s="73">
        <f t="shared" si="4"/>
        <v>62.925000000000004</v>
      </c>
      <c r="M8" s="74">
        <f t="shared" si="5"/>
        <v>92.925000000000011</v>
      </c>
      <c r="N8" s="74">
        <f t="shared" si="6"/>
        <v>62.925000000000004</v>
      </c>
      <c r="O8" s="74">
        <f t="shared" si="7"/>
        <v>92.925000000000011</v>
      </c>
      <c r="P8" s="74">
        <f t="shared" si="8"/>
        <v>83.9</v>
      </c>
      <c r="Q8" s="74">
        <f t="shared" si="9"/>
        <v>113.9</v>
      </c>
    </row>
    <row r="9" spans="1:17" ht="207.6" thickBot="1" x14ac:dyDescent="0.35">
      <c r="A9" s="12" t="s">
        <v>181</v>
      </c>
      <c r="B9" s="13" t="s">
        <v>182</v>
      </c>
      <c r="C9" s="17" t="s">
        <v>90</v>
      </c>
      <c r="D9" s="4">
        <v>39.64</v>
      </c>
      <c r="E9" s="4">
        <v>30</v>
      </c>
      <c r="F9" s="5"/>
      <c r="G9" s="6">
        <f t="shared" si="1"/>
        <v>69.64</v>
      </c>
      <c r="H9" s="7"/>
      <c r="I9" s="7"/>
      <c r="J9" s="73">
        <f t="shared" si="2"/>
        <v>59.46</v>
      </c>
      <c r="K9" s="74">
        <f t="shared" si="3"/>
        <v>89.460000000000008</v>
      </c>
      <c r="L9" s="73">
        <f t="shared" si="4"/>
        <v>59.46</v>
      </c>
      <c r="M9" s="74">
        <f t="shared" si="5"/>
        <v>89.460000000000008</v>
      </c>
      <c r="N9" s="74">
        <f t="shared" si="6"/>
        <v>59.46</v>
      </c>
      <c r="O9" s="74">
        <f t="shared" si="7"/>
        <v>89.460000000000008</v>
      </c>
      <c r="P9" s="74">
        <f t="shared" si="8"/>
        <v>79.28</v>
      </c>
      <c r="Q9" s="74">
        <f t="shared" si="9"/>
        <v>109.28</v>
      </c>
    </row>
    <row r="10" spans="1:17" ht="207.6" thickBot="1" x14ac:dyDescent="0.35">
      <c r="A10" s="12" t="s">
        <v>195</v>
      </c>
      <c r="B10" s="61" t="s">
        <v>199</v>
      </c>
      <c r="C10" s="17" t="s">
        <v>193</v>
      </c>
      <c r="D10" s="73">
        <v>38.659999999999997</v>
      </c>
      <c r="E10" s="73">
        <v>32.6</v>
      </c>
      <c r="F10" s="70"/>
      <c r="G10" s="71">
        <f t="shared" ref="G10:G24" si="10">SUM(D10:E10)*(1+F10)</f>
        <v>71.259999999999991</v>
      </c>
      <c r="H10" s="72"/>
      <c r="I10" s="72"/>
      <c r="J10" s="51">
        <f t="shared" ref="J10" si="11">SUM(D10*1.5)</f>
        <v>57.989999999999995</v>
      </c>
      <c r="K10" s="52">
        <f t="shared" ref="K10" si="12">SUM(E10+J10)*(1+F10)</f>
        <v>90.59</v>
      </c>
      <c r="L10" s="52">
        <f t="shared" ref="L10" si="13">SUM(D10*1.5)</f>
        <v>57.989999999999995</v>
      </c>
      <c r="M10" s="52">
        <f t="shared" ref="M10" si="14">SUM(E10+L10)*(1+F10)</f>
        <v>90.59</v>
      </c>
      <c r="N10" s="52">
        <f t="shared" ref="N10" si="15">SUM(D10*1.5)</f>
        <v>57.989999999999995</v>
      </c>
      <c r="O10" s="52">
        <f t="shared" ref="O10" si="16">SUM(N10+E10)*(1+F10)</f>
        <v>90.59</v>
      </c>
      <c r="P10" s="52">
        <f t="shared" ref="P10" si="17">SUM(D10*2)</f>
        <v>77.319999999999993</v>
      </c>
      <c r="Q10" s="52">
        <f t="shared" ref="Q10" si="18">SUM((P10+E10)*(1+F10))</f>
        <v>109.91999999999999</v>
      </c>
    </row>
    <row r="11" spans="1:17" ht="207.6" thickBot="1" x14ac:dyDescent="0.35">
      <c r="A11" s="12" t="s">
        <v>221</v>
      </c>
      <c r="B11" s="61" t="s">
        <v>222</v>
      </c>
      <c r="C11" s="17" t="s">
        <v>193</v>
      </c>
      <c r="D11" s="73">
        <v>41.16</v>
      </c>
      <c r="E11" s="73">
        <v>32.6</v>
      </c>
      <c r="F11" s="70"/>
      <c r="G11" s="71">
        <f t="shared" si="10"/>
        <v>73.759999999999991</v>
      </c>
      <c r="H11" s="72"/>
      <c r="I11" s="72"/>
      <c r="J11" s="51">
        <f t="shared" ref="J11:J14" si="19">SUM(D11*1.5)</f>
        <v>61.739999999999995</v>
      </c>
      <c r="K11" s="52">
        <f t="shared" ref="K11:K14" si="20">SUM(E11+J11)*(1+F11)</f>
        <v>94.34</v>
      </c>
      <c r="L11" s="52">
        <f t="shared" ref="L11:L14" si="21">SUM(D11*1.5)</f>
        <v>61.739999999999995</v>
      </c>
      <c r="M11" s="52">
        <f t="shared" ref="M11:M14" si="22">SUM(E11+L11)*(1+F11)</f>
        <v>94.34</v>
      </c>
      <c r="N11" s="52">
        <f t="shared" ref="N11:N14" si="23">SUM(D11*1.5)</f>
        <v>61.739999999999995</v>
      </c>
      <c r="O11" s="52">
        <f t="shared" ref="O11:O14" si="24">SUM(N11+E11)*(1+F11)</f>
        <v>94.34</v>
      </c>
      <c r="P11" s="52">
        <f t="shared" ref="P11:P14" si="25">SUM(D11*2)</f>
        <v>82.32</v>
      </c>
      <c r="Q11" s="52">
        <f t="shared" ref="Q11:Q14" si="26">SUM((P11+E11)*(1+F11))</f>
        <v>114.91999999999999</v>
      </c>
    </row>
    <row r="12" spans="1:17" ht="207.6" thickBot="1" x14ac:dyDescent="0.35">
      <c r="A12" s="12" t="s">
        <v>223</v>
      </c>
      <c r="B12" s="61" t="s">
        <v>224</v>
      </c>
      <c r="C12" s="17" t="s">
        <v>193</v>
      </c>
      <c r="D12" s="73">
        <v>43.66</v>
      </c>
      <c r="E12" s="73">
        <v>32.6</v>
      </c>
      <c r="F12" s="70"/>
      <c r="G12" s="71">
        <f t="shared" si="10"/>
        <v>76.259999999999991</v>
      </c>
      <c r="H12" s="72"/>
      <c r="I12" s="72"/>
      <c r="J12" s="51">
        <f t="shared" si="19"/>
        <v>65.489999999999995</v>
      </c>
      <c r="K12" s="52">
        <f t="shared" si="20"/>
        <v>98.09</v>
      </c>
      <c r="L12" s="52">
        <f t="shared" si="21"/>
        <v>65.489999999999995</v>
      </c>
      <c r="M12" s="52">
        <f t="shared" si="22"/>
        <v>98.09</v>
      </c>
      <c r="N12" s="52">
        <f t="shared" si="23"/>
        <v>65.489999999999995</v>
      </c>
      <c r="O12" s="52">
        <f t="shared" si="24"/>
        <v>98.09</v>
      </c>
      <c r="P12" s="52">
        <f t="shared" si="25"/>
        <v>87.32</v>
      </c>
      <c r="Q12" s="52">
        <f t="shared" si="26"/>
        <v>119.91999999999999</v>
      </c>
    </row>
    <row r="13" spans="1:17" ht="221.4" thickBot="1" x14ac:dyDescent="0.35">
      <c r="A13" s="12" t="s">
        <v>225</v>
      </c>
      <c r="B13" s="61" t="s">
        <v>226</v>
      </c>
      <c r="C13" s="17" t="s">
        <v>193</v>
      </c>
      <c r="D13" s="73">
        <v>40.89</v>
      </c>
      <c r="E13" s="73">
        <v>32.6</v>
      </c>
      <c r="F13" s="70"/>
      <c r="G13" s="71">
        <f t="shared" si="10"/>
        <v>73.490000000000009</v>
      </c>
      <c r="H13" s="72"/>
      <c r="I13" s="72"/>
      <c r="J13" s="51">
        <f t="shared" si="19"/>
        <v>61.335000000000001</v>
      </c>
      <c r="K13" s="52">
        <f t="shared" si="20"/>
        <v>93.935000000000002</v>
      </c>
      <c r="L13" s="52">
        <f t="shared" si="21"/>
        <v>61.335000000000001</v>
      </c>
      <c r="M13" s="52">
        <f t="shared" si="22"/>
        <v>93.935000000000002</v>
      </c>
      <c r="N13" s="52">
        <f t="shared" si="23"/>
        <v>61.335000000000001</v>
      </c>
      <c r="O13" s="52">
        <f t="shared" si="24"/>
        <v>93.935000000000002</v>
      </c>
      <c r="P13" s="52">
        <f t="shared" si="25"/>
        <v>81.78</v>
      </c>
      <c r="Q13" s="52">
        <f t="shared" si="26"/>
        <v>114.38</v>
      </c>
    </row>
    <row r="14" spans="1:17" ht="235.2" thickBot="1" x14ac:dyDescent="0.35">
      <c r="A14" s="12" t="s">
        <v>194</v>
      </c>
      <c r="B14" s="61" t="s">
        <v>220</v>
      </c>
      <c r="C14" s="17" t="s">
        <v>193</v>
      </c>
      <c r="D14" s="73">
        <v>36.659999999999997</v>
      </c>
      <c r="E14" s="73">
        <v>32.6</v>
      </c>
      <c r="F14" s="70"/>
      <c r="G14" s="71">
        <f t="shared" si="10"/>
        <v>69.259999999999991</v>
      </c>
      <c r="H14" s="72"/>
      <c r="I14" s="72"/>
      <c r="J14" s="51">
        <f t="shared" si="19"/>
        <v>54.989999999999995</v>
      </c>
      <c r="K14" s="52">
        <f t="shared" si="20"/>
        <v>87.59</v>
      </c>
      <c r="L14" s="52">
        <f t="shared" si="21"/>
        <v>54.989999999999995</v>
      </c>
      <c r="M14" s="52">
        <f t="shared" si="22"/>
        <v>87.59</v>
      </c>
      <c r="N14" s="52">
        <f t="shared" si="23"/>
        <v>54.989999999999995</v>
      </c>
      <c r="O14" s="52">
        <f t="shared" si="24"/>
        <v>87.59</v>
      </c>
      <c r="P14" s="52">
        <f t="shared" si="25"/>
        <v>73.319999999999993</v>
      </c>
      <c r="Q14" s="52">
        <f t="shared" si="26"/>
        <v>105.91999999999999</v>
      </c>
    </row>
    <row r="15" spans="1:17" ht="221.4" thickBot="1" x14ac:dyDescent="0.35">
      <c r="A15" s="12" t="s">
        <v>196</v>
      </c>
      <c r="B15" s="61" t="s">
        <v>227</v>
      </c>
      <c r="C15" s="17" t="s">
        <v>193</v>
      </c>
      <c r="D15" s="73">
        <v>35.86</v>
      </c>
      <c r="E15" s="73">
        <v>32.6</v>
      </c>
      <c r="F15" s="70"/>
      <c r="G15" s="71">
        <f t="shared" si="10"/>
        <v>68.460000000000008</v>
      </c>
      <c r="H15" s="72"/>
      <c r="I15" s="72"/>
      <c r="J15" s="51">
        <f t="shared" ref="J15:J17" si="27">SUM(D15*1.5)</f>
        <v>53.79</v>
      </c>
      <c r="K15" s="52">
        <f t="shared" ref="K15:K17" si="28">SUM(E15+J15)*(1+F15)</f>
        <v>86.39</v>
      </c>
      <c r="L15" s="52">
        <f t="shared" ref="L15:L17" si="29">SUM(D15*1.5)</f>
        <v>53.79</v>
      </c>
      <c r="M15" s="52">
        <f t="shared" ref="M15:M17" si="30">SUM(E15+L15)*(1+F15)</f>
        <v>86.39</v>
      </c>
      <c r="N15" s="52">
        <f t="shared" ref="N15:N17" si="31">SUM(D15*1.5)</f>
        <v>53.79</v>
      </c>
      <c r="O15" s="52">
        <f t="shared" ref="O15:O17" si="32">SUM(N15+E15)*(1+F15)</f>
        <v>86.39</v>
      </c>
      <c r="P15" s="52">
        <f t="shared" ref="P15:P17" si="33">SUM(D15*2)</f>
        <v>71.72</v>
      </c>
      <c r="Q15" s="52">
        <f t="shared" ref="Q15:Q17" si="34">SUM((P15+E15)*(1+F15))</f>
        <v>104.32</v>
      </c>
    </row>
    <row r="16" spans="1:17" ht="207.6" thickBot="1" x14ac:dyDescent="0.35">
      <c r="A16" s="12" t="s">
        <v>197</v>
      </c>
      <c r="B16" s="61" t="s">
        <v>229</v>
      </c>
      <c r="C16" s="17" t="s">
        <v>193</v>
      </c>
      <c r="D16" s="73">
        <v>33.159999999999997</v>
      </c>
      <c r="E16" s="73">
        <v>32.6</v>
      </c>
      <c r="F16" s="70"/>
      <c r="G16" s="71">
        <f t="shared" si="10"/>
        <v>65.759999999999991</v>
      </c>
      <c r="H16" s="72"/>
      <c r="I16" s="72"/>
      <c r="J16" s="51">
        <f t="shared" si="27"/>
        <v>49.739999999999995</v>
      </c>
      <c r="K16" s="52">
        <f t="shared" si="28"/>
        <v>82.34</v>
      </c>
      <c r="L16" s="52">
        <f t="shared" si="29"/>
        <v>49.739999999999995</v>
      </c>
      <c r="M16" s="52">
        <f t="shared" si="30"/>
        <v>82.34</v>
      </c>
      <c r="N16" s="52">
        <f t="shared" si="31"/>
        <v>49.739999999999995</v>
      </c>
      <c r="O16" s="52">
        <f t="shared" si="32"/>
        <v>82.34</v>
      </c>
      <c r="P16" s="52">
        <f t="shared" si="33"/>
        <v>66.319999999999993</v>
      </c>
      <c r="Q16" s="52">
        <f t="shared" si="34"/>
        <v>98.919999999999987</v>
      </c>
    </row>
    <row r="17" spans="1:17" ht="207.6" thickBot="1" x14ac:dyDescent="0.35">
      <c r="A17" s="12" t="s">
        <v>198</v>
      </c>
      <c r="B17" s="61" t="s">
        <v>228</v>
      </c>
      <c r="C17" s="17" t="s">
        <v>193</v>
      </c>
      <c r="D17" s="73">
        <v>28.6</v>
      </c>
      <c r="E17" s="73">
        <v>32.6</v>
      </c>
      <c r="F17" s="70"/>
      <c r="G17" s="71">
        <f t="shared" si="10"/>
        <v>61.2</v>
      </c>
      <c r="H17" s="72"/>
      <c r="I17" s="72"/>
      <c r="J17" s="51">
        <f t="shared" si="27"/>
        <v>42.900000000000006</v>
      </c>
      <c r="K17" s="52">
        <f t="shared" si="28"/>
        <v>75.5</v>
      </c>
      <c r="L17" s="52">
        <f t="shared" si="29"/>
        <v>42.900000000000006</v>
      </c>
      <c r="M17" s="52">
        <f t="shared" si="30"/>
        <v>75.5</v>
      </c>
      <c r="N17" s="52">
        <f t="shared" si="31"/>
        <v>42.900000000000006</v>
      </c>
      <c r="O17" s="52">
        <f t="shared" si="32"/>
        <v>75.5</v>
      </c>
      <c r="P17" s="52">
        <f t="shared" si="33"/>
        <v>57.2</v>
      </c>
      <c r="Q17" s="52">
        <f t="shared" si="34"/>
        <v>89.800000000000011</v>
      </c>
    </row>
    <row r="18" spans="1:17" ht="221.4" thickBot="1" x14ac:dyDescent="0.35">
      <c r="A18" s="12" t="s">
        <v>202</v>
      </c>
      <c r="B18" s="44" t="s">
        <v>201</v>
      </c>
      <c r="C18" s="17" t="s">
        <v>200</v>
      </c>
      <c r="D18" s="88">
        <v>42.92</v>
      </c>
      <c r="E18" s="4">
        <v>29.1</v>
      </c>
      <c r="F18" s="89"/>
      <c r="G18" s="71">
        <f t="shared" si="10"/>
        <v>72.02000000000001</v>
      </c>
      <c r="H18" s="90"/>
      <c r="I18" s="90"/>
      <c r="J18" s="51">
        <f t="shared" ref="J18:J28" si="35">SUM(D18*1.5)</f>
        <v>64.38</v>
      </c>
      <c r="K18" s="52">
        <f t="shared" ref="K18:K28" si="36">SUM(E18+J18)*(1+F18)</f>
        <v>93.47999999999999</v>
      </c>
      <c r="L18" s="52">
        <f t="shared" ref="L18:L28" si="37">SUM(D18*1.5)</f>
        <v>64.38</v>
      </c>
      <c r="M18" s="52">
        <f t="shared" ref="M18:M28" si="38">SUM(E18+L18)*(1+F18)</f>
        <v>93.47999999999999</v>
      </c>
      <c r="N18" s="52">
        <f t="shared" ref="N18:N28" si="39">SUM(D18*1.5)</f>
        <v>64.38</v>
      </c>
      <c r="O18" s="52">
        <f t="shared" ref="O18:O28" si="40">SUM(N18+E18)*(1+F18)</f>
        <v>93.47999999999999</v>
      </c>
      <c r="P18" s="52">
        <f t="shared" ref="P18:P28" si="41">SUM(D18*2)</f>
        <v>85.84</v>
      </c>
      <c r="Q18" s="52">
        <f t="shared" ref="Q18:Q28" si="42">SUM((P18+E18)*(1+F18))</f>
        <v>114.94</v>
      </c>
    </row>
    <row r="19" spans="1:17" ht="221.4" thickBot="1" x14ac:dyDescent="0.35">
      <c r="A19" s="12" t="s">
        <v>207</v>
      </c>
      <c r="B19" s="44" t="s">
        <v>201</v>
      </c>
      <c r="C19" s="17" t="s">
        <v>200</v>
      </c>
      <c r="D19" s="4">
        <v>45.42</v>
      </c>
      <c r="E19" s="4">
        <v>29.1</v>
      </c>
      <c r="F19" s="5"/>
      <c r="G19" s="71">
        <f t="shared" si="10"/>
        <v>74.52000000000001</v>
      </c>
      <c r="H19" s="7"/>
      <c r="I19" s="7"/>
      <c r="J19" s="51">
        <f t="shared" si="35"/>
        <v>68.13</v>
      </c>
      <c r="K19" s="52">
        <f t="shared" si="36"/>
        <v>97.22999999999999</v>
      </c>
      <c r="L19" s="52">
        <f t="shared" si="37"/>
        <v>68.13</v>
      </c>
      <c r="M19" s="52">
        <f t="shared" si="38"/>
        <v>97.22999999999999</v>
      </c>
      <c r="N19" s="52">
        <f t="shared" si="39"/>
        <v>68.13</v>
      </c>
      <c r="O19" s="52">
        <f t="shared" si="40"/>
        <v>97.22999999999999</v>
      </c>
      <c r="P19" s="52">
        <f t="shared" si="41"/>
        <v>90.84</v>
      </c>
      <c r="Q19" s="52">
        <f t="shared" si="42"/>
        <v>119.94</v>
      </c>
    </row>
    <row r="20" spans="1:17" ht="221.4" thickBot="1" x14ac:dyDescent="0.35">
      <c r="A20" s="12" t="s">
        <v>203</v>
      </c>
      <c r="B20" s="44" t="s">
        <v>204</v>
      </c>
      <c r="C20" s="17" t="s">
        <v>200</v>
      </c>
      <c r="D20" s="4">
        <v>41.42</v>
      </c>
      <c r="E20" s="4">
        <v>29.1</v>
      </c>
      <c r="F20" s="5"/>
      <c r="G20" s="71">
        <f t="shared" si="10"/>
        <v>70.52000000000001</v>
      </c>
      <c r="H20" s="7"/>
      <c r="I20" s="7"/>
      <c r="J20" s="51">
        <f t="shared" si="35"/>
        <v>62.13</v>
      </c>
      <c r="K20" s="52">
        <f t="shared" si="36"/>
        <v>91.23</v>
      </c>
      <c r="L20" s="52">
        <f t="shared" si="37"/>
        <v>62.13</v>
      </c>
      <c r="M20" s="52">
        <f t="shared" si="38"/>
        <v>91.23</v>
      </c>
      <c r="N20" s="52">
        <f t="shared" si="39"/>
        <v>62.13</v>
      </c>
      <c r="O20" s="52">
        <f t="shared" si="40"/>
        <v>91.23</v>
      </c>
      <c r="P20" s="52">
        <f t="shared" si="41"/>
        <v>82.84</v>
      </c>
      <c r="Q20" s="52">
        <f t="shared" si="42"/>
        <v>111.94</v>
      </c>
    </row>
    <row r="21" spans="1:17" ht="221.4" thickBot="1" x14ac:dyDescent="0.35">
      <c r="A21" s="12" t="s">
        <v>205</v>
      </c>
      <c r="B21" s="44" t="s">
        <v>211</v>
      </c>
      <c r="C21" s="17" t="s">
        <v>200</v>
      </c>
      <c r="D21" s="4">
        <v>39.299999999999997</v>
      </c>
      <c r="E21" s="4">
        <v>29.1</v>
      </c>
      <c r="F21" s="5"/>
      <c r="G21" s="71">
        <f t="shared" si="10"/>
        <v>68.400000000000006</v>
      </c>
      <c r="H21" s="7"/>
      <c r="I21" s="7"/>
      <c r="J21" s="51">
        <f t="shared" si="35"/>
        <v>58.949999999999996</v>
      </c>
      <c r="K21" s="52">
        <f t="shared" si="36"/>
        <v>88.05</v>
      </c>
      <c r="L21" s="52">
        <f t="shared" si="37"/>
        <v>58.949999999999996</v>
      </c>
      <c r="M21" s="52">
        <f t="shared" si="38"/>
        <v>88.05</v>
      </c>
      <c r="N21" s="52">
        <f t="shared" si="39"/>
        <v>58.949999999999996</v>
      </c>
      <c r="O21" s="52">
        <f t="shared" si="40"/>
        <v>88.05</v>
      </c>
      <c r="P21" s="52">
        <f t="shared" si="41"/>
        <v>78.599999999999994</v>
      </c>
      <c r="Q21" s="52">
        <f t="shared" si="42"/>
        <v>107.69999999999999</v>
      </c>
    </row>
    <row r="22" spans="1:17" ht="221.4" thickBot="1" x14ac:dyDescent="0.35">
      <c r="A22" s="12" t="s">
        <v>206</v>
      </c>
      <c r="B22" s="44" t="s">
        <v>212</v>
      </c>
      <c r="C22" s="17" t="s">
        <v>200</v>
      </c>
      <c r="D22" s="4">
        <v>35.08</v>
      </c>
      <c r="E22" s="4">
        <v>29.1</v>
      </c>
      <c r="F22" s="5"/>
      <c r="G22" s="71">
        <f t="shared" si="10"/>
        <v>64.180000000000007</v>
      </c>
      <c r="H22" s="7"/>
      <c r="I22" s="7"/>
      <c r="J22" s="51">
        <f t="shared" si="35"/>
        <v>52.62</v>
      </c>
      <c r="K22" s="52">
        <f t="shared" si="36"/>
        <v>81.72</v>
      </c>
      <c r="L22" s="52">
        <f t="shared" si="37"/>
        <v>52.62</v>
      </c>
      <c r="M22" s="52">
        <f t="shared" si="38"/>
        <v>81.72</v>
      </c>
      <c r="N22" s="52">
        <f t="shared" si="39"/>
        <v>52.62</v>
      </c>
      <c r="O22" s="52">
        <f t="shared" si="40"/>
        <v>81.72</v>
      </c>
      <c r="P22" s="52">
        <f t="shared" si="41"/>
        <v>70.16</v>
      </c>
      <c r="Q22" s="52">
        <f t="shared" si="42"/>
        <v>99.259999999999991</v>
      </c>
    </row>
    <row r="23" spans="1:17" ht="207.6" thickBot="1" x14ac:dyDescent="0.35">
      <c r="A23" s="12" t="s">
        <v>208</v>
      </c>
      <c r="B23" s="44" t="s">
        <v>210</v>
      </c>
      <c r="C23" s="17" t="s">
        <v>200</v>
      </c>
      <c r="D23" s="4">
        <v>42.42</v>
      </c>
      <c r="E23" s="4">
        <v>29.1</v>
      </c>
      <c r="F23" s="5"/>
      <c r="G23" s="71">
        <f t="shared" si="10"/>
        <v>71.52000000000001</v>
      </c>
      <c r="H23" s="7"/>
      <c r="I23" s="7"/>
      <c r="J23" s="51">
        <f t="shared" si="35"/>
        <v>63.63</v>
      </c>
      <c r="K23" s="52">
        <f t="shared" si="36"/>
        <v>92.73</v>
      </c>
      <c r="L23" s="52">
        <f t="shared" si="37"/>
        <v>63.63</v>
      </c>
      <c r="M23" s="52">
        <f t="shared" si="38"/>
        <v>92.73</v>
      </c>
      <c r="N23" s="52">
        <f t="shared" si="39"/>
        <v>63.63</v>
      </c>
      <c r="O23" s="52">
        <f t="shared" si="40"/>
        <v>92.73</v>
      </c>
      <c r="P23" s="52">
        <f t="shared" si="41"/>
        <v>84.84</v>
      </c>
      <c r="Q23" s="52">
        <f t="shared" si="42"/>
        <v>113.94</v>
      </c>
    </row>
    <row r="24" spans="1:17" ht="207.6" thickBot="1" x14ac:dyDescent="0.35">
      <c r="A24" s="12" t="s">
        <v>209</v>
      </c>
      <c r="B24" s="44" t="s">
        <v>199</v>
      </c>
      <c r="C24" s="17" t="s">
        <v>200</v>
      </c>
      <c r="D24" s="4">
        <v>43.42</v>
      </c>
      <c r="E24" s="4">
        <v>30.75</v>
      </c>
      <c r="F24" s="5"/>
      <c r="G24" s="71">
        <f t="shared" si="10"/>
        <v>74.17</v>
      </c>
      <c r="H24" s="7"/>
      <c r="I24" s="7"/>
      <c r="J24" s="51">
        <f t="shared" si="35"/>
        <v>65.13</v>
      </c>
      <c r="K24" s="52">
        <f t="shared" si="36"/>
        <v>95.88</v>
      </c>
      <c r="L24" s="52">
        <f t="shared" si="37"/>
        <v>65.13</v>
      </c>
      <c r="M24" s="52">
        <f t="shared" si="38"/>
        <v>95.88</v>
      </c>
      <c r="N24" s="52">
        <f t="shared" si="39"/>
        <v>65.13</v>
      </c>
      <c r="O24" s="52">
        <f t="shared" si="40"/>
        <v>95.88</v>
      </c>
      <c r="P24" s="52">
        <f t="shared" si="41"/>
        <v>86.84</v>
      </c>
      <c r="Q24" s="52">
        <f t="shared" si="42"/>
        <v>117.59</v>
      </c>
    </row>
    <row r="25" spans="1:17" ht="207.6" thickBot="1" x14ac:dyDescent="0.35">
      <c r="A25" s="85" t="s">
        <v>189</v>
      </c>
      <c r="B25" s="61" t="s">
        <v>199</v>
      </c>
      <c r="C25" s="40" t="s">
        <v>39</v>
      </c>
      <c r="D25" s="73">
        <v>51.03</v>
      </c>
      <c r="E25" s="73">
        <v>30.75</v>
      </c>
      <c r="F25" s="70"/>
      <c r="G25" s="71">
        <f>SUM(D25:E25)*(1+F25)</f>
        <v>81.78</v>
      </c>
      <c r="H25" s="72"/>
      <c r="I25" s="72"/>
      <c r="J25" s="51">
        <f t="shared" si="35"/>
        <v>76.545000000000002</v>
      </c>
      <c r="K25" s="52">
        <f t="shared" si="36"/>
        <v>107.295</v>
      </c>
      <c r="L25" s="52">
        <f t="shared" si="37"/>
        <v>76.545000000000002</v>
      </c>
      <c r="M25" s="52">
        <f t="shared" si="38"/>
        <v>107.295</v>
      </c>
      <c r="N25" s="52">
        <f t="shared" si="39"/>
        <v>76.545000000000002</v>
      </c>
      <c r="O25" s="52">
        <f t="shared" si="40"/>
        <v>107.295</v>
      </c>
      <c r="P25" s="52">
        <f t="shared" si="41"/>
        <v>102.06</v>
      </c>
      <c r="Q25" s="52">
        <f t="shared" si="42"/>
        <v>132.81</v>
      </c>
    </row>
    <row r="26" spans="1:17" ht="235.2" thickBot="1" x14ac:dyDescent="0.35">
      <c r="A26" s="85" t="s">
        <v>190</v>
      </c>
      <c r="B26" s="61" t="s">
        <v>219</v>
      </c>
      <c r="C26" s="40" t="s">
        <v>39</v>
      </c>
      <c r="D26" s="73">
        <v>49.42</v>
      </c>
      <c r="E26" s="73">
        <v>29.6</v>
      </c>
      <c r="F26" s="70"/>
      <c r="G26" s="71">
        <f>SUM(D26:E26)*(1+F26)</f>
        <v>79.02000000000001</v>
      </c>
      <c r="H26" s="72"/>
      <c r="I26" s="72"/>
      <c r="J26" s="51">
        <f t="shared" si="35"/>
        <v>74.13</v>
      </c>
      <c r="K26" s="52">
        <f t="shared" si="36"/>
        <v>103.72999999999999</v>
      </c>
      <c r="L26" s="52">
        <f t="shared" si="37"/>
        <v>74.13</v>
      </c>
      <c r="M26" s="52">
        <f t="shared" si="38"/>
        <v>103.72999999999999</v>
      </c>
      <c r="N26" s="52">
        <f t="shared" si="39"/>
        <v>74.13</v>
      </c>
      <c r="O26" s="52">
        <f t="shared" si="40"/>
        <v>103.72999999999999</v>
      </c>
      <c r="P26" s="52">
        <f t="shared" si="41"/>
        <v>98.84</v>
      </c>
      <c r="Q26" s="52">
        <f t="shared" si="42"/>
        <v>128.44</v>
      </c>
    </row>
    <row r="27" spans="1:17" ht="193.8" thickBot="1" x14ac:dyDescent="0.35">
      <c r="A27" s="85" t="s">
        <v>191</v>
      </c>
      <c r="B27" s="61" t="s">
        <v>169</v>
      </c>
      <c r="C27" s="40" t="s">
        <v>39</v>
      </c>
      <c r="D27" s="73">
        <v>48.51</v>
      </c>
      <c r="E27" s="73">
        <v>30.75</v>
      </c>
      <c r="F27" s="70"/>
      <c r="G27" s="71">
        <f>SUM(D27:E27)*(1+F27)</f>
        <v>79.259999999999991</v>
      </c>
      <c r="H27" s="72"/>
      <c r="I27" s="72"/>
      <c r="J27" s="51">
        <f t="shared" si="35"/>
        <v>72.765000000000001</v>
      </c>
      <c r="K27" s="52">
        <f t="shared" si="36"/>
        <v>103.515</v>
      </c>
      <c r="L27" s="52">
        <f t="shared" si="37"/>
        <v>72.765000000000001</v>
      </c>
      <c r="M27" s="52">
        <f t="shared" si="38"/>
        <v>103.515</v>
      </c>
      <c r="N27" s="52">
        <f t="shared" si="39"/>
        <v>72.765000000000001</v>
      </c>
      <c r="O27" s="52">
        <f t="shared" si="40"/>
        <v>103.515</v>
      </c>
      <c r="P27" s="52">
        <f t="shared" si="41"/>
        <v>97.02</v>
      </c>
      <c r="Q27" s="52">
        <f t="shared" si="42"/>
        <v>127.77</v>
      </c>
    </row>
    <row r="28" spans="1:17" ht="221.4" thickBot="1" x14ac:dyDescent="0.35">
      <c r="A28" s="85" t="s">
        <v>192</v>
      </c>
      <c r="B28" s="61" t="s">
        <v>178</v>
      </c>
      <c r="C28" s="40" t="s">
        <v>39</v>
      </c>
      <c r="D28" s="73">
        <v>45.94</v>
      </c>
      <c r="E28" s="73">
        <v>30.75</v>
      </c>
      <c r="F28" s="70"/>
      <c r="G28" s="71">
        <f>SUM(D28:E28)*(1+F28)</f>
        <v>76.69</v>
      </c>
      <c r="H28" s="72"/>
      <c r="I28" s="72"/>
      <c r="J28" s="51">
        <f t="shared" si="35"/>
        <v>68.91</v>
      </c>
      <c r="K28" s="52">
        <f t="shared" si="36"/>
        <v>99.66</v>
      </c>
      <c r="L28" s="52">
        <f t="shared" si="37"/>
        <v>68.91</v>
      </c>
      <c r="M28" s="52">
        <f t="shared" si="38"/>
        <v>99.66</v>
      </c>
      <c r="N28" s="52">
        <f t="shared" si="39"/>
        <v>68.91</v>
      </c>
      <c r="O28" s="52">
        <f t="shared" si="40"/>
        <v>99.66</v>
      </c>
      <c r="P28" s="52">
        <f t="shared" si="41"/>
        <v>91.88</v>
      </c>
      <c r="Q28" s="52">
        <f t="shared" si="42"/>
        <v>122.63</v>
      </c>
    </row>
    <row r="29" spans="1:17" ht="207.6" thickBot="1" x14ac:dyDescent="0.35">
      <c r="A29" s="12" t="s">
        <v>215</v>
      </c>
      <c r="B29" s="44" t="s">
        <v>199</v>
      </c>
      <c r="C29" s="17" t="s">
        <v>213</v>
      </c>
      <c r="D29" s="73">
        <v>48.89</v>
      </c>
      <c r="E29" s="73">
        <v>33.08</v>
      </c>
      <c r="F29" s="70"/>
      <c r="G29" s="71">
        <f t="shared" ref="G29:G36" si="43">SUM(D29:E29)*(1+F29)</f>
        <v>81.97</v>
      </c>
      <c r="H29" s="72"/>
      <c r="I29" s="72"/>
      <c r="J29" s="51">
        <f t="shared" ref="J29" si="44">SUM(D29*1.5)</f>
        <v>73.335000000000008</v>
      </c>
      <c r="K29" s="52">
        <f t="shared" ref="K29" si="45">SUM(E29+J29)*(1+F29)</f>
        <v>106.41500000000001</v>
      </c>
      <c r="L29" s="52">
        <f t="shared" ref="L29" si="46">SUM(D29*1.5)</f>
        <v>73.335000000000008</v>
      </c>
      <c r="M29" s="52">
        <f t="shared" ref="M29" si="47">SUM(E29+L29)*(1+F29)</f>
        <v>106.41500000000001</v>
      </c>
      <c r="N29" s="52">
        <f t="shared" ref="N29" si="48">SUM(D29*1.5)</f>
        <v>73.335000000000008</v>
      </c>
      <c r="O29" s="52">
        <f t="shared" ref="O29" si="49">SUM(N29+E29)*(1+F29)</f>
        <v>106.41500000000001</v>
      </c>
      <c r="P29" s="52">
        <f t="shared" ref="P29" si="50">SUM(D29*2)</f>
        <v>97.78</v>
      </c>
      <c r="Q29" s="52">
        <f t="shared" ref="Q29" si="51">SUM((P29+E29)*(1+F29))</f>
        <v>130.86000000000001</v>
      </c>
    </row>
    <row r="30" spans="1:17" ht="221.4" thickBot="1" x14ac:dyDescent="0.35">
      <c r="A30" s="12" t="s">
        <v>216</v>
      </c>
      <c r="B30" s="44" t="s">
        <v>232</v>
      </c>
      <c r="C30" s="17" t="s">
        <v>213</v>
      </c>
      <c r="D30" s="73">
        <v>47.46</v>
      </c>
      <c r="E30" s="73">
        <v>33.08</v>
      </c>
      <c r="F30" s="70"/>
      <c r="G30" s="71">
        <f t="shared" si="43"/>
        <v>80.539999999999992</v>
      </c>
      <c r="H30" s="72"/>
      <c r="I30" s="72"/>
      <c r="J30" s="51">
        <f t="shared" ref="J30:J47" si="52">SUM(D30*1.5)</f>
        <v>71.19</v>
      </c>
      <c r="K30" s="52">
        <f t="shared" ref="K30:K47" si="53">SUM(E30+J30)*(1+F30)</f>
        <v>104.27</v>
      </c>
      <c r="L30" s="52">
        <f t="shared" ref="L30:L47" si="54">SUM(D30*1.5)</f>
        <v>71.19</v>
      </c>
      <c r="M30" s="52">
        <f t="shared" ref="M30:M47" si="55">SUM(E30+L30)*(1+F30)</f>
        <v>104.27</v>
      </c>
      <c r="N30" s="52">
        <f t="shared" ref="N30:N47" si="56">SUM(D30*1.5)</f>
        <v>71.19</v>
      </c>
      <c r="O30" s="52">
        <f t="shared" ref="O30:O47" si="57">SUM(N30+E30)*(1+F30)</f>
        <v>104.27</v>
      </c>
      <c r="P30" s="52">
        <f t="shared" ref="P30:P47" si="58">SUM(D30*2)</f>
        <v>94.92</v>
      </c>
      <c r="Q30" s="52">
        <f t="shared" ref="Q30:Q47" si="59">SUM((P30+E30)*(1+F30))</f>
        <v>128</v>
      </c>
    </row>
    <row r="31" spans="1:17" ht="207.6" thickBot="1" x14ac:dyDescent="0.35">
      <c r="A31" s="12" t="s">
        <v>217</v>
      </c>
      <c r="B31" s="44" t="s">
        <v>230</v>
      </c>
      <c r="C31" s="17" t="s">
        <v>213</v>
      </c>
      <c r="D31" s="73">
        <v>46.75</v>
      </c>
      <c r="E31" s="73">
        <v>33.08</v>
      </c>
      <c r="F31" s="70"/>
      <c r="G31" s="71">
        <f t="shared" si="43"/>
        <v>79.83</v>
      </c>
      <c r="H31" s="72"/>
      <c r="I31" s="72"/>
      <c r="J31" s="51">
        <f t="shared" si="52"/>
        <v>70.125</v>
      </c>
      <c r="K31" s="52">
        <f t="shared" si="53"/>
        <v>103.205</v>
      </c>
      <c r="L31" s="52">
        <f t="shared" si="54"/>
        <v>70.125</v>
      </c>
      <c r="M31" s="52">
        <f t="shared" si="55"/>
        <v>103.205</v>
      </c>
      <c r="N31" s="52">
        <f t="shared" si="56"/>
        <v>70.125</v>
      </c>
      <c r="O31" s="52">
        <f t="shared" si="57"/>
        <v>103.205</v>
      </c>
      <c r="P31" s="52">
        <f t="shared" si="58"/>
        <v>93.5</v>
      </c>
      <c r="Q31" s="52">
        <f t="shared" si="59"/>
        <v>126.58</v>
      </c>
    </row>
    <row r="32" spans="1:17" ht="207.6" thickBot="1" x14ac:dyDescent="0.35">
      <c r="A32" s="12" t="s">
        <v>218</v>
      </c>
      <c r="B32" s="44" t="s">
        <v>231</v>
      </c>
      <c r="C32" s="17" t="s">
        <v>214</v>
      </c>
      <c r="D32" s="73">
        <v>43.89</v>
      </c>
      <c r="E32" s="73">
        <v>33.08</v>
      </c>
      <c r="F32" s="70"/>
      <c r="G32" s="71">
        <f t="shared" si="43"/>
        <v>76.97</v>
      </c>
      <c r="H32" s="72"/>
      <c r="I32" s="72"/>
      <c r="J32" s="51">
        <f t="shared" si="52"/>
        <v>65.835000000000008</v>
      </c>
      <c r="K32" s="52">
        <f t="shared" si="53"/>
        <v>98.915000000000006</v>
      </c>
      <c r="L32" s="52">
        <f t="shared" si="54"/>
        <v>65.835000000000008</v>
      </c>
      <c r="M32" s="52">
        <f t="shared" si="55"/>
        <v>98.915000000000006</v>
      </c>
      <c r="N32" s="52">
        <f t="shared" si="56"/>
        <v>65.835000000000008</v>
      </c>
      <c r="O32" s="52">
        <f t="shared" si="57"/>
        <v>98.915000000000006</v>
      </c>
      <c r="P32" s="52">
        <f t="shared" si="58"/>
        <v>87.78</v>
      </c>
      <c r="Q32" s="52">
        <f t="shared" si="59"/>
        <v>120.86</v>
      </c>
    </row>
    <row r="33" spans="1:17" ht="207.6" thickBot="1" x14ac:dyDescent="0.35">
      <c r="A33" s="12" t="s">
        <v>234</v>
      </c>
      <c r="B33" s="44" t="s">
        <v>199</v>
      </c>
      <c r="C33" s="17" t="s">
        <v>233</v>
      </c>
      <c r="D33" s="88">
        <v>49.5</v>
      </c>
      <c r="E33" s="88">
        <v>30.6</v>
      </c>
      <c r="F33" s="89"/>
      <c r="G33" s="71">
        <f t="shared" si="43"/>
        <v>80.099999999999994</v>
      </c>
      <c r="H33" s="90"/>
      <c r="I33" s="90"/>
      <c r="J33" s="51">
        <f t="shared" si="52"/>
        <v>74.25</v>
      </c>
      <c r="K33" s="52">
        <f t="shared" si="53"/>
        <v>104.85</v>
      </c>
      <c r="L33" s="52">
        <f t="shared" si="54"/>
        <v>74.25</v>
      </c>
      <c r="M33" s="52">
        <f t="shared" si="55"/>
        <v>104.85</v>
      </c>
      <c r="N33" s="52">
        <f t="shared" si="56"/>
        <v>74.25</v>
      </c>
      <c r="O33" s="52">
        <f t="shared" si="57"/>
        <v>104.85</v>
      </c>
      <c r="P33" s="52">
        <f t="shared" si="58"/>
        <v>99</v>
      </c>
      <c r="Q33" s="52">
        <f t="shared" si="59"/>
        <v>129.6</v>
      </c>
    </row>
    <row r="34" spans="1:17" ht="221.4" thickBot="1" x14ac:dyDescent="0.35">
      <c r="A34" s="12" t="s">
        <v>235</v>
      </c>
      <c r="B34" s="44" t="s">
        <v>238</v>
      </c>
      <c r="C34" s="17" t="s">
        <v>233</v>
      </c>
      <c r="D34" s="4">
        <v>48.15</v>
      </c>
      <c r="E34" s="88">
        <v>30.6</v>
      </c>
      <c r="F34" s="5"/>
      <c r="G34" s="71">
        <f t="shared" si="43"/>
        <v>78.75</v>
      </c>
      <c r="H34" s="7"/>
      <c r="I34" s="7"/>
      <c r="J34" s="51">
        <f t="shared" si="52"/>
        <v>72.224999999999994</v>
      </c>
      <c r="K34" s="52">
        <f t="shared" si="53"/>
        <v>102.82499999999999</v>
      </c>
      <c r="L34" s="52">
        <f t="shared" si="54"/>
        <v>72.224999999999994</v>
      </c>
      <c r="M34" s="52">
        <f t="shared" si="55"/>
        <v>102.82499999999999</v>
      </c>
      <c r="N34" s="52">
        <f t="shared" si="56"/>
        <v>72.224999999999994</v>
      </c>
      <c r="O34" s="52">
        <f t="shared" si="57"/>
        <v>102.82499999999999</v>
      </c>
      <c r="P34" s="52">
        <f t="shared" si="58"/>
        <v>96.3</v>
      </c>
      <c r="Q34" s="52">
        <f t="shared" si="59"/>
        <v>126.9</v>
      </c>
    </row>
    <row r="35" spans="1:17" ht="221.4" thickBot="1" x14ac:dyDescent="0.35">
      <c r="A35" s="12" t="s">
        <v>236</v>
      </c>
      <c r="B35" s="44" t="s">
        <v>239</v>
      </c>
      <c r="C35" s="17" t="s">
        <v>233</v>
      </c>
      <c r="D35" s="4">
        <v>47.27</v>
      </c>
      <c r="E35" s="88">
        <v>30.6</v>
      </c>
      <c r="F35" s="5"/>
      <c r="G35" s="71">
        <f t="shared" si="43"/>
        <v>77.87</v>
      </c>
      <c r="H35" s="7"/>
      <c r="I35" s="7"/>
      <c r="J35" s="51">
        <f t="shared" si="52"/>
        <v>70.905000000000001</v>
      </c>
      <c r="K35" s="52">
        <f t="shared" si="53"/>
        <v>101.505</v>
      </c>
      <c r="L35" s="52">
        <f t="shared" si="54"/>
        <v>70.905000000000001</v>
      </c>
      <c r="M35" s="52">
        <f t="shared" si="55"/>
        <v>101.505</v>
      </c>
      <c r="N35" s="52">
        <f t="shared" si="56"/>
        <v>70.905000000000001</v>
      </c>
      <c r="O35" s="52">
        <f t="shared" si="57"/>
        <v>101.505</v>
      </c>
      <c r="P35" s="52">
        <f t="shared" si="58"/>
        <v>94.54</v>
      </c>
      <c r="Q35" s="52">
        <f t="shared" si="59"/>
        <v>125.14000000000001</v>
      </c>
    </row>
    <row r="36" spans="1:17" ht="221.4" thickBot="1" x14ac:dyDescent="0.35">
      <c r="A36" s="12" t="s">
        <v>237</v>
      </c>
      <c r="B36" s="44" t="s">
        <v>212</v>
      </c>
      <c r="C36" s="17" t="s">
        <v>233</v>
      </c>
      <c r="D36" s="4">
        <v>43.99</v>
      </c>
      <c r="E36" s="88">
        <v>30.6</v>
      </c>
      <c r="F36" s="5"/>
      <c r="G36" s="71">
        <f t="shared" si="43"/>
        <v>74.59</v>
      </c>
      <c r="H36" s="7"/>
      <c r="I36" s="7"/>
      <c r="J36" s="51">
        <f t="shared" si="52"/>
        <v>65.984999999999999</v>
      </c>
      <c r="K36" s="52">
        <f t="shared" si="53"/>
        <v>96.585000000000008</v>
      </c>
      <c r="L36" s="52">
        <f t="shared" si="54"/>
        <v>65.984999999999999</v>
      </c>
      <c r="M36" s="52">
        <f t="shared" si="55"/>
        <v>96.585000000000008</v>
      </c>
      <c r="N36" s="52">
        <f t="shared" si="56"/>
        <v>65.984999999999999</v>
      </c>
      <c r="O36" s="52">
        <f t="shared" si="57"/>
        <v>96.585000000000008</v>
      </c>
      <c r="P36" s="52">
        <f t="shared" si="58"/>
        <v>87.98</v>
      </c>
      <c r="Q36" s="52">
        <f t="shared" si="59"/>
        <v>118.58000000000001</v>
      </c>
    </row>
    <row r="37" spans="1:17" s="53" customFormat="1" ht="360.6" thickBot="1" x14ac:dyDescent="0.35">
      <c r="A37" s="119" t="s">
        <v>253</v>
      </c>
      <c r="B37" s="95" t="s">
        <v>248</v>
      </c>
      <c r="C37" s="95" t="s">
        <v>251</v>
      </c>
      <c r="D37" s="50">
        <v>24.43</v>
      </c>
      <c r="E37" s="50">
        <v>28.63</v>
      </c>
      <c r="F37" s="5"/>
      <c r="G37" s="96">
        <f t="shared" si="1"/>
        <v>53.06</v>
      </c>
      <c r="H37" s="7"/>
      <c r="I37" s="7"/>
      <c r="J37" s="51">
        <f t="shared" si="52"/>
        <v>36.644999999999996</v>
      </c>
      <c r="K37" s="52">
        <f t="shared" si="53"/>
        <v>65.274999999999991</v>
      </c>
      <c r="L37" s="52">
        <f t="shared" si="54"/>
        <v>36.644999999999996</v>
      </c>
      <c r="M37" s="52">
        <f t="shared" si="55"/>
        <v>65.274999999999991</v>
      </c>
      <c r="N37" s="52">
        <f t="shared" si="56"/>
        <v>36.644999999999996</v>
      </c>
      <c r="O37" s="52">
        <f t="shared" si="57"/>
        <v>65.274999999999991</v>
      </c>
      <c r="P37" s="52">
        <f t="shared" si="58"/>
        <v>48.86</v>
      </c>
      <c r="Q37" s="52">
        <f t="shared" si="59"/>
        <v>77.489999999999995</v>
      </c>
    </row>
    <row r="38" spans="1:17" s="53" customFormat="1" ht="409.6" thickBot="1" x14ac:dyDescent="0.35">
      <c r="A38" s="94" t="s">
        <v>254</v>
      </c>
      <c r="B38" s="95" t="s">
        <v>265</v>
      </c>
      <c r="C38" s="95" t="s">
        <v>249</v>
      </c>
      <c r="D38" s="50">
        <v>29.71</v>
      </c>
      <c r="E38" s="50">
        <v>26.62</v>
      </c>
      <c r="F38" s="5"/>
      <c r="G38" s="96">
        <f t="shared" si="1"/>
        <v>56.33</v>
      </c>
      <c r="H38" s="7"/>
      <c r="I38" s="7"/>
      <c r="J38" s="51">
        <f t="shared" si="52"/>
        <v>44.564999999999998</v>
      </c>
      <c r="K38" s="52">
        <f t="shared" si="53"/>
        <v>71.185000000000002</v>
      </c>
      <c r="L38" s="52">
        <f t="shared" si="54"/>
        <v>44.564999999999998</v>
      </c>
      <c r="M38" s="52">
        <f t="shared" si="55"/>
        <v>71.185000000000002</v>
      </c>
      <c r="N38" s="52">
        <f t="shared" si="56"/>
        <v>44.564999999999998</v>
      </c>
      <c r="O38" s="52">
        <f t="shared" si="57"/>
        <v>71.185000000000002</v>
      </c>
      <c r="P38" s="52">
        <f t="shared" si="58"/>
        <v>59.42</v>
      </c>
      <c r="Q38" s="52">
        <f t="shared" si="59"/>
        <v>86.04</v>
      </c>
    </row>
    <row r="39" spans="1:17" s="53" customFormat="1" ht="409.6" thickBot="1" x14ac:dyDescent="0.35">
      <c r="A39" s="94" t="s">
        <v>255</v>
      </c>
      <c r="B39" s="95" t="s">
        <v>266</v>
      </c>
      <c r="C39" s="120" t="s">
        <v>252</v>
      </c>
      <c r="D39" s="75">
        <v>28.84</v>
      </c>
      <c r="E39" s="75">
        <v>26.72</v>
      </c>
      <c r="F39" s="5"/>
      <c r="G39" s="96">
        <f t="shared" ref="G39:G47" si="60">SUM(D39:E39)*(1+F39)</f>
        <v>55.56</v>
      </c>
      <c r="H39" s="7"/>
      <c r="I39" s="7"/>
      <c r="J39" s="51">
        <f t="shared" si="52"/>
        <v>43.26</v>
      </c>
      <c r="K39" s="52">
        <f t="shared" si="53"/>
        <v>69.97999999999999</v>
      </c>
      <c r="L39" s="52">
        <f t="shared" si="54"/>
        <v>43.26</v>
      </c>
      <c r="M39" s="52">
        <f t="shared" si="55"/>
        <v>69.97999999999999</v>
      </c>
      <c r="N39" s="52">
        <f t="shared" si="56"/>
        <v>43.26</v>
      </c>
      <c r="O39" s="52">
        <f t="shared" si="57"/>
        <v>69.97999999999999</v>
      </c>
      <c r="P39" s="52">
        <f t="shared" si="58"/>
        <v>57.68</v>
      </c>
      <c r="Q39" s="52">
        <f t="shared" si="59"/>
        <v>84.4</v>
      </c>
    </row>
    <row r="40" spans="1:17" s="53" customFormat="1" ht="375" thickBot="1" x14ac:dyDescent="0.35">
      <c r="A40" s="94" t="s">
        <v>262</v>
      </c>
      <c r="B40" s="95" t="s">
        <v>261</v>
      </c>
      <c r="C40" s="120" t="s">
        <v>250</v>
      </c>
      <c r="D40" s="50">
        <v>26.09</v>
      </c>
      <c r="E40" s="50">
        <v>25.81</v>
      </c>
      <c r="F40" s="5"/>
      <c r="G40" s="96">
        <f t="shared" si="60"/>
        <v>51.9</v>
      </c>
      <c r="H40" s="7"/>
      <c r="I40" s="7"/>
      <c r="J40" s="51">
        <f t="shared" si="52"/>
        <v>39.134999999999998</v>
      </c>
      <c r="K40" s="52">
        <f t="shared" si="53"/>
        <v>64.944999999999993</v>
      </c>
      <c r="L40" s="52">
        <f t="shared" si="54"/>
        <v>39.134999999999998</v>
      </c>
      <c r="M40" s="52">
        <f t="shared" si="55"/>
        <v>64.944999999999993</v>
      </c>
      <c r="N40" s="52">
        <f t="shared" si="56"/>
        <v>39.134999999999998</v>
      </c>
      <c r="O40" s="52">
        <f t="shared" si="57"/>
        <v>64.944999999999993</v>
      </c>
      <c r="P40" s="52">
        <f t="shared" si="58"/>
        <v>52.18</v>
      </c>
      <c r="Q40" s="52">
        <f t="shared" si="59"/>
        <v>77.989999999999995</v>
      </c>
    </row>
    <row r="41" spans="1:17" s="53" customFormat="1" ht="331.8" thickBot="1" x14ac:dyDescent="0.35">
      <c r="A41" s="94" t="s">
        <v>263</v>
      </c>
      <c r="B41" s="95" t="s">
        <v>260</v>
      </c>
      <c r="C41" s="120" t="s">
        <v>250</v>
      </c>
      <c r="D41" s="50">
        <v>26.14</v>
      </c>
      <c r="E41" s="50">
        <v>25.81</v>
      </c>
      <c r="F41" s="5"/>
      <c r="G41" s="96">
        <f t="shared" si="60"/>
        <v>51.95</v>
      </c>
      <c r="H41" s="7"/>
      <c r="I41" s="7"/>
      <c r="J41" s="51">
        <f t="shared" si="52"/>
        <v>39.21</v>
      </c>
      <c r="K41" s="52">
        <f t="shared" si="53"/>
        <v>65.02</v>
      </c>
      <c r="L41" s="52">
        <f t="shared" si="54"/>
        <v>39.21</v>
      </c>
      <c r="M41" s="52">
        <f t="shared" si="55"/>
        <v>65.02</v>
      </c>
      <c r="N41" s="52">
        <f t="shared" si="56"/>
        <v>39.21</v>
      </c>
      <c r="O41" s="52">
        <f t="shared" si="57"/>
        <v>65.02</v>
      </c>
      <c r="P41" s="52">
        <f t="shared" si="58"/>
        <v>52.28</v>
      </c>
      <c r="Q41" s="52">
        <f t="shared" si="59"/>
        <v>78.09</v>
      </c>
    </row>
    <row r="42" spans="1:17" s="53" customFormat="1" ht="360.6" thickBot="1" x14ac:dyDescent="0.35">
      <c r="A42" s="94" t="s">
        <v>264</v>
      </c>
      <c r="B42" s="95" t="s">
        <v>259</v>
      </c>
      <c r="C42" s="120" t="s">
        <v>250</v>
      </c>
      <c r="D42" s="50">
        <v>26.19</v>
      </c>
      <c r="E42" s="50">
        <v>25.81</v>
      </c>
      <c r="F42" s="5"/>
      <c r="G42" s="96">
        <f t="shared" si="60"/>
        <v>52</v>
      </c>
      <c r="H42" s="7"/>
      <c r="I42" s="7"/>
      <c r="J42" s="51">
        <f t="shared" si="52"/>
        <v>39.285000000000004</v>
      </c>
      <c r="K42" s="52">
        <f t="shared" si="53"/>
        <v>65.094999999999999</v>
      </c>
      <c r="L42" s="52">
        <f t="shared" si="54"/>
        <v>39.285000000000004</v>
      </c>
      <c r="M42" s="52">
        <f t="shared" si="55"/>
        <v>65.094999999999999</v>
      </c>
      <c r="N42" s="52">
        <f t="shared" si="56"/>
        <v>39.285000000000004</v>
      </c>
      <c r="O42" s="52">
        <f t="shared" si="57"/>
        <v>65.094999999999999</v>
      </c>
      <c r="P42" s="52">
        <f t="shared" si="58"/>
        <v>52.38</v>
      </c>
      <c r="Q42" s="52">
        <f t="shared" si="59"/>
        <v>78.19</v>
      </c>
    </row>
    <row r="43" spans="1:17" s="53" customFormat="1" ht="331.8" thickBot="1" x14ac:dyDescent="0.35">
      <c r="A43" s="121" t="s">
        <v>267</v>
      </c>
      <c r="B43" s="122" t="s">
        <v>269</v>
      </c>
      <c r="C43" s="123" t="s">
        <v>137</v>
      </c>
      <c r="D43" s="50">
        <v>26.14</v>
      </c>
      <c r="E43" s="50">
        <v>26.54</v>
      </c>
      <c r="F43" s="5"/>
      <c r="G43" s="96">
        <f t="shared" si="60"/>
        <v>52.68</v>
      </c>
      <c r="H43" s="7"/>
      <c r="I43" s="7"/>
      <c r="J43" s="51">
        <f t="shared" si="52"/>
        <v>39.21</v>
      </c>
      <c r="K43" s="52">
        <f t="shared" si="53"/>
        <v>65.75</v>
      </c>
      <c r="L43" s="52">
        <f t="shared" si="54"/>
        <v>39.21</v>
      </c>
      <c r="M43" s="52">
        <f t="shared" si="55"/>
        <v>65.75</v>
      </c>
      <c r="N43" s="52">
        <f t="shared" si="56"/>
        <v>39.21</v>
      </c>
      <c r="O43" s="52">
        <f t="shared" si="57"/>
        <v>65.75</v>
      </c>
      <c r="P43" s="52">
        <f t="shared" si="58"/>
        <v>52.28</v>
      </c>
      <c r="Q43" s="52">
        <f t="shared" si="59"/>
        <v>78.819999999999993</v>
      </c>
    </row>
    <row r="44" spans="1:17" s="53" customFormat="1" ht="304.2" thickBot="1" x14ac:dyDescent="0.35">
      <c r="A44" s="121" t="s">
        <v>268</v>
      </c>
      <c r="B44" s="122" t="s">
        <v>270</v>
      </c>
      <c r="C44" s="123" t="s">
        <v>137</v>
      </c>
      <c r="D44" s="50">
        <v>26.44</v>
      </c>
      <c r="E44" s="50">
        <v>26.54</v>
      </c>
      <c r="F44" s="5"/>
      <c r="G44" s="96">
        <f t="shared" si="60"/>
        <v>52.980000000000004</v>
      </c>
      <c r="H44" s="7"/>
      <c r="I44" s="7"/>
      <c r="J44" s="51">
        <f t="shared" si="52"/>
        <v>39.660000000000004</v>
      </c>
      <c r="K44" s="52">
        <f t="shared" si="53"/>
        <v>66.2</v>
      </c>
      <c r="L44" s="52">
        <f t="shared" si="54"/>
        <v>39.660000000000004</v>
      </c>
      <c r="M44" s="52">
        <f t="shared" si="55"/>
        <v>66.2</v>
      </c>
      <c r="N44" s="52">
        <f t="shared" si="56"/>
        <v>39.660000000000004</v>
      </c>
      <c r="O44" s="52">
        <f t="shared" si="57"/>
        <v>66.2</v>
      </c>
      <c r="P44" s="52">
        <f t="shared" si="58"/>
        <v>52.88</v>
      </c>
      <c r="Q44" s="52">
        <f t="shared" si="59"/>
        <v>79.42</v>
      </c>
    </row>
    <row r="45" spans="1:17" s="53" customFormat="1" ht="345.6" thickBot="1" x14ac:dyDescent="0.35">
      <c r="A45" s="94" t="s">
        <v>256</v>
      </c>
      <c r="B45" s="124" t="s">
        <v>271</v>
      </c>
      <c r="C45" s="95" t="s">
        <v>42</v>
      </c>
      <c r="D45" s="50">
        <v>34.9</v>
      </c>
      <c r="E45" s="50">
        <v>35.32</v>
      </c>
      <c r="F45" s="5"/>
      <c r="G45" s="96">
        <f t="shared" si="60"/>
        <v>70.22</v>
      </c>
      <c r="H45" s="7"/>
      <c r="I45" s="7"/>
      <c r="J45" s="51">
        <f t="shared" si="52"/>
        <v>52.349999999999994</v>
      </c>
      <c r="K45" s="52">
        <f t="shared" si="53"/>
        <v>87.669999999999987</v>
      </c>
      <c r="L45" s="52">
        <f t="shared" si="54"/>
        <v>52.349999999999994</v>
      </c>
      <c r="M45" s="52">
        <f t="shared" si="55"/>
        <v>87.669999999999987</v>
      </c>
      <c r="N45" s="52">
        <f t="shared" si="56"/>
        <v>52.349999999999994</v>
      </c>
      <c r="O45" s="52">
        <f t="shared" si="57"/>
        <v>87.669999999999987</v>
      </c>
      <c r="P45" s="52">
        <f t="shared" si="58"/>
        <v>69.8</v>
      </c>
      <c r="Q45" s="52">
        <f t="shared" si="59"/>
        <v>105.12</v>
      </c>
    </row>
    <row r="46" spans="1:17" s="53" customFormat="1" ht="304.2" thickBot="1" x14ac:dyDescent="0.35">
      <c r="A46" s="94" t="s">
        <v>257</v>
      </c>
      <c r="B46" s="124" t="s">
        <v>272</v>
      </c>
      <c r="C46" s="95" t="s">
        <v>42</v>
      </c>
      <c r="D46" s="50">
        <v>34.96</v>
      </c>
      <c r="E46" s="50">
        <v>35.32</v>
      </c>
      <c r="F46" s="5"/>
      <c r="G46" s="96">
        <f t="shared" si="60"/>
        <v>70.28</v>
      </c>
      <c r="H46" s="7"/>
      <c r="I46" s="7"/>
      <c r="J46" s="51">
        <f t="shared" si="52"/>
        <v>52.44</v>
      </c>
      <c r="K46" s="52">
        <f t="shared" si="53"/>
        <v>87.759999999999991</v>
      </c>
      <c r="L46" s="52">
        <f t="shared" si="54"/>
        <v>52.44</v>
      </c>
      <c r="M46" s="52">
        <f t="shared" si="55"/>
        <v>87.759999999999991</v>
      </c>
      <c r="N46" s="52">
        <f t="shared" si="56"/>
        <v>52.44</v>
      </c>
      <c r="O46" s="52">
        <f t="shared" si="57"/>
        <v>87.759999999999991</v>
      </c>
      <c r="P46" s="52">
        <f t="shared" si="58"/>
        <v>69.92</v>
      </c>
      <c r="Q46" s="52">
        <f t="shared" si="59"/>
        <v>105.24000000000001</v>
      </c>
    </row>
    <row r="47" spans="1:17" s="53" customFormat="1" ht="331.8" thickBot="1" x14ac:dyDescent="0.35">
      <c r="A47" s="94" t="s">
        <v>258</v>
      </c>
      <c r="B47" s="124" t="s">
        <v>273</v>
      </c>
      <c r="C47" s="95" t="s">
        <v>42</v>
      </c>
      <c r="D47" s="50">
        <v>35.049999999999997</v>
      </c>
      <c r="E47" s="50">
        <v>35.32</v>
      </c>
      <c r="F47" s="5"/>
      <c r="G47" s="96">
        <f t="shared" si="60"/>
        <v>70.37</v>
      </c>
      <c r="H47" s="7"/>
      <c r="I47" s="7"/>
      <c r="J47" s="51">
        <f t="shared" si="52"/>
        <v>52.574999999999996</v>
      </c>
      <c r="K47" s="52">
        <f t="shared" si="53"/>
        <v>87.894999999999996</v>
      </c>
      <c r="L47" s="52">
        <f t="shared" si="54"/>
        <v>52.574999999999996</v>
      </c>
      <c r="M47" s="52">
        <f t="shared" si="55"/>
        <v>87.894999999999996</v>
      </c>
      <c r="N47" s="52">
        <f t="shared" si="56"/>
        <v>52.574999999999996</v>
      </c>
      <c r="O47" s="52">
        <f t="shared" si="57"/>
        <v>87.894999999999996</v>
      </c>
      <c r="P47" s="52">
        <f t="shared" si="58"/>
        <v>70.099999999999994</v>
      </c>
      <c r="Q47" s="52">
        <f t="shared" si="59"/>
        <v>105.41999999999999</v>
      </c>
    </row>
    <row r="49" spans="1:2" ht="186.6" customHeight="1" x14ac:dyDescent="0.3">
      <c r="A49" s="149" t="s">
        <v>311</v>
      </c>
      <c r="B49" s="149"/>
    </row>
  </sheetData>
  <autoFilter ref="A1:Q47" xr:uid="{ED20331A-58AB-4286-AE99-CEF97DEF1071}"/>
  <mergeCells count="1">
    <mergeCell ref="A49:B49"/>
  </mergeCells>
  <phoneticPr fontId="7" type="noConversion"/>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2B021-4790-40F2-8AC9-75B35E18AEDB}">
  <sheetPr codeName="Sheet11"/>
  <dimension ref="A1:Q34"/>
  <sheetViews>
    <sheetView zoomScale="60" zoomScaleNormal="60" workbookViewId="0">
      <pane xSplit="1" ySplit="1" topLeftCell="B32" activePane="bottomRight" state="frozen"/>
      <selection pane="topRight" activeCell="B1" sqref="B1"/>
      <selection pane="bottomLeft" activeCell="A2" sqref="A2"/>
      <selection pane="bottomRight" activeCell="A34" sqref="A34:B34"/>
    </sheetView>
  </sheetViews>
  <sheetFormatPr defaultRowHeight="14.4" x14ac:dyDescent="0.3"/>
  <cols>
    <col min="1" max="1" width="49.33203125" customWidth="1"/>
    <col min="2" max="2" width="59.44140625" customWidth="1"/>
    <col min="3" max="3" width="60.6640625" customWidth="1"/>
    <col min="4" max="4" width="18.44140625" bestFit="1" customWidth="1"/>
    <col min="5" max="5" width="18.6640625" bestFit="1" customWidth="1"/>
    <col min="6" max="6" width="14.33203125" bestFit="1" customWidth="1"/>
    <col min="7" max="7" width="15.33203125" bestFit="1" customWidth="1"/>
    <col min="8" max="8" width="20.44140625" customWidth="1"/>
    <col min="9" max="9" width="17.6640625" customWidth="1"/>
    <col min="10" max="10" width="10.33203125" customWidth="1"/>
    <col min="11" max="12" width="11.6640625" customWidth="1"/>
    <col min="13" max="13" width="10.6640625" customWidth="1"/>
    <col min="14" max="14" width="10.33203125" customWidth="1"/>
    <col min="15" max="15" width="10.5546875" customWidth="1"/>
  </cols>
  <sheetData>
    <row r="1" spans="1:17" ht="87" thickBot="1" x14ac:dyDescent="0.35">
      <c r="A1" s="8" t="s">
        <v>2</v>
      </c>
      <c r="B1" s="8" t="s">
        <v>3</v>
      </c>
      <c r="C1" s="8" t="s">
        <v>4</v>
      </c>
      <c r="D1" s="9" t="s">
        <v>5</v>
      </c>
      <c r="E1" s="9" t="s">
        <v>6</v>
      </c>
      <c r="F1" s="10" t="s">
        <v>7</v>
      </c>
      <c r="G1" s="11" t="s">
        <v>8</v>
      </c>
      <c r="H1" s="11" t="s">
        <v>0</v>
      </c>
      <c r="I1" s="11" t="s">
        <v>9</v>
      </c>
      <c r="J1" s="9" t="s">
        <v>23</v>
      </c>
      <c r="K1" s="18" t="s">
        <v>24</v>
      </c>
      <c r="L1" s="18" t="s">
        <v>25</v>
      </c>
      <c r="M1" s="18" t="s">
        <v>26</v>
      </c>
      <c r="N1" s="18" t="s">
        <v>27</v>
      </c>
      <c r="O1" s="18" t="s">
        <v>28</v>
      </c>
      <c r="P1" s="18" t="s">
        <v>29</v>
      </c>
      <c r="Q1" s="18" t="s">
        <v>30</v>
      </c>
    </row>
    <row r="2" spans="1:17" ht="387" thickBot="1" x14ac:dyDescent="0.35">
      <c r="A2" s="85" t="s">
        <v>319</v>
      </c>
      <c r="B2" s="61" t="s">
        <v>13</v>
      </c>
      <c r="C2" s="86" t="s">
        <v>83</v>
      </c>
      <c r="D2" s="73">
        <v>30.75</v>
      </c>
      <c r="E2" s="73">
        <v>30.97</v>
      </c>
      <c r="F2" s="70"/>
      <c r="G2" s="71">
        <f t="shared" ref="G2:G3" si="0">SUM(D2:E2)*(1+F2)</f>
        <v>61.72</v>
      </c>
      <c r="H2" s="72"/>
      <c r="I2" s="72"/>
      <c r="J2" s="73">
        <f t="shared" ref="J2:J26" si="1">SUM(D2*1.5)</f>
        <v>46.125</v>
      </c>
      <c r="K2" s="74">
        <f>SUM(J2+E2)*(1+F2)</f>
        <v>77.094999999999999</v>
      </c>
      <c r="L2" s="73">
        <f t="shared" ref="L2:L26" si="2">SUM(D2*1.5)</f>
        <v>46.125</v>
      </c>
      <c r="M2" s="74">
        <f t="shared" ref="M2:M29" si="3">SUM(E2+L2)*(1+F2)</f>
        <v>77.094999999999999</v>
      </c>
      <c r="N2" s="74">
        <f t="shared" ref="N2:N26" si="4">SUM(D2*1.5)</f>
        <v>46.125</v>
      </c>
      <c r="O2" s="74">
        <f t="shared" ref="O2:O26" si="5">SUM(N2+E2)*(1+F2)</f>
        <v>77.094999999999999</v>
      </c>
      <c r="P2" s="74">
        <f t="shared" ref="P2:P26" si="6">SUM(D2*2)</f>
        <v>61.5</v>
      </c>
      <c r="Q2" s="74">
        <f>SUM(P2+E2)*(1+F2)</f>
        <v>92.47</v>
      </c>
    </row>
    <row r="3" spans="1:17" ht="387" thickBot="1" x14ac:dyDescent="0.35">
      <c r="A3" s="12" t="s">
        <v>320</v>
      </c>
      <c r="B3" s="3" t="s">
        <v>13</v>
      </c>
      <c r="C3" s="39" t="s">
        <v>89</v>
      </c>
      <c r="D3" s="4">
        <v>32.36</v>
      </c>
      <c r="E3" s="4">
        <v>31.67</v>
      </c>
      <c r="F3" s="5"/>
      <c r="G3" s="6">
        <f t="shared" si="0"/>
        <v>64.03</v>
      </c>
      <c r="H3" s="7"/>
      <c r="I3" s="7"/>
      <c r="J3" s="73">
        <f t="shared" si="1"/>
        <v>48.54</v>
      </c>
      <c r="K3" s="74">
        <f>SUM(J3+E3)*(1+F3)</f>
        <v>80.210000000000008</v>
      </c>
      <c r="L3" s="73">
        <f t="shared" si="2"/>
        <v>48.54</v>
      </c>
      <c r="M3" s="74">
        <f t="shared" si="3"/>
        <v>80.210000000000008</v>
      </c>
      <c r="N3" s="74">
        <f t="shared" si="4"/>
        <v>48.54</v>
      </c>
      <c r="O3" s="74">
        <f t="shared" si="5"/>
        <v>80.210000000000008</v>
      </c>
      <c r="P3" s="74">
        <f t="shared" si="6"/>
        <v>64.72</v>
      </c>
      <c r="Q3" s="74">
        <f>SUM(P3+E3)*(1+F3)</f>
        <v>96.39</v>
      </c>
    </row>
    <row r="4" spans="1:17" ht="387" thickBot="1" x14ac:dyDescent="0.35">
      <c r="A4" s="45" t="s">
        <v>321</v>
      </c>
      <c r="B4" s="3" t="s">
        <v>13</v>
      </c>
      <c r="C4" s="45" t="s">
        <v>322</v>
      </c>
      <c r="D4" s="4">
        <v>32</v>
      </c>
      <c r="E4" s="4">
        <v>32.39</v>
      </c>
      <c r="F4" s="5"/>
      <c r="G4" s="6">
        <f t="shared" ref="G4" si="7">SUM(D4:E4)*(1+F4)</f>
        <v>64.39</v>
      </c>
      <c r="H4" s="7"/>
      <c r="I4" s="7"/>
      <c r="J4" s="73">
        <f t="shared" si="1"/>
        <v>48</v>
      </c>
      <c r="K4" s="74">
        <f>SUM(J4+E4)*(1+F4)</f>
        <v>80.39</v>
      </c>
      <c r="L4" s="73">
        <f t="shared" si="2"/>
        <v>48</v>
      </c>
      <c r="M4" s="74">
        <f t="shared" si="3"/>
        <v>80.39</v>
      </c>
      <c r="N4" s="74">
        <f t="shared" si="4"/>
        <v>48</v>
      </c>
      <c r="O4" s="74">
        <f t="shared" si="5"/>
        <v>80.39</v>
      </c>
      <c r="P4" s="74">
        <f t="shared" si="6"/>
        <v>64</v>
      </c>
      <c r="Q4" s="74">
        <f>SUM(P4+E4)*(1+F4)</f>
        <v>96.39</v>
      </c>
    </row>
    <row r="5" spans="1:17" ht="207.6" thickBot="1" x14ac:dyDescent="0.35">
      <c r="A5" s="12" t="s">
        <v>323</v>
      </c>
      <c r="B5" s="61" t="s">
        <v>199</v>
      </c>
      <c r="C5" s="17" t="s">
        <v>193</v>
      </c>
      <c r="D5" s="73">
        <v>38.659999999999997</v>
      </c>
      <c r="E5" s="73">
        <v>32.6</v>
      </c>
      <c r="F5" s="70"/>
      <c r="G5" s="71">
        <f t="shared" ref="G5:G15" si="8">SUM(D5:E5)*(1+F5)</f>
        <v>71.259999999999991</v>
      </c>
      <c r="H5" s="72"/>
      <c r="I5" s="72"/>
      <c r="J5" s="51">
        <f t="shared" si="1"/>
        <v>57.989999999999995</v>
      </c>
      <c r="K5" s="52">
        <f t="shared" ref="K5:K29" si="9">SUM(E5+J5)*(1+F5)</f>
        <v>90.59</v>
      </c>
      <c r="L5" s="52">
        <f t="shared" si="2"/>
        <v>57.989999999999995</v>
      </c>
      <c r="M5" s="52">
        <f t="shared" si="3"/>
        <v>90.59</v>
      </c>
      <c r="N5" s="52">
        <f t="shared" si="4"/>
        <v>57.989999999999995</v>
      </c>
      <c r="O5" s="52">
        <f t="shared" si="5"/>
        <v>90.59</v>
      </c>
      <c r="P5" s="52">
        <f t="shared" si="6"/>
        <v>77.319999999999993</v>
      </c>
      <c r="Q5" s="52">
        <f t="shared" ref="Q5:Q26" si="10">SUM((P5+E5)*(1+F5))</f>
        <v>109.91999999999999</v>
      </c>
    </row>
    <row r="6" spans="1:17" ht="207.6" thickBot="1" x14ac:dyDescent="0.35">
      <c r="A6" s="12" t="s">
        <v>329</v>
      </c>
      <c r="B6" s="61" t="s">
        <v>222</v>
      </c>
      <c r="C6" s="17" t="s">
        <v>193</v>
      </c>
      <c r="D6" s="73">
        <v>41.16</v>
      </c>
      <c r="E6" s="73">
        <v>32.6</v>
      </c>
      <c r="F6" s="70"/>
      <c r="G6" s="71">
        <f t="shared" si="8"/>
        <v>73.759999999999991</v>
      </c>
      <c r="H6" s="72"/>
      <c r="I6" s="72"/>
      <c r="J6" s="51">
        <f t="shared" si="1"/>
        <v>61.739999999999995</v>
      </c>
      <c r="K6" s="52">
        <f t="shared" si="9"/>
        <v>94.34</v>
      </c>
      <c r="L6" s="52">
        <f t="shared" si="2"/>
        <v>61.739999999999995</v>
      </c>
      <c r="M6" s="52">
        <f t="shared" si="3"/>
        <v>94.34</v>
      </c>
      <c r="N6" s="52">
        <f t="shared" si="4"/>
        <v>61.739999999999995</v>
      </c>
      <c r="O6" s="52">
        <f t="shared" si="5"/>
        <v>94.34</v>
      </c>
      <c r="P6" s="52">
        <f t="shared" si="6"/>
        <v>82.32</v>
      </c>
      <c r="Q6" s="52">
        <f t="shared" si="10"/>
        <v>114.91999999999999</v>
      </c>
    </row>
    <row r="7" spans="1:17" ht="207.6" thickBot="1" x14ac:dyDescent="0.35">
      <c r="A7" s="12" t="s">
        <v>328</v>
      </c>
      <c r="B7" s="61" t="s">
        <v>224</v>
      </c>
      <c r="C7" s="17" t="s">
        <v>193</v>
      </c>
      <c r="D7" s="73">
        <v>43.66</v>
      </c>
      <c r="E7" s="73">
        <v>32.6</v>
      </c>
      <c r="F7" s="70"/>
      <c r="G7" s="71">
        <f t="shared" si="8"/>
        <v>76.259999999999991</v>
      </c>
      <c r="H7" s="72"/>
      <c r="I7" s="72"/>
      <c r="J7" s="51">
        <f t="shared" si="1"/>
        <v>65.489999999999995</v>
      </c>
      <c r="K7" s="52">
        <f t="shared" si="9"/>
        <v>98.09</v>
      </c>
      <c r="L7" s="52">
        <f t="shared" si="2"/>
        <v>65.489999999999995</v>
      </c>
      <c r="M7" s="52">
        <f t="shared" si="3"/>
        <v>98.09</v>
      </c>
      <c r="N7" s="52">
        <f t="shared" si="4"/>
        <v>65.489999999999995</v>
      </c>
      <c r="O7" s="52">
        <f t="shared" si="5"/>
        <v>98.09</v>
      </c>
      <c r="P7" s="52">
        <f t="shared" si="6"/>
        <v>87.32</v>
      </c>
      <c r="Q7" s="52">
        <f t="shared" si="10"/>
        <v>119.91999999999999</v>
      </c>
    </row>
    <row r="8" spans="1:17" ht="221.4" thickBot="1" x14ac:dyDescent="0.35">
      <c r="A8" s="12" t="s">
        <v>326</v>
      </c>
      <c r="B8" s="61" t="s">
        <v>226</v>
      </c>
      <c r="C8" s="17" t="s">
        <v>193</v>
      </c>
      <c r="D8" s="73">
        <v>40.89</v>
      </c>
      <c r="E8" s="73">
        <v>32.6</v>
      </c>
      <c r="F8" s="70"/>
      <c r="G8" s="71">
        <f t="shared" si="8"/>
        <v>73.490000000000009</v>
      </c>
      <c r="H8" s="72"/>
      <c r="I8" s="72"/>
      <c r="J8" s="51">
        <f t="shared" si="1"/>
        <v>61.335000000000001</v>
      </c>
      <c r="K8" s="52">
        <f t="shared" si="9"/>
        <v>93.935000000000002</v>
      </c>
      <c r="L8" s="52">
        <f t="shared" si="2"/>
        <v>61.335000000000001</v>
      </c>
      <c r="M8" s="52">
        <f t="shared" si="3"/>
        <v>93.935000000000002</v>
      </c>
      <c r="N8" s="52">
        <f t="shared" si="4"/>
        <v>61.335000000000001</v>
      </c>
      <c r="O8" s="52">
        <f t="shared" si="5"/>
        <v>93.935000000000002</v>
      </c>
      <c r="P8" s="52">
        <f t="shared" si="6"/>
        <v>81.78</v>
      </c>
      <c r="Q8" s="52">
        <f t="shared" si="10"/>
        <v>114.38</v>
      </c>
    </row>
    <row r="9" spans="1:17" ht="235.2" thickBot="1" x14ac:dyDescent="0.35">
      <c r="A9" s="12" t="s">
        <v>327</v>
      </c>
      <c r="B9" s="61" t="s">
        <v>220</v>
      </c>
      <c r="C9" s="17" t="s">
        <v>193</v>
      </c>
      <c r="D9" s="73">
        <v>36.659999999999997</v>
      </c>
      <c r="E9" s="73">
        <v>32.6</v>
      </c>
      <c r="F9" s="70"/>
      <c r="G9" s="71">
        <f t="shared" si="8"/>
        <v>69.259999999999991</v>
      </c>
      <c r="H9" s="72"/>
      <c r="I9" s="72"/>
      <c r="J9" s="51">
        <f t="shared" si="1"/>
        <v>54.989999999999995</v>
      </c>
      <c r="K9" s="52">
        <f t="shared" si="9"/>
        <v>87.59</v>
      </c>
      <c r="L9" s="52">
        <f t="shared" si="2"/>
        <v>54.989999999999995</v>
      </c>
      <c r="M9" s="52">
        <f t="shared" si="3"/>
        <v>87.59</v>
      </c>
      <c r="N9" s="52">
        <f t="shared" si="4"/>
        <v>54.989999999999995</v>
      </c>
      <c r="O9" s="52">
        <f t="shared" si="5"/>
        <v>87.59</v>
      </c>
      <c r="P9" s="52">
        <f t="shared" si="6"/>
        <v>73.319999999999993</v>
      </c>
      <c r="Q9" s="52">
        <f t="shared" si="10"/>
        <v>105.91999999999999</v>
      </c>
    </row>
    <row r="10" spans="1:17" ht="221.4" thickBot="1" x14ac:dyDescent="0.35">
      <c r="A10" s="12" t="s">
        <v>325</v>
      </c>
      <c r="B10" s="61" t="s">
        <v>227</v>
      </c>
      <c r="C10" s="17" t="s">
        <v>193</v>
      </c>
      <c r="D10" s="73">
        <v>35.86</v>
      </c>
      <c r="E10" s="73">
        <v>32.6</v>
      </c>
      <c r="F10" s="70"/>
      <c r="G10" s="71">
        <f t="shared" si="8"/>
        <v>68.460000000000008</v>
      </c>
      <c r="H10" s="72"/>
      <c r="I10" s="72"/>
      <c r="J10" s="51">
        <f t="shared" si="1"/>
        <v>53.79</v>
      </c>
      <c r="K10" s="52">
        <f t="shared" si="9"/>
        <v>86.39</v>
      </c>
      <c r="L10" s="52">
        <f t="shared" si="2"/>
        <v>53.79</v>
      </c>
      <c r="M10" s="52">
        <f t="shared" si="3"/>
        <v>86.39</v>
      </c>
      <c r="N10" s="52">
        <f t="shared" si="4"/>
        <v>53.79</v>
      </c>
      <c r="O10" s="52">
        <f t="shared" si="5"/>
        <v>86.39</v>
      </c>
      <c r="P10" s="52">
        <f t="shared" si="6"/>
        <v>71.72</v>
      </c>
      <c r="Q10" s="52">
        <f t="shared" si="10"/>
        <v>104.32</v>
      </c>
    </row>
    <row r="11" spans="1:17" ht="207.6" thickBot="1" x14ac:dyDescent="0.35">
      <c r="A11" s="12" t="s">
        <v>324</v>
      </c>
      <c r="B11" s="61" t="s">
        <v>229</v>
      </c>
      <c r="C11" s="17" t="s">
        <v>193</v>
      </c>
      <c r="D11" s="73">
        <v>33.159999999999997</v>
      </c>
      <c r="E11" s="73">
        <v>32.6</v>
      </c>
      <c r="F11" s="70"/>
      <c r="G11" s="71">
        <f t="shared" si="8"/>
        <v>65.759999999999991</v>
      </c>
      <c r="H11" s="72"/>
      <c r="I11" s="72"/>
      <c r="J11" s="51">
        <f t="shared" si="1"/>
        <v>49.739999999999995</v>
      </c>
      <c r="K11" s="52">
        <f t="shared" si="9"/>
        <v>82.34</v>
      </c>
      <c r="L11" s="52">
        <f t="shared" si="2"/>
        <v>49.739999999999995</v>
      </c>
      <c r="M11" s="52">
        <f t="shared" si="3"/>
        <v>82.34</v>
      </c>
      <c r="N11" s="52">
        <f t="shared" si="4"/>
        <v>49.739999999999995</v>
      </c>
      <c r="O11" s="52">
        <f t="shared" si="5"/>
        <v>82.34</v>
      </c>
      <c r="P11" s="52">
        <f t="shared" si="6"/>
        <v>66.319999999999993</v>
      </c>
      <c r="Q11" s="52">
        <f t="shared" si="10"/>
        <v>98.919999999999987</v>
      </c>
    </row>
    <row r="12" spans="1:17" ht="207.6" thickBot="1" x14ac:dyDescent="0.35">
      <c r="A12" s="12" t="s">
        <v>333</v>
      </c>
      <c r="B12" s="44" t="s">
        <v>199</v>
      </c>
      <c r="C12" s="17" t="s">
        <v>213</v>
      </c>
      <c r="D12" s="73">
        <v>48.89</v>
      </c>
      <c r="E12" s="73">
        <v>33.08</v>
      </c>
      <c r="F12" s="70"/>
      <c r="G12" s="71">
        <f t="shared" si="8"/>
        <v>81.97</v>
      </c>
      <c r="H12" s="72"/>
      <c r="I12" s="72"/>
      <c r="J12" s="51">
        <f t="shared" si="1"/>
        <v>73.335000000000008</v>
      </c>
      <c r="K12" s="52">
        <f t="shared" si="9"/>
        <v>106.41500000000001</v>
      </c>
      <c r="L12" s="52">
        <f t="shared" si="2"/>
        <v>73.335000000000008</v>
      </c>
      <c r="M12" s="52">
        <f t="shared" si="3"/>
        <v>106.41500000000001</v>
      </c>
      <c r="N12" s="52">
        <f t="shared" si="4"/>
        <v>73.335000000000008</v>
      </c>
      <c r="O12" s="52">
        <f t="shared" si="5"/>
        <v>106.41500000000001</v>
      </c>
      <c r="P12" s="52">
        <f t="shared" si="6"/>
        <v>97.78</v>
      </c>
      <c r="Q12" s="52">
        <f t="shared" si="10"/>
        <v>130.86000000000001</v>
      </c>
    </row>
    <row r="13" spans="1:17" ht="221.4" thickBot="1" x14ac:dyDescent="0.35">
      <c r="A13" s="12" t="s">
        <v>332</v>
      </c>
      <c r="B13" s="44" t="s">
        <v>232</v>
      </c>
      <c r="C13" s="17" t="s">
        <v>213</v>
      </c>
      <c r="D13" s="73">
        <v>47.46</v>
      </c>
      <c r="E13" s="73">
        <v>33.08</v>
      </c>
      <c r="F13" s="70"/>
      <c r="G13" s="71">
        <f t="shared" si="8"/>
        <v>80.539999999999992</v>
      </c>
      <c r="H13" s="72"/>
      <c r="I13" s="72"/>
      <c r="J13" s="51">
        <f t="shared" si="1"/>
        <v>71.19</v>
      </c>
      <c r="K13" s="52">
        <f t="shared" si="9"/>
        <v>104.27</v>
      </c>
      <c r="L13" s="52">
        <f t="shared" si="2"/>
        <v>71.19</v>
      </c>
      <c r="M13" s="52">
        <f t="shared" si="3"/>
        <v>104.27</v>
      </c>
      <c r="N13" s="52">
        <f t="shared" si="4"/>
        <v>71.19</v>
      </c>
      <c r="O13" s="52">
        <f t="shared" si="5"/>
        <v>104.27</v>
      </c>
      <c r="P13" s="52">
        <f t="shared" si="6"/>
        <v>94.92</v>
      </c>
      <c r="Q13" s="52">
        <f t="shared" si="10"/>
        <v>128</v>
      </c>
    </row>
    <row r="14" spans="1:17" ht="207.6" thickBot="1" x14ac:dyDescent="0.35">
      <c r="A14" s="12" t="s">
        <v>331</v>
      </c>
      <c r="B14" s="44" t="s">
        <v>230</v>
      </c>
      <c r="C14" s="17" t="s">
        <v>213</v>
      </c>
      <c r="D14" s="73">
        <v>46.75</v>
      </c>
      <c r="E14" s="73">
        <v>33.08</v>
      </c>
      <c r="F14" s="70"/>
      <c r="G14" s="71">
        <f t="shared" si="8"/>
        <v>79.83</v>
      </c>
      <c r="H14" s="72"/>
      <c r="I14" s="72"/>
      <c r="J14" s="51">
        <f t="shared" si="1"/>
        <v>70.125</v>
      </c>
      <c r="K14" s="52">
        <f t="shared" si="9"/>
        <v>103.205</v>
      </c>
      <c r="L14" s="52">
        <f t="shared" si="2"/>
        <v>70.125</v>
      </c>
      <c r="M14" s="52">
        <f t="shared" si="3"/>
        <v>103.205</v>
      </c>
      <c r="N14" s="52">
        <f t="shared" si="4"/>
        <v>70.125</v>
      </c>
      <c r="O14" s="52">
        <f t="shared" si="5"/>
        <v>103.205</v>
      </c>
      <c r="P14" s="52">
        <f t="shared" si="6"/>
        <v>93.5</v>
      </c>
      <c r="Q14" s="52">
        <f t="shared" si="10"/>
        <v>126.58</v>
      </c>
    </row>
    <row r="15" spans="1:17" ht="207.6" thickBot="1" x14ac:dyDescent="0.35">
      <c r="A15" s="12" t="s">
        <v>330</v>
      </c>
      <c r="B15" s="44" t="s">
        <v>231</v>
      </c>
      <c r="C15" s="17" t="s">
        <v>214</v>
      </c>
      <c r="D15" s="73">
        <v>43.89</v>
      </c>
      <c r="E15" s="73">
        <v>33.08</v>
      </c>
      <c r="F15" s="70"/>
      <c r="G15" s="71">
        <f t="shared" si="8"/>
        <v>76.97</v>
      </c>
      <c r="H15" s="72"/>
      <c r="I15" s="72"/>
      <c r="J15" s="51">
        <f t="shared" si="1"/>
        <v>65.835000000000008</v>
      </c>
      <c r="K15" s="52">
        <f t="shared" si="9"/>
        <v>98.915000000000006</v>
      </c>
      <c r="L15" s="52">
        <f t="shared" si="2"/>
        <v>65.835000000000008</v>
      </c>
      <c r="M15" s="52">
        <f t="shared" si="3"/>
        <v>98.915000000000006</v>
      </c>
      <c r="N15" s="52">
        <f t="shared" si="4"/>
        <v>65.835000000000008</v>
      </c>
      <c r="O15" s="52">
        <f t="shared" si="5"/>
        <v>98.915000000000006</v>
      </c>
      <c r="P15" s="52">
        <f t="shared" si="6"/>
        <v>87.78</v>
      </c>
      <c r="Q15" s="52">
        <f t="shared" si="10"/>
        <v>120.86</v>
      </c>
    </row>
    <row r="16" spans="1:17" ht="207.6" thickBot="1" x14ac:dyDescent="0.35">
      <c r="A16" s="45" t="s">
        <v>334</v>
      </c>
      <c r="B16" s="44" t="s">
        <v>336</v>
      </c>
      <c r="C16" s="45" t="s">
        <v>335</v>
      </c>
      <c r="D16" s="73">
        <v>40.229999999999997</v>
      </c>
      <c r="E16" s="73">
        <v>32.65</v>
      </c>
      <c r="F16" s="70"/>
      <c r="G16" s="71">
        <f t="shared" ref="G16:G20" si="11">SUM(D16:E16)*(1+F16)</f>
        <v>72.88</v>
      </c>
      <c r="H16" s="72"/>
      <c r="I16" s="72"/>
      <c r="J16" s="51">
        <f t="shared" si="1"/>
        <v>60.344999999999999</v>
      </c>
      <c r="K16" s="52">
        <f t="shared" si="9"/>
        <v>92.995000000000005</v>
      </c>
      <c r="L16" s="52">
        <f t="shared" si="2"/>
        <v>60.344999999999999</v>
      </c>
      <c r="M16" s="52">
        <f t="shared" si="3"/>
        <v>92.995000000000005</v>
      </c>
      <c r="N16" s="52">
        <f t="shared" si="4"/>
        <v>60.344999999999999</v>
      </c>
      <c r="O16" s="52">
        <f t="shared" si="5"/>
        <v>92.995000000000005</v>
      </c>
      <c r="P16" s="52">
        <f t="shared" si="6"/>
        <v>80.459999999999994</v>
      </c>
      <c r="Q16" s="52">
        <f t="shared" si="10"/>
        <v>113.10999999999999</v>
      </c>
    </row>
    <row r="17" spans="1:17" ht="207.6" thickBot="1" x14ac:dyDescent="0.35">
      <c r="A17" s="45" t="s">
        <v>340</v>
      </c>
      <c r="B17" s="44" t="s">
        <v>341</v>
      </c>
      <c r="C17" s="45" t="s">
        <v>335</v>
      </c>
      <c r="D17" s="140">
        <v>42.73</v>
      </c>
      <c r="E17" s="140">
        <v>32.65</v>
      </c>
      <c r="F17" s="70"/>
      <c r="G17" s="143">
        <f t="shared" si="11"/>
        <v>75.38</v>
      </c>
      <c r="H17" s="72"/>
      <c r="I17" s="72"/>
      <c r="J17" s="141">
        <f t="shared" si="1"/>
        <v>64.094999999999999</v>
      </c>
      <c r="K17" s="144">
        <f t="shared" si="9"/>
        <v>96.745000000000005</v>
      </c>
      <c r="L17" s="142">
        <f t="shared" si="2"/>
        <v>64.094999999999999</v>
      </c>
      <c r="M17" s="144">
        <f t="shared" si="3"/>
        <v>96.745000000000005</v>
      </c>
      <c r="N17" s="142">
        <f t="shared" si="4"/>
        <v>64.094999999999999</v>
      </c>
      <c r="O17" s="144">
        <f t="shared" si="5"/>
        <v>96.745000000000005</v>
      </c>
      <c r="P17" s="142">
        <f t="shared" si="6"/>
        <v>85.46</v>
      </c>
      <c r="Q17" s="142">
        <f t="shared" si="10"/>
        <v>118.10999999999999</v>
      </c>
    </row>
    <row r="18" spans="1:17" ht="207.6" thickBot="1" x14ac:dyDescent="0.35">
      <c r="A18" s="45" t="s">
        <v>339</v>
      </c>
      <c r="B18" s="44" t="s">
        <v>342</v>
      </c>
      <c r="C18" s="45" t="s">
        <v>335</v>
      </c>
      <c r="D18" s="140">
        <v>43.73</v>
      </c>
      <c r="E18" s="140">
        <v>32.65</v>
      </c>
      <c r="F18" s="70"/>
      <c r="G18" s="143">
        <f t="shared" si="11"/>
        <v>76.38</v>
      </c>
      <c r="H18" s="72"/>
      <c r="I18" s="72"/>
      <c r="J18" s="145">
        <f t="shared" si="1"/>
        <v>65.594999999999999</v>
      </c>
      <c r="K18" s="144">
        <f t="shared" si="9"/>
        <v>98.245000000000005</v>
      </c>
      <c r="L18" s="142">
        <f t="shared" si="2"/>
        <v>65.594999999999999</v>
      </c>
      <c r="M18" s="144">
        <f t="shared" si="3"/>
        <v>98.245000000000005</v>
      </c>
      <c r="N18" s="142">
        <f t="shared" si="4"/>
        <v>65.594999999999999</v>
      </c>
      <c r="O18" s="144">
        <f t="shared" si="5"/>
        <v>98.245000000000005</v>
      </c>
      <c r="P18" s="142">
        <f t="shared" si="6"/>
        <v>87.46</v>
      </c>
      <c r="Q18" s="142">
        <f t="shared" si="10"/>
        <v>120.10999999999999</v>
      </c>
    </row>
    <row r="19" spans="1:17" ht="207.6" thickBot="1" x14ac:dyDescent="0.35">
      <c r="A19" s="45" t="s">
        <v>338</v>
      </c>
      <c r="B19" s="44" t="s">
        <v>343</v>
      </c>
      <c r="C19" s="45" t="s">
        <v>335</v>
      </c>
      <c r="D19" s="140">
        <v>44.23</v>
      </c>
      <c r="E19" s="140">
        <v>32.65</v>
      </c>
      <c r="F19" s="70"/>
      <c r="G19" s="143">
        <f t="shared" si="11"/>
        <v>76.88</v>
      </c>
      <c r="H19" s="72"/>
      <c r="I19" s="72"/>
      <c r="J19" s="145">
        <f t="shared" si="1"/>
        <v>66.344999999999999</v>
      </c>
      <c r="K19" s="144">
        <f t="shared" si="9"/>
        <v>98.995000000000005</v>
      </c>
      <c r="L19" s="142">
        <f t="shared" si="2"/>
        <v>66.344999999999999</v>
      </c>
      <c r="M19" s="144">
        <f t="shared" si="3"/>
        <v>98.995000000000005</v>
      </c>
      <c r="N19" s="142">
        <f t="shared" si="4"/>
        <v>66.344999999999999</v>
      </c>
      <c r="O19" s="144">
        <f t="shared" si="5"/>
        <v>98.995000000000005</v>
      </c>
      <c r="P19" s="142">
        <f t="shared" si="6"/>
        <v>88.46</v>
      </c>
      <c r="Q19" s="142">
        <f t="shared" si="10"/>
        <v>121.10999999999999</v>
      </c>
    </row>
    <row r="20" spans="1:17" ht="207.6" thickBot="1" x14ac:dyDescent="0.35">
      <c r="A20" s="45" t="s">
        <v>337</v>
      </c>
      <c r="B20" s="44" t="s">
        <v>344</v>
      </c>
      <c r="C20" s="45" t="s">
        <v>335</v>
      </c>
      <c r="D20" s="140">
        <v>44.73</v>
      </c>
      <c r="E20" s="140">
        <v>32.65</v>
      </c>
      <c r="F20" s="70"/>
      <c r="G20" s="143">
        <f t="shared" si="11"/>
        <v>77.38</v>
      </c>
      <c r="H20" s="72"/>
      <c r="I20" s="72"/>
      <c r="J20" s="145">
        <f t="shared" si="1"/>
        <v>67.094999999999999</v>
      </c>
      <c r="K20" s="144">
        <f t="shared" si="9"/>
        <v>99.745000000000005</v>
      </c>
      <c r="L20" s="142">
        <f t="shared" si="2"/>
        <v>67.094999999999999</v>
      </c>
      <c r="M20" s="144">
        <f t="shared" si="3"/>
        <v>99.745000000000005</v>
      </c>
      <c r="N20" s="142">
        <f t="shared" si="4"/>
        <v>67.094999999999999</v>
      </c>
      <c r="O20" s="144">
        <f t="shared" si="5"/>
        <v>99.745000000000005</v>
      </c>
      <c r="P20" s="142">
        <f t="shared" si="6"/>
        <v>89.46</v>
      </c>
      <c r="Q20" s="142">
        <f t="shared" si="10"/>
        <v>122.10999999999999</v>
      </c>
    </row>
    <row r="21" spans="1:17" ht="207.6" thickBot="1" x14ac:dyDescent="0.35">
      <c r="A21" s="45" t="s">
        <v>345</v>
      </c>
      <c r="B21" s="44" t="s">
        <v>336</v>
      </c>
      <c r="C21" s="45" t="s">
        <v>350</v>
      </c>
      <c r="D21" s="73">
        <v>44.39</v>
      </c>
      <c r="E21" s="73">
        <v>34.26</v>
      </c>
      <c r="F21" s="70"/>
      <c r="G21" s="71">
        <f t="shared" ref="G21:G26" si="12">SUM(D21:E21)*(1+F21)</f>
        <v>78.650000000000006</v>
      </c>
      <c r="H21" s="72"/>
      <c r="I21" s="72"/>
      <c r="J21" s="51">
        <f t="shared" si="1"/>
        <v>66.585000000000008</v>
      </c>
      <c r="K21" s="52">
        <f t="shared" si="9"/>
        <v>100.845</v>
      </c>
      <c r="L21" s="52">
        <f t="shared" si="2"/>
        <v>66.585000000000008</v>
      </c>
      <c r="M21" s="52">
        <f t="shared" si="3"/>
        <v>100.845</v>
      </c>
      <c r="N21" s="52">
        <f t="shared" si="4"/>
        <v>66.585000000000008</v>
      </c>
      <c r="O21" s="52">
        <f t="shared" si="5"/>
        <v>100.845</v>
      </c>
      <c r="P21" s="52">
        <f t="shared" si="6"/>
        <v>88.78</v>
      </c>
      <c r="Q21" s="52">
        <f t="shared" si="10"/>
        <v>123.03999999999999</v>
      </c>
    </row>
    <row r="22" spans="1:17" ht="207.6" thickBot="1" x14ac:dyDescent="0.35">
      <c r="A22" s="45" t="s">
        <v>346</v>
      </c>
      <c r="B22" s="44" t="s">
        <v>341</v>
      </c>
      <c r="C22" s="45" t="s">
        <v>350</v>
      </c>
      <c r="D22" s="140">
        <v>44.39</v>
      </c>
      <c r="E22" s="140">
        <v>34.26</v>
      </c>
      <c r="F22" s="70"/>
      <c r="G22" s="143">
        <f t="shared" si="12"/>
        <v>78.650000000000006</v>
      </c>
      <c r="H22" s="72"/>
      <c r="I22" s="72"/>
      <c r="J22" s="141">
        <f t="shared" si="1"/>
        <v>66.585000000000008</v>
      </c>
      <c r="K22" s="144">
        <f t="shared" si="9"/>
        <v>100.845</v>
      </c>
      <c r="L22" s="142">
        <f t="shared" si="2"/>
        <v>66.585000000000008</v>
      </c>
      <c r="M22" s="144">
        <f t="shared" si="3"/>
        <v>100.845</v>
      </c>
      <c r="N22" s="142">
        <f t="shared" si="4"/>
        <v>66.585000000000008</v>
      </c>
      <c r="O22" s="144">
        <f t="shared" si="5"/>
        <v>100.845</v>
      </c>
      <c r="P22" s="142">
        <f t="shared" si="6"/>
        <v>88.78</v>
      </c>
      <c r="Q22" s="142">
        <f t="shared" si="10"/>
        <v>123.03999999999999</v>
      </c>
    </row>
    <row r="23" spans="1:17" ht="207.6" thickBot="1" x14ac:dyDescent="0.35">
      <c r="A23" s="45" t="s">
        <v>347</v>
      </c>
      <c r="B23" s="44" t="s">
        <v>342</v>
      </c>
      <c r="C23" s="45" t="s">
        <v>350</v>
      </c>
      <c r="D23" s="140">
        <v>44.89</v>
      </c>
      <c r="E23" s="140">
        <v>34.26</v>
      </c>
      <c r="F23" s="70"/>
      <c r="G23" s="143">
        <f t="shared" si="12"/>
        <v>79.150000000000006</v>
      </c>
      <c r="H23" s="72"/>
      <c r="I23" s="72"/>
      <c r="J23" s="145">
        <f t="shared" si="1"/>
        <v>67.335000000000008</v>
      </c>
      <c r="K23" s="144">
        <f t="shared" si="9"/>
        <v>101.595</v>
      </c>
      <c r="L23" s="142">
        <f t="shared" si="2"/>
        <v>67.335000000000008</v>
      </c>
      <c r="M23" s="144">
        <f t="shared" si="3"/>
        <v>101.595</v>
      </c>
      <c r="N23" s="142">
        <f t="shared" si="4"/>
        <v>67.335000000000008</v>
      </c>
      <c r="O23" s="144">
        <f t="shared" si="5"/>
        <v>101.595</v>
      </c>
      <c r="P23" s="142">
        <f t="shared" si="6"/>
        <v>89.78</v>
      </c>
      <c r="Q23" s="142">
        <f t="shared" si="10"/>
        <v>124.03999999999999</v>
      </c>
    </row>
    <row r="24" spans="1:17" ht="207.6" thickBot="1" x14ac:dyDescent="0.35">
      <c r="A24" s="45" t="s">
        <v>348</v>
      </c>
      <c r="B24" s="44" t="s">
        <v>343</v>
      </c>
      <c r="C24" s="45" t="s">
        <v>350</v>
      </c>
      <c r="D24" s="140">
        <v>45.39</v>
      </c>
      <c r="E24" s="140">
        <v>34.26</v>
      </c>
      <c r="F24" s="70"/>
      <c r="G24" s="143">
        <f t="shared" si="12"/>
        <v>79.650000000000006</v>
      </c>
      <c r="H24" s="72"/>
      <c r="I24" s="72"/>
      <c r="J24" s="145">
        <f t="shared" si="1"/>
        <v>68.085000000000008</v>
      </c>
      <c r="K24" s="144">
        <f t="shared" si="9"/>
        <v>102.345</v>
      </c>
      <c r="L24" s="142">
        <f t="shared" si="2"/>
        <v>68.085000000000008</v>
      </c>
      <c r="M24" s="144">
        <f t="shared" si="3"/>
        <v>102.345</v>
      </c>
      <c r="N24" s="142">
        <f t="shared" si="4"/>
        <v>68.085000000000008</v>
      </c>
      <c r="O24" s="144">
        <f t="shared" si="5"/>
        <v>102.345</v>
      </c>
      <c r="P24" s="142">
        <f t="shared" si="6"/>
        <v>90.78</v>
      </c>
      <c r="Q24" s="142">
        <f t="shared" si="10"/>
        <v>125.03999999999999</v>
      </c>
    </row>
    <row r="25" spans="1:17" ht="207.6" thickBot="1" x14ac:dyDescent="0.35">
      <c r="A25" s="45" t="s">
        <v>349</v>
      </c>
      <c r="B25" s="44" t="s">
        <v>344</v>
      </c>
      <c r="C25" s="45" t="s">
        <v>350</v>
      </c>
      <c r="D25" s="140">
        <v>45.89</v>
      </c>
      <c r="E25" s="140">
        <v>34.26</v>
      </c>
      <c r="F25" s="70"/>
      <c r="G25" s="143">
        <f t="shared" si="12"/>
        <v>80.150000000000006</v>
      </c>
      <c r="H25" s="72"/>
      <c r="I25" s="72"/>
      <c r="J25" s="145">
        <f t="shared" si="1"/>
        <v>68.835000000000008</v>
      </c>
      <c r="K25" s="144">
        <f t="shared" si="9"/>
        <v>103.095</v>
      </c>
      <c r="L25" s="142">
        <f t="shared" si="2"/>
        <v>68.835000000000008</v>
      </c>
      <c r="M25" s="144">
        <f t="shared" si="3"/>
        <v>103.095</v>
      </c>
      <c r="N25" s="142">
        <f t="shared" si="4"/>
        <v>68.835000000000008</v>
      </c>
      <c r="O25" s="144">
        <f t="shared" si="5"/>
        <v>103.095</v>
      </c>
      <c r="P25" s="142">
        <f t="shared" si="6"/>
        <v>91.78</v>
      </c>
      <c r="Q25" s="142">
        <f t="shared" si="10"/>
        <v>126.03999999999999</v>
      </c>
    </row>
    <row r="26" spans="1:17" ht="409.6" thickBot="1" x14ac:dyDescent="0.35">
      <c r="A26" s="45" t="s">
        <v>355</v>
      </c>
      <c r="B26" s="95" t="s">
        <v>352</v>
      </c>
      <c r="C26" s="45" t="s">
        <v>351</v>
      </c>
      <c r="D26" s="140">
        <v>42.53</v>
      </c>
      <c r="E26" s="140">
        <v>16.03</v>
      </c>
      <c r="F26" s="70"/>
      <c r="G26" s="143">
        <f t="shared" si="12"/>
        <v>58.56</v>
      </c>
      <c r="H26" s="72"/>
      <c r="I26" s="72"/>
      <c r="J26" s="145">
        <f t="shared" si="1"/>
        <v>63.795000000000002</v>
      </c>
      <c r="K26" s="144">
        <f t="shared" si="9"/>
        <v>79.825000000000003</v>
      </c>
      <c r="L26" s="142">
        <f t="shared" si="2"/>
        <v>63.795000000000002</v>
      </c>
      <c r="M26" s="144">
        <f t="shared" si="3"/>
        <v>79.825000000000003</v>
      </c>
      <c r="N26" s="142">
        <f t="shared" si="4"/>
        <v>63.795000000000002</v>
      </c>
      <c r="O26" s="144">
        <f t="shared" si="5"/>
        <v>79.825000000000003</v>
      </c>
      <c r="P26" s="142">
        <f t="shared" si="6"/>
        <v>85.06</v>
      </c>
      <c r="Q26" s="142">
        <f t="shared" si="10"/>
        <v>101.09</v>
      </c>
    </row>
    <row r="27" spans="1:17" ht="345.6" thickBot="1" x14ac:dyDescent="0.35">
      <c r="A27" s="15" t="s">
        <v>353</v>
      </c>
      <c r="B27" s="38" t="s">
        <v>314</v>
      </c>
      <c r="C27" s="15" t="s">
        <v>153</v>
      </c>
      <c r="D27" s="75">
        <v>24.43</v>
      </c>
      <c r="E27" s="75">
        <v>28.63</v>
      </c>
      <c r="F27" s="70"/>
      <c r="G27" s="71">
        <f t="shared" ref="G27:G28" si="13">SUM(D27:E27)*(1+F27)</f>
        <v>53.06</v>
      </c>
      <c r="H27" s="72"/>
      <c r="I27" s="72"/>
      <c r="J27" s="73">
        <f>SUM(G27*2)</f>
        <v>106.12</v>
      </c>
      <c r="K27" s="74">
        <f t="shared" si="9"/>
        <v>134.75</v>
      </c>
      <c r="L27" s="74">
        <f>SUM(G27*1.5)</f>
        <v>79.59</v>
      </c>
      <c r="M27" s="74">
        <f t="shared" si="3"/>
        <v>108.22</v>
      </c>
      <c r="N27" s="74">
        <f>SUM(G27*2)</f>
        <v>106.12</v>
      </c>
      <c r="O27" s="74">
        <f>SUM(E27+N27)*(1+F27)</f>
        <v>134.75</v>
      </c>
      <c r="P27" s="74">
        <f>SUM(G27*2)</f>
        <v>106.12</v>
      </c>
      <c r="Q27" s="74">
        <f>SUM(E27+P27)*(1+F27)</f>
        <v>134.75</v>
      </c>
    </row>
    <row r="28" spans="1:17" ht="387" thickBot="1" x14ac:dyDescent="0.35">
      <c r="A28" s="15" t="s">
        <v>354</v>
      </c>
      <c r="B28" s="38" t="s">
        <v>316</v>
      </c>
      <c r="C28" s="15" t="s">
        <v>315</v>
      </c>
      <c r="D28" s="75">
        <v>30.41</v>
      </c>
      <c r="E28" s="75">
        <v>27.65</v>
      </c>
      <c r="F28" s="70"/>
      <c r="G28" s="71">
        <f t="shared" si="13"/>
        <v>58.06</v>
      </c>
      <c r="H28" s="72"/>
      <c r="I28" s="72"/>
      <c r="J28" s="51">
        <f>SUM(D28*1.5)</f>
        <v>45.615000000000002</v>
      </c>
      <c r="K28" s="52">
        <f t="shared" si="9"/>
        <v>73.265000000000001</v>
      </c>
      <c r="L28" s="52">
        <f>SUM(D28*1.5)</f>
        <v>45.615000000000002</v>
      </c>
      <c r="M28" s="52">
        <f t="shared" si="3"/>
        <v>73.265000000000001</v>
      </c>
      <c r="N28" s="52">
        <f>SUM(D28*1.5)</f>
        <v>45.615000000000002</v>
      </c>
      <c r="O28" s="52">
        <f>SUM(N28+E28)*(1+F28)</f>
        <v>73.265000000000001</v>
      </c>
      <c r="P28" s="52">
        <f>SUM(D28*2)</f>
        <v>60.82</v>
      </c>
      <c r="Q28" s="52">
        <f>SUM((P28+E28)*(1+F28))</f>
        <v>88.47</v>
      </c>
    </row>
    <row r="29" spans="1:17" ht="400.8" thickBot="1" x14ac:dyDescent="0.35">
      <c r="A29" s="45" t="s">
        <v>357</v>
      </c>
      <c r="B29" s="38" t="s">
        <v>358</v>
      </c>
      <c r="C29" s="45" t="s">
        <v>356</v>
      </c>
      <c r="D29" s="140">
        <v>43.22</v>
      </c>
      <c r="E29" s="140">
        <v>16.190000000000001</v>
      </c>
      <c r="F29" s="70"/>
      <c r="G29" s="71">
        <f t="shared" ref="G29" si="14">SUM(D29:E29)*(1+F29)</f>
        <v>59.41</v>
      </c>
      <c r="H29" s="72"/>
      <c r="I29" s="72"/>
      <c r="J29" s="146">
        <f>SUM(D29*1.5)</f>
        <v>64.83</v>
      </c>
      <c r="K29" s="147">
        <f t="shared" si="9"/>
        <v>81.02</v>
      </c>
      <c r="L29" s="147">
        <f>SUM(D29*1.5)</f>
        <v>64.83</v>
      </c>
      <c r="M29" s="147">
        <f t="shared" si="3"/>
        <v>81.02</v>
      </c>
      <c r="N29" s="147">
        <f>SUM(D29*1.5)</f>
        <v>64.83</v>
      </c>
      <c r="O29" s="147">
        <f>SUM(N29+E29)*(1+F29)</f>
        <v>81.02</v>
      </c>
      <c r="P29" s="147">
        <f>SUM(D29*2)</f>
        <v>86.44</v>
      </c>
      <c r="Q29" s="147">
        <f>SUM((P29+E29)*(1+F29))</f>
        <v>102.63</v>
      </c>
    </row>
    <row r="30" spans="1:17" ht="375" thickBot="1" x14ac:dyDescent="0.35">
      <c r="A30" s="94" t="s">
        <v>359</v>
      </c>
      <c r="B30" s="95" t="s">
        <v>261</v>
      </c>
      <c r="C30" s="120" t="s">
        <v>250</v>
      </c>
      <c r="D30" s="50">
        <v>26.09</v>
      </c>
      <c r="E30" s="50">
        <v>25.81</v>
      </c>
      <c r="F30" s="5"/>
      <c r="G30" s="96">
        <f t="shared" ref="G30:G32" si="15">SUM(D30:E30)*(1+F30)</f>
        <v>51.9</v>
      </c>
      <c r="H30" s="7"/>
      <c r="I30" s="7"/>
      <c r="J30" s="51">
        <f t="shared" ref="J30:J32" si="16">SUM(D30*1.5)</f>
        <v>39.134999999999998</v>
      </c>
      <c r="K30" s="52">
        <f t="shared" ref="K30:K32" si="17">SUM(E30+J30)*(1+F30)</f>
        <v>64.944999999999993</v>
      </c>
      <c r="L30" s="52">
        <f t="shared" ref="L30:L32" si="18">SUM(D30*1.5)</f>
        <v>39.134999999999998</v>
      </c>
      <c r="M30" s="52">
        <f t="shared" ref="M30:M32" si="19">SUM(E30+L30)*(1+F30)</f>
        <v>64.944999999999993</v>
      </c>
      <c r="N30" s="52">
        <f t="shared" ref="N30:N32" si="20">SUM(D30*1.5)</f>
        <v>39.134999999999998</v>
      </c>
      <c r="O30" s="52">
        <f t="shared" ref="O30:O32" si="21">SUM(N30+E30)*(1+F30)</f>
        <v>64.944999999999993</v>
      </c>
      <c r="P30" s="52">
        <f t="shared" ref="P30:P32" si="22">SUM(D30*2)</f>
        <v>52.18</v>
      </c>
      <c r="Q30" s="52">
        <f t="shared" ref="Q30:Q32" si="23">SUM((P30+E30)*(1+F30))</f>
        <v>77.989999999999995</v>
      </c>
    </row>
    <row r="31" spans="1:17" ht="331.8" thickBot="1" x14ac:dyDescent="0.35">
      <c r="A31" s="94" t="s">
        <v>360</v>
      </c>
      <c r="B31" s="95" t="s">
        <v>260</v>
      </c>
      <c r="C31" s="120" t="s">
        <v>250</v>
      </c>
      <c r="D31" s="50">
        <v>26.14</v>
      </c>
      <c r="E31" s="50">
        <v>25.81</v>
      </c>
      <c r="F31" s="5"/>
      <c r="G31" s="96">
        <f t="shared" si="15"/>
        <v>51.95</v>
      </c>
      <c r="H31" s="7"/>
      <c r="I31" s="7"/>
      <c r="J31" s="51">
        <f t="shared" si="16"/>
        <v>39.21</v>
      </c>
      <c r="K31" s="52">
        <f t="shared" si="17"/>
        <v>65.02</v>
      </c>
      <c r="L31" s="52">
        <f t="shared" si="18"/>
        <v>39.21</v>
      </c>
      <c r="M31" s="52">
        <f t="shared" si="19"/>
        <v>65.02</v>
      </c>
      <c r="N31" s="52">
        <f t="shared" si="20"/>
        <v>39.21</v>
      </c>
      <c r="O31" s="52">
        <f t="shared" si="21"/>
        <v>65.02</v>
      </c>
      <c r="P31" s="52">
        <f t="shared" si="22"/>
        <v>52.28</v>
      </c>
      <c r="Q31" s="52">
        <f t="shared" si="23"/>
        <v>78.09</v>
      </c>
    </row>
    <row r="32" spans="1:17" ht="360.6" thickBot="1" x14ac:dyDescent="0.35">
      <c r="A32" s="94" t="s">
        <v>361</v>
      </c>
      <c r="B32" s="95" t="s">
        <v>259</v>
      </c>
      <c r="C32" s="120" t="s">
        <v>250</v>
      </c>
      <c r="D32" s="50">
        <v>26.19</v>
      </c>
      <c r="E32" s="50">
        <v>25.81</v>
      </c>
      <c r="F32" s="5"/>
      <c r="G32" s="96">
        <f t="shared" si="15"/>
        <v>52</v>
      </c>
      <c r="H32" s="7"/>
      <c r="I32" s="7"/>
      <c r="J32" s="51">
        <f t="shared" si="16"/>
        <v>39.285000000000004</v>
      </c>
      <c r="K32" s="52">
        <f t="shared" si="17"/>
        <v>65.094999999999999</v>
      </c>
      <c r="L32" s="52">
        <f t="shared" si="18"/>
        <v>39.285000000000004</v>
      </c>
      <c r="M32" s="52">
        <f t="shared" si="19"/>
        <v>65.094999999999999</v>
      </c>
      <c r="N32" s="52">
        <f t="shared" si="20"/>
        <v>39.285000000000004</v>
      </c>
      <c r="O32" s="52">
        <f t="shared" si="21"/>
        <v>65.094999999999999</v>
      </c>
      <c r="P32" s="52">
        <f t="shared" si="22"/>
        <v>52.38</v>
      </c>
      <c r="Q32" s="52">
        <f t="shared" si="23"/>
        <v>78.19</v>
      </c>
    </row>
    <row r="34" spans="1:2" ht="200.4" customHeight="1" x14ac:dyDescent="0.3">
      <c r="A34" s="149" t="s">
        <v>311</v>
      </c>
      <c r="B34" s="149"/>
    </row>
  </sheetData>
  <autoFilter ref="A1:Q1" xr:uid="{52E51968-6A60-433C-9D2E-D01361F009C7}"/>
  <mergeCells count="1">
    <mergeCell ref="A34:B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DCF83-4E44-4FAE-A2A9-2560F5E42EEC}">
  <sheetPr codeName="Sheet2"/>
  <dimension ref="A1:G7"/>
  <sheetViews>
    <sheetView workbookViewId="0">
      <selection activeCell="J9" sqref="J9"/>
    </sheetView>
  </sheetViews>
  <sheetFormatPr defaultRowHeight="14.4" x14ac:dyDescent="0.3"/>
  <cols>
    <col min="1" max="1" width="48.6640625" customWidth="1"/>
    <col min="2" max="2" width="11.88671875" customWidth="1"/>
    <col min="3" max="3" width="16.44140625" customWidth="1"/>
    <col min="4" max="4" width="19.88671875" customWidth="1"/>
    <col min="5" max="5" width="12.33203125" customWidth="1"/>
    <col min="6" max="6" width="13.109375" customWidth="1"/>
  </cols>
  <sheetData>
    <row r="1" spans="1:7" ht="78" x14ac:dyDescent="0.3">
      <c r="A1" s="1" t="s">
        <v>10</v>
      </c>
      <c r="B1" s="2" t="s">
        <v>11</v>
      </c>
      <c r="C1" s="2" t="s">
        <v>19</v>
      </c>
      <c r="D1" s="2" t="s">
        <v>1</v>
      </c>
      <c r="E1" s="2" t="s">
        <v>12</v>
      </c>
      <c r="F1" s="2" t="s">
        <v>52</v>
      </c>
    </row>
    <row r="2" spans="1:7" ht="15.6" x14ac:dyDescent="0.3">
      <c r="A2" s="41"/>
      <c r="B2" s="42"/>
      <c r="C2" s="42"/>
      <c r="D2" s="42"/>
      <c r="E2" s="42"/>
      <c r="F2" s="42"/>
    </row>
    <row r="3" spans="1:7" ht="15.6" x14ac:dyDescent="0.3">
      <c r="A3" s="41"/>
      <c r="B3" s="42"/>
      <c r="C3" s="42"/>
      <c r="D3" s="42"/>
      <c r="E3" s="42"/>
      <c r="F3" s="42"/>
    </row>
    <row r="4" spans="1:7" x14ac:dyDescent="0.3">
      <c r="A4" s="43"/>
      <c r="B4" s="43"/>
      <c r="C4" s="43"/>
      <c r="D4" s="43"/>
      <c r="E4" s="43"/>
      <c r="F4" s="43"/>
    </row>
    <row r="6" spans="1:7" x14ac:dyDescent="0.3">
      <c r="A6" s="148" t="s">
        <v>64</v>
      </c>
      <c r="B6" s="148"/>
      <c r="C6" s="148"/>
      <c r="D6" s="148"/>
      <c r="E6" s="148"/>
      <c r="F6" s="148"/>
      <c r="G6" s="148"/>
    </row>
    <row r="7" spans="1:7" ht="48.75" customHeight="1" x14ac:dyDescent="0.3">
      <c r="A7" s="148"/>
      <c r="B7" s="148"/>
      <c r="C7" s="148"/>
      <c r="D7" s="148"/>
      <c r="E7" s="148"/>
      <c r="F7" s="148"/>
      <c r="G7" s="148"/>
    </row>
  </sheetData>
  <mergeCells count="1">
    <mergeCell ref="A6: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88677-4BD3-473B-852C-110E8D3CC222}">
  <sheetPr codeName="Sheet3"/>
  <dimension ref="A1:P8"/>
  <sheetViews>
    <sheetView zoomScale="60" zoomScaleNormal="60" workbookViewId="0">
      <pane xSplit="1" ySplit="1" topLeftCell="B8" activePane="bottomRight" state="frozen"/>
      <selection pane="topRight" activeCell="B1" sqref="B1"/>
      <selection pane="bottomLeft" activeCell="A2" sqref="A2"/>
      <selection pane="bottomRight" activeCell="A8" sqref="A8:B8"/>
    </sheetView>
  </sheetViews>
  <sheetFormatPr defaultColWidth="8.6640625" defaultRowHeight="14.4" x14ac:dyDescent="0.3"/>
  <cols>
    <col min="1" max="1" width="49.33203125" customWidth="1"/>
    <col min="2" max="2" width="77.109375" customWidth="1"/>
    <col min="3" max="3" width="60.6640625" customWidth="1"/>
    <col min="4" max="4" width="18.44140625" bestFit="1" customWidth="1"/>
    <col min="5" max="5" width="18.6640625" bestFit="1" customWidth="1"/>
    <col min="6" max="6" width="14.33203125" bestFit="1" customWidth="1"/>
    <col min="7" max="7" width="15.33203125" bestFit="1" customWidth="1"/>
    <col min="8" max="8" width="15.44140625" customWidth="1"/>
    <col min="9" max="9" width="14.44140625" customWidth="1"/>
    <col min="10" max="10" width="16.6640625" customWidth="1"/>
    <col min="11" max="13" width="15.88671875" customWidth="1"/>
    <col min="14" max="15" width="19.6640625" customWidth="1"/>
    <col min="16" max="16" width="11.88671875" hidden="1" customWidth="1"/>
    <col min="17" max="18" width="0" hidden="1" customWidth="1"/>
  </cols>
  <sheetData>
    <row r="1" spans="1:16" s="19" customFormat="1" ht="43.2" x14ac:dyDescent="0.3">
      <c r="A1" s="8" t="s">
        <v>2</v>
      </c>
      <c r="B1" s="8" t="s">
        <v>3</v>
      </c>
      <c r="C1" s="8" t="s">
        <v>4</v>
      </c>
      <c r="D1" s="9" t="s">
        <v>5</v>
      </c>
      <c r="E1" s="9" t="s">
        <v>6</v>
      </c>
      <c r="F1" s="10" t="s">
        <v>7</v>
      </c>
      <c r="G1" s="11" t="s">
        <v>8</v>
      </c>
      <c r="H1" s="9" t="s">
        <v>23</v>
      </c>
      <c r="I1" s="18" t="s">
        <v>24</v>
      </c>
      <c r="J1" s="18" t="s">
        <v>25</v>
      </c>
      <c r="K1" s="18" t="s">
        <v>26</v>
      </c>
      <c r="L1" s="18" t="s">
        <v>27</v>
      </c>
      <c r="M1" s="18" t="s">
        <v>28</v>
      </c>
      <c r="N1" s="18" t="s">
        <v>29</v>
      </c>
      <c r="O1" s="18" t="s">
        <v>30</v>
      </c>
    </row>
    <row r="2" spans="1:16" s="23" customFormat="1" ht="292.5" customHeight="1" thickBot="1" x14ac:dyDescent="0.35">
      <c r="A2" s="12" t="s">
        <v>76</v>
      </c>
      <c r="B2" s="3" t="s">
        <v>13</v>
      </c>
      <c r="C2" s="20" t="s">
        <v>245</v>
      </c>
      <c r="D2" s="4">
        <v>72.260000000000005</v>
      </c>
      <c r="E2" s="4">
        <v>42.1</v>
      </c>
      <c r="F2" s="5"/>
      <c r="G2" s="6">
        <f>SUM(D2:E2)*(1+F2)</f>
        <v>114.36000000000001</v>
      </c>
      <c r="H2" s="21">
        <f>SUM(D2*2)</f>
        <v>144.52000000000001</v>
      </c>
      <c r="I2" s="22">
        <f>SUM(E2+H2)*(1+F2)</f>
        <v>186.62</v>
      </c>
      <c r="J2" s="22">
        <f>SUM(D2*1.5)</f>
        <v>108.39000000000001</v>
      </c>
      <c r="K2" s="22">
        <f>SUM(E2+J2)*(1+F2)</f>
        <v>150.49</v>
      </c>
      <c r="L2" s="22">
        <f>SUM(D2*1.5)</f>
        <v>108.39000000000001</v>
      </c>
      <c r="M2" s="22">
        <f>SUM(L2+E2)*(1+F2)</f>
        <v>150.49</v>
      </c>
      <c r="N2" s="22">
        <f>SUM(D2*2)</f>
        <v>144.52000000000001</v>
      </c>
      <c r="O2" s="22">
        <f>SUM((N2+E2)*(1+F2))*2</f>
        <v>373.24</v>
      </c>
    </row>
    <row r="3" spans="1:16" ht="178.5" customHeight="1" thickBot="1" x14ac:dyDescent="0.35">
      <c r="A3" s="12" t="s">
        <v>77</v>
      </c>
      <c r="B3" s="13" t="s">
        <v>31</v>
      </c>
      <c r="C3" s="24" t="s">
        <v>32</v>
      </c>
      <c r="D3" s="25">
        <v>87.04</v>
      </c>
      <c r="E3" s="4">
        <v>39.799999999999997</v>
      </c>
      <c r="F3" s="5"/>
      <c r="G3" s="6">
        <f>SUM(D3:E3)*(1+F3)</f>
        <v>126.84</v>
      </c>
      <c r="H3" s="29">
        <f>SUM(D3*2)</f>
        <v>174.08</v>
      </c>
      <c r="I3" s="32">
        <f>SUM((H3+P3)*(1+F3))</f>
        <v>209.88</v>
      </c>
      <c r="J3" s="32">
        <f>SUM(D3*1.5)</f>
        <v>130.56</v>
      </c>
      <c r="K3" s="32">
        <f>SUM((J3+E3)*(1+F3))</f>
        <v>170.36</v>
      </c>
      <c r="L3" s="32">
        <f>SUM(D3*2)</f>
        <v>174.08</v>
      </c>
      <c r="M3" s="32">
        <f>SUM((L3+E3)*(1+F3))</f>
        <v>213.88</v>
      </c>
      <c r="N3" s="32">
        <f>SUM(D3*2)</f>
        <v>174.08</v>
      </c>
      <c r="O3" s="32">
        <f>SUM((N3+E3)*(1+F3))</f>
        <v>213.88</v>
      </c>
      <c r="P3">
        <v>35.799999999999997</v>
      </c>
    </row>
    <row r="4" spans="1:16" ht="252.75" customHeight="1" thickBot="1" x14ac:dyDescent="0.35">
      <c r="A4" s="12" t="s">
        <v>78</v>
      </c>
      <c r="B4" s="26" t="s">
        <v>75</v>
      </c>
      <c r="C4" s="27" t="s">
        <v>32</v>
      </c>
      <c r="D4" s="28">
        <v>72.61</v>
      </c>
      <c r="E4" s="29">
        <v>39.799999999999997</v>
      </c>
      <c r="F4" s="30"/>
      <c r="G4" s="31">
        <f>SUM(D4:E4)*(1+F4)</f>
        <v>112.41</v>
      </c>
      <c r="H4" s="29">
        <f>SUM(D4*2)</f>
        <v>145.22</v>
      </c>
      <c r="I4" s="32">
        <f>SUM((H4+P4)*(1+F4))</f>
        <v>181.01999999999998</v>
      </c>
      <c r="J4" s="32">
        <f>SUM(D4*1.5)</f>
        <v>108.91499999999999</v>
      </c>
      <c r="K4" s="32">
        <f>SUM((J4+E4)*(1+F4))</f>
        <v>148.71499999999997</v>
      </c>
      <c r="L4" s="32">
        <f>SUM(D4*2)</f>
        <v>145.22</v>
      </c>
      <c r="M4" s="32">
        <f>SUM((L4+E4)*(1+F4))</f>
        <v>185.01999999999998</v>
      </c>
      <c r="N4" s="32">
        <f>SUM(D4*2)</f>
        <v>145.22</v>
      </c>
      <c r="O4" s="32">
        <f>SUM((N4+E4)*(1+F4))</f>
        <v>185.01999999999998</v>
      </c>
      <c r="P4">
        <v>35.799999999999997</v>
      </c>
    </row>
    <row r="5" spans="1:16" ht="303" thickBot="1" x14ac:dyDescent="0.35">
      <c r="A5" s="14" t="s">
        <v>79</v>
      </c>
      <c r="B5" s="15" t="s">
        <v>275</v>
      </c>
      <c r="C5" s="15" t="s">
        <v>15</v>
      </c>
      <c r="D5" s="28">
        <v>35.99</v>
      </c>
      <c r="E5" s="29">
        <v>13.05</v>
      </c>
      <c r="F5" s="30"/>
      <c r="G5" s="31">
        <f t="shared" ref="G5:G6" si="0">SUM(D5:E5)*(1+F5)</f>
        <v>49.040000000000006</v>
      </c>
      <c r="H5" s="33">
        <f>D5*1.5</f>
        <v>53.984999999999999</v>
      </c>
      <c r="I5" s="33">
        <f>(H5+E5)*(1+F5)</f>
        <v>67.034999999999997</v>
      </c>
      <c r="J5" s="33">
        <f>D5</f>
        <v>35.99</v>
      </c>
      <c r="K5" s="33">
        <f>(J5+$E5)*(1+F5)</f>
        <v>49.040000000000006</v>
      </c>
      <c r="L5" s="33">
        <f>D5*1.5</f>
        <v>53.984999999999999</v>
      </c>
      <c r="M5" s="33">
        <f>(L5+$E5)*(1+F5)</f>
        <v>67.034999999999997</v>
      </c>
      <c r="N5" s="33">
        <f>D5*3</f>
        <v>107.97</v>
      </c>
      <c r="O5" s="33">
        <f>(N5+$E5)*(1+F5)</f>
        <v>121.02</v>
      </c>
      <c r="P5" s="33"/>
    </row>
    <row r="6" spans="1:16" ht="303" thickBot="1" x14ac:dyDescent="0.35">
      <c r="A6" s="14" t="s">
        <v>80</v>
      </c>
      <c r="B6" s="15" t="s">
        <v>276</v>
      </c>
      <c r="C6" s="15" t="s">
        <v>16</v>
      </c>
      <c r="D6" s="34">
        <v>41.255000000000003</v>
      </c>
      <c r="E6" s="35">
        <v>50.3125</v>
      </c>
      <c r="F6" s="36"/>
      <c r="G6" s="37">
        <f t="shared" si="0"/>
        <v>91.567499999999995</v>
      </c>
      <c r="H6" s="33">
        <f>D6*1.5</f>
        <v>61.882500000000007</v>
      </c>
      <c r="I6" s="33">
        <f>(H6+E6)*(1+F6)</f>
        <v>112.19500000000001</v>
      </c>
      <c r="J6" s="33">
        <f>D6*1.5</f>
        <v>61.882500000000007</v>
      </c>
      <c r="K6" s="33">
        <f>(J6+$E6)*(1+F6)</f>
        <v>112.19500000000001</v>
      </c>
      <c r="L6" s="33">
        <f>D6*2</f>
        <v>82.51</v>
      </c>
      <c r="M6" s="33">
        <f>(L6+$E6)*(1+F6)</f>
        <v>132.82249999999999</v>
      </c>
      <c r="N6" s="33">
        <f>D6*3</f>
        <v>123.76500000000001</v>
      </c>
      <c r="O6" s="33">
        <f>(N6+$E6)*(1+F6)</f>
        <v>174.07750000000001</v>
      </c>
    </row>
    <row r="8" spans="1:16" ht="172.8" customHeight="1" x14ac:dyDescent="0.3">
      <c r="A8" s="149" t="s">
        <v>311</v>
      </c>
      <c r="B8" s="149"/>
    </row>
  </sheetData>
  <autoFilter ref="A1:O6" xr:uid="{2C6A9560-EBDB-42DA-9531-1F24FB3BD499}"/>
  <mergeCells count="1">
    <mergeCell ref="A8:B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3AED-5048-4D3B-A58D-2D5925197DBB}">
  <sheetPr codeName="Sheet4"/>
  <dimension ref="A1:S7"/>
  <sheetViews>
    <sheetView zoomScale="60" zoomScaleNormal="60" workbookViewId="0">
      <pane xSplit="1" ySplit="1" topLeftCell="B5" activePane="bottomRight" state="frozen"/>
      <selection pane="topRight" activeCell="B1" sqref="B1"/>
      <selection pane="bottomLeft" activeCell="A2" sqref="A2"/>
      <selection pane="bottomRight" activeCell="A7" sqref="A7:B7"/>
    </sheetView>
  </sheetViews>
  <sheetFormatPr defaultRowHeight="14.4" x14ac:dyDescent="0.3"/>
  <cols>
    <col min="1" max="1" width="49.33203125" customWidth="1"/>
    <col min="2" max="2" width="77.109375" customWidth="1"/>
    <col min="3" max="3" width="60.6640625" customWidth="1"/>
    <col min="4" max="4" width="18.44140625" bestFit="1" customWidth="1"/>
    <col min="5" max="5" width="18.6640625" bestFit="1" customWidth="1"/>
    <col min="6" max="6" width="14.33203125" bestFit="1" customWidth="1"/>
    <col min="7" max="7" width="15.33203125" bestFit="1" customWidth="1"/>
    <col min="8" max="8" width="20.44140625" customWidth="1"/>
    <col min="9" max="9" width="17.6640625" customWidth="1"/>
    <col min="10" max="10" width="15.44140625" customWidth="1"/>
    <col min="11" max="11" width="14.44140625" customWidth="1"/>
    <col min="12" max="12" width="16.6640625" customWidth="1"/>
    <col min="13" max="15" width="15.88671875" customWidth="1"/>
    <col min="16" max="17" width="19.6640625" customWidth="1"/>
  </cols>
  <sheetData>
    <row r="1" spans="1:19" ht="57.6" x14ac:dyDescent="0.3">
      <c r="A1" s="8" t="s">
        <v>2</v>
      </c>
      <c r="B1" s="8" t="s">
        <v>3</v>
      </c>
      <c r="C1" s="8" t="s">
        <v>4</v>
      </c>
      <c r="D1" s="9" t="s">
        <v>5</v>
      </c>
      <c r="E1" s="9" t="s">
        <v>6</v>
      </c>
      <c r="F1" s="10" t="s">
        <v>7</v>
      </c>
      <c r="G1" s="11" t="s">
        <v>8</v>
      </c>
      <c r="H1" s="11" t="s">
        <v>0</v>
      </c>
      <c r="I1" s="11" t="s">
        <v>9</v>
      </c>
      <c r="J1" s="9" t="s">
        <v>23</v>
      </c>
      <c r="K1" s="18" t="s">
        <v>24</v>
      </c>
      <c r="L1" s="18" t="s">
        <v>25</v>
      </c>
      <c r="M1" s="18" t="s">
        <v>26</v>
      </c>
      <c r="N1" s="18" t="s">
        <v>27</v>
      </c>
      <c r="O1" s="18" t="s">
        <v>28</v>
      </c>
      <c r="P1" s="18" t="s">
        <v>29</v>
      </c>
      <c r="Q1" s="18" t="s">
        <v>30</v>
      </c>
    </row>
    <row r="2" spans="1:19" ht="290.39999999999998" thickBot="1" x14ac:dyDescent="0.35">
      <c r="A2" s="12" t="s">
        <v>81</v>
      </c>
      <c r="B2" s="3" t="s">
        <v>13</v>
      </c>
      <c r="C2" s="20" t="s">
        <v>245</v>
      </c>
      <c r="D2" s="4">
        <v>72.260000000000005</v>
      </c>
      <c r="E2" s="4">
        <v>42.1</v>
      </c>
      <c r="F2" s="5"/>
      <c r="G2" s="6">
        <f>SUM(D2:E2)*(1+F2)</f>
        <v>114.36000000000001</v>
      </c>
      <c r="H2" s="7"/>
      <c r="I2" s="7"/>
      <c r="J2" s="21">
        <f>SUM(D2*2)</f>
        <v>144.52000000000001</v>
      </c>
      <c r="K2" s="22">
        <f>SUM(E2+J2)*(1+F2)</f>
        <v>186.62</v>
      </c>
      <c r="L2" s="22">
        <f>SUM(D2*1.5)</f>
        <v>108.39000000000001</v>
      </c>
      <c r="M2" s="22">
        <f>SUM(E2+L2)*(1+F2)</f>
        <v>150.49</v>
      </c>
      <c r="N2" s="22">
        <f>SUM(D2*1.5)</f>
        <v>108.39000000000001</v>
      </c>
      <c r="O2" s="22">
        <f>SUM(N2+E2)*(1+F2)</f>
        <v>150.49</v>
      </c>
      <c r="P2" s="22">
        <f>SUM(D2*2)</f>
        <v>144.52000000000001</v>
      </c>
      <c r="Q2" s="22">
        <f>SUM((P2+E2)*(1+F2))*2</f>
        <v>373.24</v>
      </c>
    </row>
    <row r="3" spans="1:19" s="53" customFormat="1" ht="304.2" thickBot="1" x14ac:dyDescent="0.35">
      <c r="A3" s="46" t="s">
        <v>278</v>
      </c>
      <c r="B3" s="47" t="s">
        <v>279</v>
      </c>
      <c r="C3" s="48" t="s">
        <v>277</v>
      </c>
      <c r="D3" s="49">
        <v>81.819999999999993</v>
      </c>
      <c r="E3" s="50">
        <f>R3+S3</f>
        <v>35.200000000000003</v>
      </c>
      <c r="F3" s="5"/>
      <c r="G3" s="96">
        <f>SUM(D3:E3)*(1+F3)</f>
        <v>117.02</v>
      </c>
      <c r="H3" s="7"/>
      <c r="I3" s="7"/>
      <c r="J3" s="51">
        <f>SUM(D3*2)</f>
        <v>163.63999999999999</v>
      </c>
      <c r="K3" s="52">
        <f>SUM((J3+S3)+(R3*2))*(1+F3)</f>
        <v>226.64</v>
      </c>
      <c r="L3" s="52">
        <f>SUM(D3*1.5)</f>
        <v>122.72999999999999</v>
      </c>
      <c r="M3" s="52">
        <f>SUM((L3+S3)+(R3*1.5))*(1+F3)</f>
        <v>171.82999999999998</v>
      </c>
      <c r="N3" s="52">
        <f>SUM(D3*2)</f>
        <v>163.63999999999999</v>
      </c>
      <c r="O3" s="52">
        <f>SUM((N3+S3)+(R3*2))*(1+F3)</f>
        <v>226.64</v>
      </c>
      <c r="P3" s="52">
        <f>SUM(D3*2)</f>
        <v>163.63999999999999</v>
      </c>
      <c r="Q3" s="52">
        <f>SUM((N3+S3)+(R3*2))*(1+F3)</f>
        <v>226.64</v>
      </c>
      <c r="R3" s="53">
        <v>27.8</v>
      </c>
      <c r="S3" s="53">
        <v>7.4</v>
      </c>
    </row>
    <row r="4" spans="1:19" s="53" customFormat="1" ht="221.4" thickBot="1" x14ac:dyDescent="0.35">
      <c r="A4" s="46" t="s">
        <v>280</v>
      </c>
      <c r="B4" s="97" t="s">
        <v>281</v>
      </c>
      <c r="C4" s="48" t="s">
        <v>277</v>
      </c>
      <c r="D4" s="98">
        <v>68.17</v>
      </c>
      <c r="E4" s="50">
        <f>R4+S4</f>
        <v>35.200000000000003</v>
      </c>
      <c r="F4" s="30"/>
      <c r="G4" s="100">
        <f>SUM(D4:E4)*(1+F4)</f>
        <v>103.37</v>
      </c>
      <c r="H4" s="7"/>
      <c r="I4" s="7"/>
      <c r="J4" s="99">
        <f>SUM(D4*2)</f>
        <v>136.34</v>
      </c>
      <c r="K4" s="52">
        <f>SUM((J4+S4)+(R4*2))*(1+F4)</f>
        <v>199.34</v>
      </c>
      <c r="L4" s="101">
        <f>SUM(D4*1.5)</f>
        <v>102.255</v>
      </c>
      <c r="M4" s="52">
        <f>SUM((L4+S4)+(R4*1.5))*(1+F4)</f>
        <v>151.35500000000002</v>
      </c>
      <c r="N4" s="101">
        <f>SUM(D4*2)</f>
        <v>136.34</v>
      </c>
      <c r="O4" s="52">
        <f>SUM((N4+S4)+(R4*2))*(1+F4)</f>
        <v>199.34</v>
      </c>
      <c r="P4" s="101">
        <f>SUM(D4*2)</f>
        <v>136.34</v>
      </c>
      <c r="Q4" s="52">
        <f>SUM((N4+S4)+(R4*2))*(1+F4)</f>
        <v>199.34</v>
      </c>
      <c r="R4" s="53">
        <v>27.8</v>
      </c>
      <c r="S4" s="53">
        <v>7.4</v>
      </c>
    </row>
    <row r="5" spans="1:19" ht="259.8" thickBot="1" x14ac:dyDescent="0.35">
      <c r="A5" s="94" t="s">
        <v>94</v>
      </c>
      <c r="B5" s="95" t="s">
        <v>274</v>
      </c>
      <c r="C5" s="95" t="s">
        <v>244</v>
      </c>
      <c r="D5" s="34">
        <v>46.115000000000002</v>
      </c>
      <c r="E5" s="35">
        <v>51.502499999999998</v>
      </c>
      <c r="F5" s="36"/>
      <c r="G5" s="37">
        <f t="shared" ref="G5" si="0">SUM(D5:E5)*(1+F5)</f>
        <v>97.617500000000007</v>
      </c>
      <c r="H5" s="7"/>
      <c r="I5" s="7"/>
      <c r="J5" s="33">
        <f>D5*1.5</f>
        <v>69.172499999999999</v>
      </c>
      <c r="K5" s="33">
        <f>(J5+E5)*(1+F5)</f>
        <v>120.675</v>
      </c>
      <c r="L5" s="33">
        <f>D5*1.5</f>
        <v>69.172499999999999</v>
      </c>
      <c r="M5" s="33">
        <f>(L5+$E5)*(1+F5)</f>
        <v>120.675</v>
      </c>
      <c r="N5" s="33">
        <f>D5*1.5</f>
        <v>69.172499999999999</v>
      </c>
      <c r="O5" s="33">
        <f>(N5+$E5)*(1+F5)</f>
        <v>120.675</v>
      </c>
      <c r="P5" s="33">
        <f>D5*2</f>
        <v>92.23</v>
      </c>
      <c r="Q5" s="33">
        <f>(P5+$E5)*(1+F5)</f>
        <v>143.73250000000002</v>
      </c>
    </row>
    <row r="7" spans="1:19" ht="169.8" customHeight="1" x14ac:dyDescent="0.3">
      <c r="A7" s="149" t="s">
        <v>311</v>
      </c>
      <c r="B7" s="149"/>
    </row>
  </sheetData>
  <autoFilter ref="A1:Q1" xr:uid="{A4035DCC-FDB6-484B-8161-36A0DAE5EE7A}"/>
  <mergeCells count="1">
    <mergeCell ref="A7:B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A12A-D5E3-4E31-B8CE-E2114701F506}">
  <sheetPr codeName="Sheet5"/>
  <dimension ref="A1:R24"/>
  <sheetViews>
    <sheetView zoomScale="60" zoomScaleNormal="60" workbookViewId="0">
      <pane xSplit="1" ySplit="1" topLeftCell="B21" activePane="bottomRight" state="frozen"/>
      <selection pane="topRight" activeCell="B1" sqref="B1"/>
      <selection pane="bottomLeft" activeCell="A2" sqref="A2"/>
      <selection pane="bottomRight" activeCell="A24" sqref="A24:B24"/>
    </sheetView>
  </sheetViews>
  <sheetFormatPr defaultRowHeight="14.4" x14ac:dyDescent="0.3"/>
  <cols>
    <col min="1" max="1" width="49.33203125" customWidth="1"/>
    <col min="2" max="2" width="77.109375" customWidth="1"/>
    <col min="3" max="3" width="60.6640625" customWidth="1"/>
    <col min="4" max="4" width="18.44140625" bestFit="1" customWidth="1"/>
    <col min="5" max="5" width="18.6640625" bestFit="1" customWidth="1"/>
    <col min="6" max="6" width="14.33203125" bestFit="1" customWidth="1"/>
    <col min="7" max="7" width="15.33203125" bestFit="1" customWidth="1"/>
    <col min="8" max="8" width="20.44140625" customWidth="1"/>
    <col min="9" max="9" width="17.6640625" customWidth="1"/>
    <col min="10" max="10" width="15.44140625" customWidth="1"/>
    <col min="11" max="11" width="14.44140625" customWidth="1"/>
    <col min="12" max="12" width="16.6640625" customWidth="1"/>
    <col min="13" max="15" width="15.88671875" customWidth="1"/>
    <col min="16" max="17" width="19.6640625" customWidth="1"/>
  </cols>
  <sheetData>
    <row r="1" spans="1:18" ht="58.2" thickBot="1" x14ac:dyDescent="0.35">
      <c r="A1" s="60" t="s">
        <v>2</v>
      </c>
      <c r="B1" s="60" t="s">
        <v>3</v>
      </c>
      <c r="C1" s="60" t="s">
        <v>4</v>
      </c>
      <c r="D1" s="9" t="s">
        <v>5</v>
      </c>
      <c r="E1" s="9" t="s">
        <v>6</v>
      </c>
      <c r="F1" s="10" t="s">
        <v>7</v>
      </c>
      <c r="G1" s="11" t="s">
        <v>8</v>
      </c>
      <c r="H1" s="11" t="s">
        <v>0</v>
      </c>
      <c r="I1" s="11" t="s">
        <v>9</v>
      </c>
      <c r="J1" s="9" t="s">
        <v>23</v>
      </c>
      <c r="K1" s="18" t="s">
        <v>24</v>
      </c>
      <c r="L1" s="18" t="s">
        <v>25</v>
      </c>
      <c r="M1" s="18" t="s">
        <v>26</v>
      </c>
      <c r="N1" s="18" t="s">
        <v>27</v>
      </c>
      <c r="O1" s="18" t="s">
        <v>28</v>
      </c>
      <c r="P1" s="18" t="s">
        <v>29</v>
      </c>
      <c r="Q1" s="18" t="s">
        <v>30</v>
      </c>
    </row>
    <row r="2" spans="1:18" ht="290.39999999999998" thickBot="1" x14ac:dyDescent="0.35">
      <c r="A2" s="126" t="s">
        <v>82</v>
      </c>
      <c r="B2" s="127" t="s">
        <v>13</v>
      </c>
      <c r="C2" s="128" t="s">
        <v>245</v>
      </c>
      <c r="D2" s="25">
        <v>72.260000000000005</v>
      </c>
      <c r="E2" s="4">
        <v>42.1</v>
      </c>
      <c r="F2" s="5"/>
      <c r="G2" s="6">
        <f>SUM(D2:E2)*(1+F2)</f>
        <v>114.36000000000001</v>
      </c>
      <c r="H2" s="7"/>
      <c r="I2" s="7"/>
      <c r="J2" s="21">
        <f>SUM(D2*2)</f>
        <v>144.52000000000001</v>
      </c>
      <c r="K2" s="22">
        <f>SUM(E2+J2)*(1+F2)</f>
        <v>186.62</v>
      </c>
      <c r="L2" s="22">
        <f>SUM(D2*1.5)</f>
        <v>108.39000000000001</v>
      </c>
      <c r="M2" s="22">
        <f>SUM(E2+L2)*(1+F2)</f>
        <v>150.49</v>
      </c>
      <c r="N2" s="22">
        <f>SUM(D2*1.5)</f>
        <v>108.39000000000001</v>
      </c>
      <c r="O2" s="22">
        <f>SUM(N2+E2)*(1+F2)</f>
        <v>150.49</v>
      </c>
      <c r="P2" s="22">
        <f>SUM(D2*2)</f>
        <v>144.52000000000001</v>
      </c>
      <c r="Q2" s="22">
        <f>SUM((P2+E2)*(1+F2))</f>
        <v>186.62</v>
      </c>
    </row>
    <row r="3" spans="1:18" s="53" customFormat="1" ht="290.39999999999998" thickBot="1" x14ac:dyDescent="0.35">
      <c r="A3" s="129" t="s">
        <v>246</v>
      </c>
      <c r="B3" s="109" t="s">
        <v>13</v>
      </c>
      <c r="C3" s="125" t="s">
        <v>282</v>
      </c>
      <c r="D3" s="49">
        <v>51.38</v>
      </c>
      <c r="E3" s="50">
        <v>42.71</v>
      </c>
      <c r="F3" s="5"/>
      <c r="G3" s="96">
        <f>SUM(D3:E3)*(1+F3)</f>
        <v>94.09</v>
      </c>
      <c r="H3" s="7"/>
      <c r="I3" s="7"/>
      <c r="J3" s="51">
        <f>SUM(D3*2)</f>
        <v>102.76</v>
      </c>
      <c r="K3" s="22">
        <f>SUM(E3+J3)*(1+F3)</f>
        <v>145.47</v>
      </c>
      <c r="L3" s="52">
        <f>SUM(D3*1.5)</f>
        <v>77.070000000000007</v>
      </c>
      <c r="M3" s="52">
        <f>SUM(E3+L3)*(1+F3)</f>
        <v>119.78</v>
      </c>
      <c r="N3" s="52">
        <f>SUM(D3*1.5)</f>
        <v>77.070000000000007</v>
      </c>
      <c r="O3" s="52">
        <f>SUM(N3+E3)*(1+F3)</f>
        <v>119.78</v>
      </c>
      <c r="P3" s="52">
        <f>SUM(D3*2)</f>
        <v>102.76</v>
      </c>
      <c r="Q3" s="22">
        <f t="shared" ref="Q3:Q22" si="0">SUM((P3+E3)*(1+F3))</f>
        <v>145.47</v>
      </c>
    </row>
    <row r="4" spans="1:18" s="53" customFormat="1" ht="303" thickBot="1" x14ac:dyDescent="0.35">
      <c r="A4" s="129" t="s">
        <v>99</v>
      </c>
      <c r="B4" s="109" t="s">
        <v>102</v>
      </c>
      <c r="C4" s="130" t="s">
        <v>100</v>
      </c>
      <c r="D4" s="49">
        <v>65.03</v>
      </c>
      <c r="E4" s="50">
        <v>29.87</v>
      </c>
      <c r="F4" s="5"/>
      <c r="G4" s="6">
        <f t="shared" ref="G4:G5" si="1">SUM(D4:E4)*(1+F4)</f>
        <v>94.9</v>
      </c>
      <c r="H4" s="7"/>
      <c r="I4" s="7"/>
      <c r="J4" s="51">
        <f>SUM(D4*1.5)</f>
        <v>97.545000000000002</v>
      </c>
      <c r="K4" s="22">
        <f t="shared" ref="K4:K22" si="2">SUM(E4+J4)*(1+F4)</f>
        <v>127.41500000000001</v>
      </c>
      <c r="L4" s="52">
        <f t="shared" ref="L4:L5" si="3">SUM(D4*1.5)</f>
        <v>97.545000000000002</v>
      </c>
      <c r="M4" s="52">
        <f t="shared" ref="M4:M5" si="4">SUM((L4+E4)*(1+F4))</f>
        <v>127.41500000000001</v>
      </c>
      <c r="N4" s="52">
        <f>SUM(D4*1.5)</f>
        <v>97.545000000000002</v>
      </c>
      <c r="O4" s="52">
        <f t="shared" ref="O4:O22" si="5">SUM(N4+E4)*(1+F4)</f>
        <v>127.41500000000001</v>
      </c>
      <c r="P4" s="52">
        <f t="shared" ref="P4:P5" si="6">SUM(D4*2)</f>
        <v>130.06</v>
      </c>
      <c r="Q4" s="22">
        <f t="shared" si="0"/>
        <v>159.93</v>
      </c>
    </row>
    <row r="5" spans="1:18" s="53" customFormat="1" ht="303" thickBot="1" x14ac:dyDescent="0.35">
      <c r="A5" s="129" t="s">
        <v>99</v>
      </c>
      <c r="B5" s="109" t="s">
        <v>103</v>
      </c>
      <c r="C5" s="130" t="s">
        <v>100</v>
      </c>
      <c r="D5" s="49">
        <v>67.28</v>
      </c>
      <c r="E5" s="50">
        <v>29.87</v>
      </c>
      <c r="F5" s="5"/>
      <c r="G5" s="6">
        <f t="shared" si="1"/>
        <v>97.15</v>
      </c>
      <c r="H5" s="7"/>
      <c r="I5" s="7"/>
      <c r="J5" s="51">
        <f t="shared" ref="J5:J10" si="7">SUM(D5*1.5)</f>
        <v>100.92</v>
      </c>
      <c r="K5" s="22">
        <f t="shared" si="2"/>
        <v>130.79</v>
      </c>
      <c r="L5" s="52">
        <f t="shared" si="3"/>
        <v>100.92</v>
      </c>
      <c r="M5" s="52">
        <f t="shared" si="4"/>
        <v>130.79</v>
      </c>
      <c r="N5" s="52">
        <f t="shared" ref="N5:N10" si="8">SUM(D5*1.5)</f>
        <v>100.92</v>
      </c>
      <c r="O5" s="52">
        <f t="shared" si="5"/>
        <v>130.79</v>
      </c>
      <c r="P5" s="52">
        <f t="shared" si="6"/>
        <v>134.56</v>
      </c>
      <c r="Q5" s="22">
        <f t="shared" si="0"/>
        <v>164.43</v>
      </c>
    </row>
    <row r="6" spans="1:18" ht="303" thickBot="1" x14ac:dyDescent="0.35">
      <c r="A6" s="131" t="s">
        <v>99</v>
      </c>
      <c r="B6" s="111" t="s">
        <v>104</v>
      </c>
      <c r="C6" s="132" t="s">
        <v>100</v>
      </c>
      <c r="D6" s="25">
        <v>76.77</v>
      </c>
      <c r="E6" s="4">
        <v>29.87</v>
      </c>
      <c r="F6" s="5"/>
      <c r="G6" s="6">
        <f>SUM(D6:E6)*(1+F6)</f>
        <v>106.64</v>
      </c>
      <c r="H6" s="7"/>
      <c r="I6" s="7"/>
      <c r="J6" s="51">
        <f t="shared" si="7"/>
        <v>115.155</v>
      </c>
      <c r="K6" s="22">
        <f t="shared" si="2"/>
        <v>145.02500000000001</v>
      </c>
      <c r="L6" s="22">
        <f t="shared" ref="L6:L11" si="9">SUM(D6*1.5)</f>
        <v>115.155</v>
      </c>
      <c r="M6" s="22">
        <f>SUM((L6+E6)*(1+F6))</f>
        <v>145.02500000000001</v>
      </c>
      <c r="N6" s="52">
        <f t="shared" si="8"/>
        <v>115.155</v>
      </c>
      <c r="O6" s="52">
        <f t="shared" si="5"/>
        <v>145.02500000000001</v>
      </c>
      <c r="P6" s="22">
        <f t="shared" ref="P6:P11" si="10">SUM(D6*2)</f>
        <v>153.54</v>
      </c>
      <c r="Q6" s="22">
        <f t="shared" si="0"/>
        <v>183.41</v>
      </c>
    </row>
    <row r="7" spans="1:18" ht="409.6" thickBot="1" x14ac:dyDescent="0.35">
      <c r="A7" s="131" t="s">
        <v>289</v>
      </c>
      <c r="B7" s="111" t="s">
        <v>290</v>
      </c>
      <c r="C7" s="132" t="s">
        <v>101</v>
      </c>
      <c r="D7" s="28">
        <v>56.97</v>
      </c>
      <c r="E7" s="29">
        <v>29.87</v>
      </c>
      <c r="F7" s="30"/>
      <c r="G7" s="31">
        <f>SUM(D7:E7)*(1+F7)</f>
        <v>86.84</v>
      </c>
      <c r="H7" s="7"/>
      <c r="I7" s="7"/>
      <c r="J7" s="51">
        <f t="shared" si="7"/>
        <v>85.454999999999998</v>
      </c>
      <c r="K7" s="22">
        <f t="shared" si="2"/>
        <v>115.325</v>
      </c>
      <c r="L7" s="32">
        <f t="shared" si="9"/>
        <v>85.454999999999998</v>
      </c>
      <c r="M7" s="32">
        <f>SUM((L7+E7)*(1+F7))</f>
        <v>115.325</v>
      </c>
      <c r="N7" s="52">
        <f t="shared" si="8"/>
        <v>85.454999999999998</v>
      </c>
      <c r="O7" s="52">
        <f t="shared" si="5"/>
        <v>115.325</v>
      </c>
      <c r="P7" s="32">
        <f t="shared" si="10"/>
        <v>113.94</v>
      </c>
      <c r="Q7" s="22">
        <f t="shared" si="0"/>
        <v>143.81</v>
      </c>
    </row>
    <row r="8" spans="1:18" ht="303" thickBot="1" x14ac:dyDescent="0.35">
      <c r="A8" s="131" t="s">
        <v>288</v>
      </c>
      <c r="B8" s="111" t="s">
        <v>287</v>
      </c>
      <c r="C8" s="132" t="s">
        <v>100</v>
      </c>
      <c r="D8" s="28">
        <v>51.6</v>
      </c>
      <c r="E8" s="29">
        <v>29.87</v>
      </c>
      <c r="F8" s="30"/>
      <c r="G8" s="31">
        <f>SUM(D8:E8)*(1+F8)</f>
        <v>81.47</v>
      </c>
      <c r="H8" s="7"/>
      <c r="I8" s="7"/>
      <c r="J8" s="51">
        <f t="shared" si="7"/>
        <v>77.400000000000006</v>
      </c>
      <c r="K8" s="22">
        <f t="shared" si="2"/>
        <v>107.27000000000001</v>
      </c>
      <c r="L8" s="32">
        <f t="shared" si="9"/>
        <v>77.400000000000006</v>
      </c>
      <c r="M8" s="32">
        <f>SUM((L8+E8)*(1+F8))</f>
        <v>107.27000000000001</v>
      </c>
      <c r="N8" s="52">
        <f t="shared" si="8"/>
        <v>77.400000000000006</v>
      </c>
      <c r="O8" s="52">
        <f t="shared" si="5"/>
        <v>107.27000000000001</v>
      </c>
      <c r="P8" s="32">
        <f t="shared" si="10"/>
        <v>103.2</v>
      </c>
      <c r="Q8" s="22">
        <f t="shared" si="0"/>
        <v>133.07</v>
      </c>
    </row>
    <row r="9" spans="1:18" ht="303" thickBot="1" x14ac:dyDescent="0.35">
      <c r="A9" s="131" t="s">
        <v>285</v>
      </c>
      <c r="B9" s="111" t="s">
        <v>286</v>
      </c>
      <c r="C9" s="132" t="s">
        <v>100</v>
      </c>
      <c r="D9" s="28">
        <v>54.98</v>
      </c>
      <c r="E9" s="29">
        <v>29.87</v>
      </c>
      <c r="F9" s="30"/>
      <c r="G9" s="31">
        <f t="shared" ref="G9:G10" si="11">SUM(D9:E9)*(1+F9)</f>
        <v>84.85</v>
      </c>
      <c r="H9" s="7"/>
      <c r="I9" s="7"/>
      <c r="J9" s="51">
        <f t="shared" si="7"/>
        <v>82.47</v>
      </c>
      <c r="K9" s="22">
        <f t="shared" si="2"/>
        <v>112.34</v>
      </c>
      <c r="L9" s="32">
        <f t="shared" si="9"/>
        <v>82.47</v>
      </c>
      <c r="M9" s="32">
        <f t="shared" ref="M9:M10" si="12">SUM((L9+E9)*(1+F9))</f>
        <v>112.34</v>
      </c>
      <c r="N9" s="52">
        <f t="shared" si="8"/>
        <v>82.47</v>
      </c>
      <c r="O9" s="52">
        <f t="shared" si="5"/>
        <v>112.34</v>
      </c>
      <c r="P9" s="32">
        <f t="shared" si="10"/>
        <v>109.96</v>
      </c>
      <c r="Q9" s="22">
        <f t="shared" si="0"/>
        <v>139.82999999999998</v>
      </c>
    </row>
    <row r="10" spans="1:18" ht="303" thickBot="1" x14ac:dyDescent="0.35">
      <c r="A10" s="131" t="s">
        <v>283</v>
      </c>
      <c r="B10" s="111" t="s">
        <v>284</v>
      </c>
      <c r="C10" s="132" t="s">
        <v>100</v>
      </c>
      <c r="D10" s="28">
        <v>47.83</v>
      </c>
      <c r="E10" s="29">
        <v>29.87</v>
      </c>
      <c r="F10" s="30"/>
      <c r="G10" s="31">
        <f t="shared" si="11"/>
        <v>77.7</v>
      </c>
      <c r="H10" s="7"/>
      <c r="I10" s="7"/>
      <c r="J10" s="51">
        <f t="shared" si="7"/>
        <v>71.745000000000005</v>
      </c>
      <c r="K10" s="22">
        <f t="shared" si="2"/>
        <v>101.61500000000001</v>
      </c>
      <c r="L10" s="32">
        <f t="shared" si="9"/>
        <v>71.745000000000005</v>
      </c>
      <c r="M10" s="32">
        <f t="shared" si="12"/>
        <v>101.61500000000001</v>
      </c>
      <c r="N10" s="52">
        <f t="shared" si="8"/>
        <v>71.745000000000005</v>
      </c>
      <c r="O10" s="52">
        <f t="shared" si="5"/>
        <v>101.61500000000001</v>
      </c>
      <c r="P10" s="32">
        <f t="shared" si="10"/>
        <v>95.66</v>
      </c>
      <c r="Q10" s="22">
        <f t="shared" si="0"/>
        <v>125.53</v>
      </c>
    </row>
    <row r="11" spans="1:18" ht="224.25" customHeight="1" thickBot="1" x14ac:dyDescent="0.35">
      <c r="A11" s="131" t="s">
        <v>98</v>
      </c>
      <c r="B11" s="111" t="s">
        <v>69</v>
      </c>
      <c r="C11" s="133" t="s">
        <v>38</v>
      </c>
      <c r="D11" s="25">
        <v>47.81</v>
      </c>
      <c r="E11" s="4">
        <v>30.55</v>
      </c>
      <c r="F11" s="5"/>
      <c r="G11" s="6">
        <f t="shared" ref="G11:G13" si="13">SUM(D11:E11)*(1+F11)</f>
        <v>78.36</v>
      </c>
      <c r="H11" s="7"/>
      <c r="I11" s="7"/>
      <c r="J11" s="51">
        <f t="shared" ref="J11" si="14">SUM(D11*1.5)</f>
        <v>71.715000000000003</v>
      </c>
      <c r="K11" s="22">
        <f t="shared" ref="K11" si="15">SUM(E11+J11)*(1+F11)</f>
        <v>102.265</v>
      </c>
      <c r="L11" s="32">
        <f t="shared" si="9"/>
        <v>71.715000000000003</v>
      </c>
      <c r="M11" s="32">
        <f t="shared" ref="M11" si="16">SUM((L11+E11)*(1+F11))</f>
        <v>102.265</v>
      </c>
      <c r="N11" s="52">
        <f t="shared" ref="N11" si="17">SUM(D11*1.5)</f>
        <v>71.715000000000003</v>
      </c>
      <c r="O11" s="52">
        <f t="shared" ref="O11" si="18">SUM(N11+E11)*(1+F11)</f>
        <v>102.265</v>
      </c>
      <c r="P11" s="32">
        <f t="shared" si="10"/>
        <v>95.62</v>
      </c>
      <c r="Q11" s="22">
        <f t="shared" ref="Q11" si="19">SUM((P11+E11)*(1+F11))</f>
        <v>126.17</v>
      </c>
      <c r="R11" s="22"/>
    </row>
    <row r="12" spans="1:18" ht="233.25" customHeight="1" thickBot="1" x14ac:dyDescent="0.35">
      <c r="A12" s="131" t="s">
        <v>97</v>
      </c>
      <c r="B12" s="111" t="s">
        <v>67</v>
      </c>
      <c r="C12" s="133" t="s">
        <v>38</v>
      </c>
      <c r="D12" s="25">
        <v>47.32</v>
      </c>
      <c r="E12" s="4">
        <v>30.55</v>
      </c>
      <c r="F12" s="5"/>
      <c r="G12" s="6">
        <f t="shared" si="13"/>
        <v>77.87</v>
      </c>
      <c r="H12" s="7"/>
      <c r="I12" s="7"/>
      <c r="J12" s="51">
        <f t="shared" ref="J12:J13" si="20">SUM(D12*1.5)</f>
        <v>70.98</v>
      </c>
      <c r="K12" s="22">
        <f t="shared" ref="K12:K13" si="21">SUM(E12+J12)*(1+F12)</f>
        <v>101.53</v>
      </c>
      <c r="L12" s="32">
        <f t="shared" ref="L12:L13" si="22">SUM(D12*1.5)</f>
        <v>70.98</v>
      </c>
      <c r="M12" s="32">
        <f t="shared" ref="M12:M13" si="23">SUM((L12+E12)*(1+F12))</f>
        <v>101.53</v>
      </c>
      <c r="N12" s="52">
        <f t="shared" ref="N12:N13" si="24">SUM(D12*1.5)</f>
        <v>70.98</v>
      </c>
      <c r="O12" s="52">
        <f t="shared" ref="O12:O13" si="25">SUM(N12+E12)*(1+F12)</f>
        <v>101.53</v>
      </c>
      <c r="P12" s="32">
        <f t="shared" ref="P12:P13" si="26">SUM(D12*2)</f>
        <v>94.64</v>
      </c>
      <c r="Q12" s="22">
        <f t="shared" ref="Q12:Q13" si="27">SUM((P12+E12)*(1+F12))</f>
        <v>125.19</v>
      </c>
      <c r="R12" s="22"/>
    </row>
    <row r="13" spans="1:18" ht="202.2" thickBot="1" x14ac:dyDescent="0.35">
      <c r="A13" s="131" t="s">
        <v>96</v>
      </c>
      <c r="B13" s="111" t="s">
        <v>70</v>
      </c>
      <c r="C13" s="133" t="s">
        <v>39</v>
      </c>
      <c r="D13" s="25">
        <v>51.03</v>
      </c>
      <c r="E13" s="4">
        <v>30.75</v>
      </c>
      <c r="F13" s="5"/>
      <c r="G13" s="6">
        <f t="shared" si="13"/>
        <v>81.78</v>
      </c>
      <c r="H13" s="7"/>
      <c r="I13" s="7"/>
      <c r="J13" s="51">
        <f t="shared" si="20"/>
        <v>76.545000000000002</v>
      </c>
      <c r="K13" s="22">
        <f t="shared" si="21"/>
        <v>107.295</v>
      </c>
      <c r="L13" s="32">
        <f t="shared" si="22"/>
        <v>76.545000000000002</v>
      </c>
      <c r="M13" s="32">
        <f t="shared" si="23"/>
        <v>107.295</v>
      </c>
      <c r="N13" s="52">
        <f t="shared" si="24"/>
        <v>76.545000000000002</v>
      </c>
      <c r="O13" s="52">
        <f t="shared" si="25"/>
        <v>107.295</v>
      </c>
      <c r="P13" s="32">
        <f t="shared" si="26"/>
        <v>102.06</v>
      </c>
      <c r="Q13" s="22">
        <f t="shared" si="27"/>
        <v>132.81</v>
      </c>
      <c r="R13" s="22"/>
    </row>
    <row r="14" spans="1:18" ht="245.4" thickBot="1" x14ac:dyDescent="0.35">
      <c r="A14" s="131" t="s">
        <v>126</v>
      </c>
      <c r="B14" s="110" t="s">
        <v>125</v>
      </c>
      <c r="C14" s="134" t="s">
        <v>95</v>
      </c>
      <c r="D14" s="28">
        <v>34.28</v>
      </c>
      <c r="E14" s="29">
        <v>42.16</v>
      </c>
      <c r="F14" s="30"/>
      <c r="G14" s="31">
        <f t="shared" ref="G14" si="28">SUM(D14:E14)*(1+F14)</f>
        <v>76.44</v>
      </c>
      <c r="H14" s="7"/>
      <c r="I14" s="7"/>
      <c r="J14" s="29">
        <f>SUM(D14*1.5)</f>
        <v>51.42</v>
      </c>
      <c r="K14" s="22">
        <f t="shared" si="2"/>
        <v>93.58</v>
      </c>
      <c r="L14" s="33">
        <f>D14*1.5</f>
        <v>51.42</v>
      </c>
      <c r="M14" s="33">
        <f>(L14+$E14)*(1+F14)</f>
        <v>93.58</v>
      </c>
      <c r="N14" s="33">
        <f>D14*1.5</f>
        <v>51.42</v>
      </c>
      <c r="O14" s="52">
        <f t="shared" si="5"/>
        <v>93.58</v>
      </c>
      <c r="P14" s="33">
        <f>D14*2</f>
        <v>68.56</v>
      </c>
      <c r="Q14" s="22">
        <f t="shared" si="0"/>
        <v>110.72</v>
      </c>
    </row>
    <row r="15" spans="1:18" ht="245.4" thickBot="1" x14ac:dyDescent="0.35">
      <c r="A15" s="131" t="s">
        <v>130</v>
      </c>
      <c r="B15" s="110" t="s">
        <v>125</v>
      </c>
      <c r="C15" s="134" t="s">
        <v>95</v>
      </c>
      <c r="D15" s="28">
        <v>35.42</v>
      </c>
      <c r="E15" s="29">
        <v>42.16</v>
      </c>
      <c r="F15" s="30"/>
      <c r="G15" s="31">
        <f t="shared" ref="G15:G19" si="29">SUM(D15:E15)*(1+F15)</f>
        <v>77.58</v>
      </c>
      <c r="H15" s="7"/>
      <c r="I15" s="7"/>
      <c r="J15" s="29">
        <f t="shared" ref="J15:J22" si="30">SUM(D15*1.5)</f>
        <v>53.13</v>
      </c>
      <c r="K15" s="22">
        <f t="shared" si="2"/>
        <v>95.289999999999992</v>
      </c>
      <c r="L15" s="33">
        <f t="shared" ref="L15:L22" si="31">D15*1.5</f>
        <v>53.13</v>
      </c>
      <c r="M15" s="33">
        <f t="shared" ref="M15:M19" si="32">(L15+$E15)*(1+F15)</f>
        <v>95.289999999999992</v>
      </c>
      <c r="N15" s="33">
        <f t="shared" ref="N15:N19" si="33">D15*1.5</f>
        <v>53.13</v>
      </c>
      <c r="O15" s="52">
        <f t="shared" si="5"/>
        <v>95.289999999999992</v>
      </c>
      <c r="P15" s="33">
        <f t="shared" ref="P15:P22" si="34">D15*2</f>
        <v>70.84</v>
      </c>
      <c r="Q15" s="22">
        <f t="shared" si="0"/>
        <v>113</v>
      </c>
    </row>
    <row r="16" spans="1:18" ht="245.4" thickBot="1" x14ac:dyDescent="0.35">
      <c r="A16" s="131" t="s">
        <v>127</v>
      </c>
      <c r="B16" s="110" t="s">
        <v>125</v>
      </c>
      <c r="C16" s="134" t="s">
        <v>95</v>
      </c>
      <c r="D16" s="28">
        <v>33.72</v>
      </c>
      <c r="E16" s="29">
        <v>42.16</v>
      </c>
      <c r="F16" s="30"/>
      <c r="G16" s="31">
        <f t="shared" si="29"/>
        <v>75.88</v>
      </c>
      <c r="H16" s="7"/>
      <c r="I16" s="7"/>
      <c r="J16" s="29">
        <f t="shared" si="30"/>
        <v>50.58</v>
      </c>
      <c r="K16" s="22">
        <f t="shared" si="2"/>
        <v>92.74</v>
      </c>
      <c r="L16" s="33">
        <f t="shared" si="31"/>
        <v>50.58</v>
      </c>
      <c r="M16" s="33">
        <f t="shared" si="32"/>
        <v>92.74</v>
      </c>
      <c r="N16" s="33">
        <f t="shared" si="33"/>
        <v>50.58</v>
      </c>
      <c r="O16" s="52">
        <f t="shared" si="5"/>
        <v>92.74</v>
      </c>
      <c r="P16" s="33">
        <f t="shared" si="34"/>
        <v>67.44</v>
      </c>
      <c r="Q16" s="22">
        <f t="shared" si="0"/>
        <v>109.6</v>
      </c>
    </row>
    <row r="17" spans="1:17" ht="245.4" thickBot="1" x14ac:dyDescent="0.35">
      <c r="A17" s="131" t="s">
        <v>129</v>
      </c>
      <c r="B17" s="110" t="s">
        <v>125</v>
      </c>
      <c r="C17" s="134" t="s">
        <v>95</v>
      </c>
      <c r="D17" s="28">
        <v>33.5</v>
      </c>
      <c r="E17" s="29">
        <v>42.16</v>
      </c>
      <c r="F17" s="30"/>
      <c r="G17" s="31">
        <f t="shared" si="29"/>
        <v>75.66</v>
      </c>
      <c r="H17" s="7"/>
      <c r="I17" s="7"/>
      <c r="J17" s="29">
        <f t="shared" si="30"/>
        <v>50.25</v>
      </c>
      <c r="K17" s="22">
        <f t="shared" si="2"/>
        <v>92.41</v>
      </c>
      <c r="L17" s="33">
        <f t="shared" si="31"/>
        <v>50.25</v>
      </c>
      <c r="M17" s="33">
        <f t="shared" si="32"/>
        <v>92.41</v>
      </c>
      <c r="N17" s="33">
        <f t="shared" si="33"/>
        <v>50.25</v>
      </c>
      <c r="O17" s="52">
        <f t="shared" si="5"/>
        <v>92.41</v>
      </c>
      <c r="P17" s="33">
        <f t="shared" si="34"/>
        <v>67</v>
      </c>
      <c r="Q17" s="22">
        <f t="shared" si="0"/>
        <v>109.16</v>
      </c>
    </row>
    <row r="18" spans="1:17" ht="245.4" thickBot="1" x14ac:dyDescent="0.35">
      <c r="A18" s="131" t="s">
        <v>128</v>
      </c>
      <c r="B18" s="110" t="s">
        <v>125</v>
      </c>
      <c r="C18" s="134" t="s">
        <v>95</v>
      </c>
      <c r="D18" s="28">
        <v>33.590000000000003</v>
      </c>
      <c r="E18" s="29">
        <v>42.16</v>
      </c>
      <c r="F18" s="30"/>
      <c r="G18" s="31">
        <f t="shared" si="29"/>
        <v>75.75</v>
      </c>
      <c r="H18" s="7"/>
      <c r="I18" s="7"/>
      <c r="J18" s="29">
        <f t="shared" si="30"/>
        <v>50.385000000000005</v>
      </c>
      <c r="K18" s="22">
        <f t="shared" si="2"/>
        <v>92.545000000000002</v>
      </c>
      <c r="L18" s="33">
        <f t="shared" si="31"/>
        <v>50.385000000000005</v>
      </c>
      <c r="M18" s="33">
        <f t="shared" si="32"/>
        <v>92.545000000000002</v>
      </c>
      <c r="N18" s="33">
        <f t="shared" si="33"/>
        <v>50.385000000000005</v>
      </c>
      <c r="O18" s="52">
        <f t="shared" si="5"/>
        <v>92.545000000000002</v>
      </c>
      <c r="P18" s="33">
        <f t="shared" si="34"/>
        <v>67.180000000000007</v>
      </c>
      <c r="Q18" s="22">
        <f t="shared" si="0"/>
        <v>109.34</v>
      </c>
    </row>
    <row r="19" spans="1:17" ht="245.4" thickBot="1" x14ac:dyDescent="0.35">
      <c r="A19" s="131" t="s">
        <v>131</v>
      </c>
      <c r="B19" s="110" t="s">
        <v>125</v>
      </c>
      <c r="C19" s="134" t="s">
        <v>95</v>
      </c>
      <c r="D19" s="28">
        <v>33.270000000000003</v>
      </c>
      <c r="E19" s="29">
        <v>42.16</v>
      </c>
      <c r="F19" s="30"/>
      <c r="G19" s="31">
        <f t="shared" si="29"/>
        <v>75.430000000000007</v>
      </c>
      <c r="H19" s="7"/>
      <c r="I19" s="7"/>
      <c r="J19" s="29">
        <f t="shared" si="30"/>
        <v>49.905000000000001</v>
      </c>
      <c r="K19" s="22">
        <f t="shared" si="2"/>
        <v>92.064999999999998</v>
      </c>
      <c r="L19" s="33">
        <f t="shared" si="31"/>
        <v>49.905000000000001</v>
      </c>
      <c r="M19" s="33">
        <f t="shared" si="32"/>
        <v>92.064999999999998</v>
      </c>
      <c r="N19" s="33">
        <f t="shared" si="33"/>
        <v>49.905000000000001</v>
      </c>
      <c r="O19" s="52">
        <f t="shared" si="5"/>
        <v>92.064999999999998</v>
      </c>
      <c r="P19" s="33">
        <f t="shared" si="34"/>
        <v>66.540000000000006</v>
      </c>
      <c r="Q19" s="22">
        <f t="shared" si="0"/>
        <v>108.7</v>
      </c>
    </row>
    <row r="20" spans="1:17" ht="245.4" thickBot="1" x14ac:dyDescent="0.35">
      <c r="A20" s="135" t="s">
        <v>122</v>
      </c>
      <c r="B20" s="110" t="s">
        <v>125</v>
      </c>
      <c r="C20" s="134" t="s">
        <v>121</v>
      </c>
      <c r="D20" s="28">
        <v>46.07</v>
      </c>
      <c r="E20" s="29">
        <v>33.869999999999997</v>
      </c>
      <c r="F20" s="30"/>
      <c r="G20" s="31">
        <f t="shared" ref="G20:G22" si="35">SUM(D20:E20)*(1+F20)</f>
        <v>79.94</v>
      </c>
      <c r="H20" s="7"/>
      <c r="I20" s="7"/>
      <c r="J20" s="29">
        <f t="shared" si="30"/>
        <v>69.105000000000004</v>
      </c>
      <c r="K20" s="22">
        <f t="shared" si="2"/>
        <v>102.97499999999999</v>
      </c>
      <c r="L20" s="33">
        <f t="shared" si="31"/>
        <v>69.105000000000004</v>
      </c>
      <c r="M20" s="33">
        <f t="shared" ref="M20:M22" si="36">(L20+$E20)*(1+F20)</f>
        <v>102.97499999999999</v>
      </c>
      <c r="N20" s="33">
        <f t="shared" ref="N20:N22" si="37">D20*1.5</f>
        <v>69.105000000000004</v>
      </c>
      <c r="O20" s="52">
        <f t="shared" si="5"/>
        <v>102.97499999999999</v>
      </c>
      <c r="P20" s="33">
        <f t="shared" si="34"/>
        <v>92.14</v>
      </c>
      <c r="Q20" s="22">
        <f t="shared" si="0"/>
        <v>126.00999999999999</v>
      </c>
    </row>
    <row r="21" spans="1:17" ht="245.4" thickBot="1" x14ac:dyDescent="0.35">
      <c r="A21" s="135" t="s">
        <v>123</v>
      </c>
      <c r="B21" s="110" t="s">
        <v>125</v>
      </c>
      <c r="C21" s="134" t="s">
        <v>121</v>
      </c>
      <c r="D21" s="28">
        <v>32.9</v>
      </c>
      <c r="E21" s="29">
        <v>33.869999999999997</v>
      </c>
      <c r="F21" s="30"/>
      <c r="G21" s="31">
        <f t="shared" si="35"/>
        <v>66.77</v>
      </c>
      <c r="H21" s="7"/>
      <c r="I21" s="7"/>
      <c r="J21" s="29">
        <f t="shared" si="30"/>
        <v>49.349999999999994</v>
      </c>
      <c r="K21" s="22">
        <f t="shared" si="2"/>
        <v>83.22</v>
      </c>
      <c r="L21" s="33">
        <f t="shared" si="31"/>
        <v>49.349999999999994</v>
      </c>
      <c r="M21" s="33">
        <f t="shared" si="36"/>
        <v>83.22</v>
      </c>
      <c r="N21" s="33">
        <f t="shared" si="37"/>
        <v>49.349999999999994</v>
      </c>
      <c r="O21" s="52">
        <f t="shared" si="5"/>
        <v>83.22</v>
      </c>
      <c r="P21" s="33">
        <f t="shared" si="34"/>
        <v>65.8</v>
      </c>
      <c r="Q21" s="22">
        <f t="shared" si="0"/>
        <v>99.669999999999987</v>
      </c>
    </row>
    <row r="22" spans="1:17" ht="245.4" thickBot="1" x14ac:dyDescent="0.35">
      <c r="A22" s="136" t="s">
        <v>124</v>
      </c>
      <c r="B22" s="137" t="s">
        <v>125</v>
      </c>
      <c r="C22" s="138" t="s">
        <v>121</v>
      </c>
      <c r="D22" s="28">
        <v>32.9</v>
      </c>
      <c r="E22" s="29">
        <v>33.869999999999997</v>
      </c>
      <c r="F22" s="30"/>
      <c r="G22" s="31">
        <f t="shared" si="35"/>
        <v>66.77</v>
      </c>
      <c r="H22" s="7"/>
      <c r="I22" s="7"/>
      <c r="J22" s="29">
        <f t="shared" si="30"/>
        <v>49.349999999999994</v>
      </c>
      <c r="K22" s="22">
        <f t="shared" si="2"/>
        <v>83.22</v>
      </c>
      <c r="L22" s="33">
        <f t="shared" si="31"/>
        <v>49.349999999999994</v>
      </c>
      <c r="M22" s="33">
        <f t="shared" si="36"/>
        <v>83.22</v>
      </c>
      <c r="N22" s="33">
        <f t="shared" si="37"/>
        <v>49.349999999999994</v>
      </c>
      <c r="O22" s="52">
        <f t="shared" si="5"/>
        <v>83.22</v>
      </c>
      <c r="P22" s="33">
        <f t="shared" si="34"/>
        <v>65.8</v>
      </c>
      <c r="Q22" s="22">
        <f t="shared" si="0"/>
        <v>99.669999999999987</v>
      </c>
    </row>
    <row r="24" spans="1:17" ht="165.6" customHeight="1" x14ac:dyDescent="0.3">
      <c r="A24" s="149" t="s">
        <v>311</v>
      </c>
      <c r="B24" s="149"/>
    </row>
  </sheetData>
  <autoFilter ref="A1:Q22" xr:uid="{E7181B17-CC28-4659-A8EB-7687054EF7C7}"/>
  <mergeCells count="1">
    <mergeCell ref="A24:B24"/>
  </mergeCells>
  <phoneticPr fontId="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A38C7-8A8B-482E-9AD9-4DFAE645C461}">
  <sheetPr codeName="Sheet6"/>
  <dimension ref="A1:S16"/>
  <sheetViews>
    <sheetView zoomScale="60" zoomScaleNormal="60" workbookViewId="0">
      <pane xSplit="1" ySplit="1" topLeftCell="B14" activePane="bottomRight" state="frozen"/>
      <selection pane="topRight" activeCell="B1" sqref="B1"/>
      <selection pane="bottomLeft" activeCell="A2" sqref="A2"/>
      <selection pane="bottomRight" activeCell="A16" sqref="A16:XFD16"/>
    </sheetView>
  </sheetViews>
  <sheetFormatPr defaultRowHeight="14.4" x14ac:dyDescent="0.3"/>
  <cols>
    <col min="1" max="1" width="49.33203125" customWidth="1"/>
    <col min="2" max="2" width="78.88671875" customWidth="1"/>
    <col min="3" max="3" width="60.6640625" customWidth="1"/>
    <col min="4" max="4" width="18.44140625" bestFit="1" customWidth="1"/>
    <col min="5" max="5" width="18.6640625" bestFit="1" customWidth="1"/>
    <col min="6" max="6" width="14.33203125" bestFit="1" customWidth="1"/>
    <col min="7" max="7" width="15.33203125" bestFit="1" customWidth="1"/>
    <col min="8" max="8" width="20.44140625" customWidth="1"/>
    <col min="9" max="9" width="17.6640625" customWidth="1"/>
    <col min="10" max="10" width="10.33203125" customWidth="1"/>
    <col min="11" max="12" width="11.6640625" customWidth="1"/>
    <col min="13" max="13" width="10.6640625" customWidth="1"/>
    <col min="14" max="14" width="10.33203125" customWidth="1"/>
    <col min="15" max="15" width="10.5546875" customWidth="1"/>
  </cols>
  <sheetData>
    <row r="1" spans="1:19" ht="86.4" x14ac:dyDescent="0.3">
      <c r="A1" s="8" t="s">
        <v>2</v>
      </c>
      <c r="B1" s="8" t="s">
        <v>3</v>
      </c>
      <c r="C1" s="8" t="s">
        <v>4</v>
      </c>
      <c r="D1" s="9" t="s">
        <v>5</v>
      </c>
      <c r="E1" s="9" t="s">
        <v>6</v>
      </c>
      <c r="F1" s="10" t="s">
        <v>7</v>
      </c>
      <c r="G1" s="11" t="s">
        <v>8</v>
      </c>
      <c r="H1" s="11" t="s">
        <v>0</v>
      </c>
      <c r="I1" s="11" t="s">
        <v>9</v>
      </c>
      <c r="J1" s="9" t="s">
        <v>23</v>
      </c>
      <c r="K1" s="18" t="s">
        <v>24</v>
      </c>
      <c r="L1" s="18" t="s">
        <v>25</v>
      </c>
      <c r="M1" s="18" t="s">
        <v>26</v>
      </c>
      <c r="N1" s="18" t="s">
        <v>27</v>
      </c>
      <c r="O1" s="18" t="s">
        <v>28</v>
      </c>
      <c r="P1" s="18" t="s">
        <v>29</v>
      </c>
      <c r="Q1" s="18" t="s">
        <v>30</v>
      </c>
    </row>
    <row r="2" spans="1:19" s="53" customFormat="1" ht="276.60000000000002" thickBot="1" x14ac:dyDescent="0.35">
      <c r="A2" s="108" t="s">
        <v>108</v>
      </c>
      <c r="B2" s="109" t="s">
        <v>13</v>
      </c>
      <c r="C2" s="109" t="s">
        <v>247</v>
      </c>
      <c r="D2" s="49">
        <v>51.38</v>
      </c>
      <c r="E2" s="50">
        <v>42.71</v>
      </c>
      <c r="F2" s="5"/>
      <c r="G2" s="96">
        <f t="shared" ref="G2" si="0">SUM(D2:E2)*(1+F2)</f>
        <v>94.09</v>
      </c>
      <c r="H2" s="7"/>
      <c r="I2" s="7"/>
      <c r="J2" s="51">
        <f>SUM(D2*2)</f>
        <v>102.76</v>
      </c>
      <c r="K2" s="52">
        <f>SUM(E2+J2)*(1+F2)</f>
        <v>145.47</v>
      </c>
      <c r="L2" s="52">
        <f>SUM(D2*1.5)</f>
        <v>77.070000000000007</v>
      </c>
      <c r="M2" s="52">
        <f>SUM(E2+L2)*(1+F2)</f>
        <v>119.78</v>
      </c>
      <c r="N2" s="52">
        <f>SUM(D2*1.5)</f>
        <v>77.070000000000007</v>
      </c>
      <c r="O2" s="52">
        <f>SUM(N2+E2)*(1+F2)</f>
        <v>119.78</v>
      </c>
      <c r="P2" s="52">
        <f>SUM(D2*2)</f>
        <v>102.76</v>
      </c>
      <c r="Q2" s="52">
        <f>SUM((P2+E2)*(1+F2))</f>
        <v>145.47</v>
      </c>
    </row>
    <row r="3" spans="1:19" ht="193.8" thickBot="1" x14ac:dyDescent="0.35">
      <c r="A3" s="110" t="s">
        <v>115</v>
      </c>
      <c r="B3" s="111" t="s">
        <v>291</v>
      </c>
      <c r="C3" s="110" t="s">
        <v>40</v>
      </c>
      <c r="D3" s="28">
        <f t="shared" ref="D3:D7" si="1">R3+S3</f>
        <v>66.72</v>
      </c>
      <c r="E3" s="4">
        <v>33.5</v>
      </c>
      <c r="F3" s="5"/>
      <c r="G3" s="6">
        <f t="shared" ref="G3:G14" si="2">SUM(D3:E3)*(1+F3)</f>
        <v>100.22</v>
      </c>
      <c r="H3" s="7"/>
      <c r="I3" s="7"/>
      <c r="J3" s="21">
        <f>SUM(G3*1.5)</f>
        <v>150.32999999999998</v>
      </c>
      <c r="K3" s="52">
        <f t="shared" ref="K3:K9" si="3">SUM(E3+J3)*(1+F3)</f>
        <v>183.82999999999998</v>
      </c>
      <c r="L3" s="22">
        <f t="shared" ref="L3:L9" si="4">SUM(G3*1.5)</f>
        <v>150.32999999999998</v>
      </c>
      <c r="M3" s="52">
        <f t="shared" ref="M3:M9" si="5">SUM(E3+L3)*(1+F3)</f>
        <v>183.82999999999998</v>
      </c>
      <c r="N3" s="22">
        <f t="shared" ref="N3:N9" si="6">SUM(G3*1.5)</f>
        <v>150.32999999999998</v>
      </c>
      <c r="O3" s="52">
        <f t="shared" ref="O3:O9" si="7">SUM(N3+E3)*(1+F3)</f>
        <v>183.82999999999998</v>
      </c>
      <c r="P3" s="22">
        <f t="shared" ref="P3:P9" si="8">SUM(G3*2)</f>
        <v>200.44</v>
      </c>
      <c r="Q3" s="52">
        <f>SUM((P3+E3)*(1+F3))</f>
        <v>233.94</v>
      </c>
      <c r="R3">
        <v>63.72</v>
      </c>
      <c r="S3">
        <v>3</v>
      </c>
    </row>
    <row r="4" spans="1:19" ht="193.8" thickBot="1" x14ac:dyDescent="0.35">
      <c r="A4" s="110" t="s">
        <v>116</v>
      </c>
      <c r="B4" s="111" t="s">
        <v>292</v>
      </c>
      <c r="C4" s="110" t="s">
        <v>40</v>
      </c>
      <c r="D4" s="28">
        <f t="shared" si="1"/>
        <v>65.72</v>
      </c>
      <c r="E4" s="4">
        <v>33.5</v>
      </c>
      <c r="F4" s="30"/>
      <c r="G4" s="6">
        <f t="shared" si="2"/>
        <v>99.22</v>
      </c>
      <c r="H4" s="7"/>
      <c r="I4" s="7"/>
      <c r="J4" s="21">
        <f t="shared" ref="J4:J8" si="9">SUM(G4*1.5)</f>
        <v>148.82999999999998</v>
      </c>
      <c r="K4" s="52">
        <f t="shared" ref="K4:K8" si="10">SUM(E4+J4)*(1+F4)</f>
        <v>182.32999999999998</v>
      </c>
      <c r="L4" s="22">
        <f t="shared" ref="L4:L8" si="11">SUM(G4*1.5)</f>
        <v>148.82999999999998</v>
      </c>
      <c r="M4" s="52">
        <f t="shared" ref="M4:M8" si="12">SUM(E4+L4)*(1+F4)</f>
        <v>182.32999999999998</v>
      </c>
      <c r="N4" s="22">
        <f t="shared" ref="N4:N8" si="13">SUM(G4*1.5)</f>
        <v>148.82999999999998</v>
      </c>
      <c r="O4" s="52">
        <f t="shared" ref="O4:O8" si="14">SUM(N4+E4)*(1+F4)</f>
        <v>182.32999999999998</v>
      </c>
      <c r="P4" s="22">
        <f t="shared" ref="P4:P8" si="15">SUM(G4*2)</f>
        <v>198.44</v>
      </c>
      <c r="Q4" s="52">
        <f t="shared" ref="Q4:Q8" si="16">SUM((P4+E4)*(1+F4))</f>
        <v>231.94</v>
      </c>
      <c r="R4">
        <v>62.72</v>
      </c>
      <c r="S4">
        <v>3</v>
      </c>
    </row>
    <row r="5" spans="1:19" ht="193.8" thickBot="1" x14ac:dyDescent="0.35">
      <c r="A5" s="110" t="s">
        <v>117</v>
      </c>
      <c r="B5" s="111" t="s">
        <v>293</v>
      </c>
      <c r="C5" s="110" t="s">
        <v>40</v>
      </c>
      <c r="D5" s="28">
        <f t="shared" si="1"/>
        <v>64.72</v>
      </c>
      <c r="E5" s="4">
        <v>33.5</v>
      </c>
      <c r="F5" s="30"/>
      <c r="G5" s="6">
        <f t="shared" si="2"/>
        <v>98.22</v>
      </c>
      <c r="H5" s="7"/>
      <c r="I5" s="7"/>
      <c r="J5" s="21">
        <f t="shared" si="9"/>
        <v>147.32999999999998</v>
      </c>
      <c r="K5" s="52">
        <f t="shared" si="10"/>
        <v>180.82999999999998</v>
      </c>
      <c r="L5" s="22">
        <f t="shared" si="11"/>
        <v>147.32999999999998</v>
      </c>
      <c r="M5" s="52">
        <f t="shared" si="12"/>
        <v>180.82999999999998</v>
      </c>
      <c r="N5" s="22">
        <f t="shared" si="13"/>
        <v>147.32999999999998</v>
      </c>
      <c r="O5" s="52">
        <f t="shared" si="14"/>
        <v>180.82999999999998</v>
      </c>
      <c r="P5" s="22">
        <f t="shared" si="15"/>
        <v>196.44</v>
      </c>
      <c r="Q5" s="52">
        <f t="shared" si="16"/>
        <v>229.94</v>
      </c>
      <c r="R5">
        <v>61.72</v>
      </c>
      <c r="S5">
        <v>3</v>
      </c>
    </row>
    <row r="6" spans="1:19" ht="180" thickBot="1" x14ac:dyDescent="0.35">
      <c r="A6" s="110" t="s">
        <v>118</v>
      </c>
      <c r="B6" s="111" t="s">
        <v>296</v>
      </c>
      <c r="C6" s="110" t="s">
        <v>40</v>
      </c>
      <c r="D6" s="28">
        <f t="shared" si="1"/>
        <v>62.22</v>
      </c>
      <c r="E6" s="4">
        <v>33.5</v>
      </c>
      <c r="F6" s="30"/>
      <c r="G6" s="6">
        <f t="shared" si="2"/>
        <v>95.72</v>
      </c>
      <c r="H6" s="7"/>
      <c r="I6" s="7"/>
      <c r="J6" s="21">
        <f t="shared" si="9"/>
        <v>143.57999999999998</v>
      </c>
      <c r="K6" s="52">
        <f t="shared" si="10"/>
        <v>177.07999999999998</v>
      </c>
      <c r="L6" s="22">
        <f t="shared" si="11"/>
        <v>143.57999999999998</v>
      </c>
      <c r="M6" s="52">
        <f t="shared" si="12"/>
        <v>177.07999999999998</v>
      </c>
      <c r="N6" s="22">
        <f t="shared" si="13"/>
        <v>143.57999999999998</v>
      </c>
      <c r="O6" s="52">
        <f t="shared" si="14"/>
        <v>177.07999999999998</v>
      </c>
      <c r="P6" s="22">
        <f t="shared" si="15"/>
        <v>191.44</v>
      </c>
      <c r="Q6" s="52">
        <f t="shared" si="16"/>
        <v>224.94</v>
      </c>
      <c r="R6">
        <v>59.22</v>
      </c>
      <c r="S6">
        <v>3</v>
      </c>
    </row>
    <row r="7" spans="1:19" ht="180" thickBot="1" x14ac:dyDescent="0.35">
      <c r="A7" s="110" t="s">
        <v>119</v>
      </c>
      <c r="B7" s="111" t="s">
        <v>295</v>
      </c>
      <c r="C7" s="110" t="s">
        <v>40</v>
      </c>
      <c r="D7" s="28">
        <f t="shared" si="1"/>
        <v>61.22</v>
      </c>
      <c r="E7" s="4">
        <v>33.5</v>
      </c>
      <c r="F7" s="30"/>
      <c r="G7" s="6">
        <f t="shared" si="2"/>
        <v>94.72</v>
      </c>
      <c r="H7" s="7"/>
      <c r="I7" s="7"/>
      <c r="J7" s="21">
        <f t="shared" si="9"/>
        <v>142.07999999999998</v>
      </c>
      <c r="K7" s="52">
        <f t="shared" si="10"/>
        <v>175.57999999999998</v>
      </c>
      <c r="L7" s="22">
        <f t="shared" si="11"/>
        <v>142.07999999999998</v>
      </c>
      <c r="M7" s="52">
        <f t="shared" si="12"/>
        <v>175.57999999999998</v>
      </c>
      <c r="N7" s="22">
        <f t="shared" si="13"/>
        <v>142.07999999999998</v>
      </c>
      <c r="O7" s="52">
        <f t="shared" si="14"/>
        <v>175.57999999999998</v>
      </c>
      <c r="P7" s="22">
        <f t="shared" si="15"/>
        <v>189.44</v>
      </c>
      <c r="Q7" s="52">
        <f t="shared" si="16"/>
        <v>222.94</v>
      </c>
      <c r="R7">
        <v>58.22</v>
      </c>
      <c r="S7">
        <v>3</v>
      </c>
    </row>
    <row r="8" spans="1:19" ht="400.8" thickBot="1" x14ac:dyDescent="0.35">
      <c r="A8" s="110" t="s">
        <v>120</v>
      </c>
      <c r="B8" s="111" t="s">
        <v>294</v>
      </c>
      <c r="C8" s="110" t="s">
        <v>40</v>
      </c>
      <c r="D8" s="28">
        <f>R8+S8</f>
        <v>60.22</v>
      </c>
      <c r="E8" s="4">
        <v>33.5</v>
      </c>
      <c r="F8" s="30"/>
      <c r="G8" s="6">
        <f t="shared" si="2"/>
        <v>93.72</v>
      </c>
      <c r="H8" s="7"/>
      <c r="I8" s="7"/>
      <c r="J8" s="21">
        <f t="shared" si="9"/>
        <v>140.57999999999998</v>
      </c>
      <c r="K8" s="52">
        <f t="shared" si="10"/>
        <v>174.07999999999998</v>
      </c>
      <c r="L8" s="22">
        <f t="shared" si="11"/>
        <v>140.57999999999998</v>
      </c>
      <c r="M8" s="52">
        <f t="shared" si="12"/>
        <v>174.07999999999998</v>
      </c>
      <c r="N8" s="22">
        <f t="shared" si="13"/>
        <v>140.57999999999998</v>
      </c>
      <c r="O8" s="52">
        <f t="shared" si="14"/>
        <v>174.07999999999998</v>
      </c>
      <c r="P8" s="22">
        <f t="shared" si="15"/>
        <v>187.44</v>
      </c>
      <c r="Q8" s="52">
        <f t="shared" si="16"/>
        <v>220.94</v>
      </c>
      <c r="R8">
        <v>57.22</v>
      </c>
      <c r="S8">
        <v>3</v>
      </c>
    </row>
    <row r="9" spans="1:19" ht="290.39999999999998" thickBot="1" x14ac:dyDescent="0.35">
      <c r="A9" s="112" t="s">
        <v>110</v>
      </c>
      <c r="B9" s="113" t="s">
        <v>14</v>
      </c>
      <c r="C9" s="110" t="s">
        <v>95</v>
      </c>
      <c r="D9" s="28">
        <v>34.28</v>
      </c>
      <c r="E9" s="29">
        <v>42.16</v>
      </c>
      <c r="F9" s="30"/>
      <c r="G9" s="6">
        <f t="shared" si="2"/>
        <v>76.44</v>
      </c>
      <c r="H9" s="7"/>
      <c r="I9" s="7"/>
      <c r="J9" s="21">
        <f>SUM(G9*1.5)</f>
        <v>114.66</v>
      </c>
      <c r="K9" s="52">
        <f t="shared" si="3"/>
        <v>156.82</v>
      </c>
      <c r="L9" s="22">
        <f t="shared" si="4"/>
        <v>114.66</v>
      </c>
      <c r="M9" s="52">
        <f t="shared" si="5"/>
        <v>156.82</v>
      </c>
      <c r="N9" s="22">
        <f t="shared" si="6"/>
        <v>114.66</v>
      </c>
      <c r="O9" s="52">
        <f t="shared" si="7"/>
        <v>156.82</v>
      </c>
      <c r="P9" s="22">
        <f t="shared" si="8"/>
        <v>152.88</v>
      </c>
      <c r="Q9" s="52">
        <f>SUM((P9+E9)*(1+F9))</f>
        <v>195.04</v>
      </c>
    </row>
    <row r="10" spans="1:19" ht="290.39999999999998" thickBot="1" x14ac:dyDescent="0.35">
      <c r="A10" s="112" t="s">
        <v>109</v>
      </c>
      <c r="B10" s="113" t="s">
        <v>14</v>
      </c>
      <c r="C10" s="110" t="s">
        <v>95</v>
      </c>
      <c r="D10" s="28">
        <v>35.42</v>
      </c>
      <c r="E10" s="29">
        <v>42.16</v>
      </c>
      <c r="F10" s="30"/>
      <c r="G10" s="6">
        <f t="shared" si="2"/>
        <v>77.58</v>
      </c>
      <c r="H10" s="7"/>
      <c r="I10" s="7"/>
      <c r="J10" s="21">
        <f t="shared" ref="J10:J14" si="17">SUM(G10*1.5)</f>
        <v>116.37</v>
      </c>
      <c r="K10" s="52">
        <f t="shared" ref="K10:K14" si="18">SUM(E10+J10)*(1+F10)</f>
        <v>158.53</v>
      </c>
      <c r="L10" s="22">
        <f t="shared" ref="L10:L14" si="19">SUM(G10*1.5)</f>
        <v>116.37</v>
      </c>
      <c r="M10" s="52">
        <f t="shared" ref="M10:M14" si="20">SUM(E10+L10)*(1+F10)</f>
        <v>158.53</v>
      </c>
      <c r="N10" s="22">
        <f t="shared" ref="N10:N14" si="21">SUM(G10*1.5)</f>
        <v>116.37</v>
      </c>
      <c r="O10" s="52">
        <f t="shared" ref="O10:O14" si="22">SUM(N10+E10)*(1+F10)</f>
        <v>158.53</v>
      </c>
      <c r="P10" s="22">
        <f t="shared" ref="P10:P14" si="23">SUM(G10*2)</f>
        <v>155.16</v>
      </c>
      <c r="Q10" s="52">
        <f t="shared" ref="Q10:Q14" si="24">SUM((P10+E10)*(1+F10))</f>
        <v>197.32</v>
      </c>
    </row>
    <row r="11" spans="1:19" ht="290.39999999999998" thickBot="1" x14ac:dyDescent="0.35">
      <c r="A11" s="112" t="s">
        <v>111</v>
      </c>
      <c r="B11" s="113" t="s">
        <v>14</v>
      </c>
      <c r="C11" s="110" t="s">
        <v>95</v>
      </c>
      <c r="D11" s="28">
        <v>33.72</v>
      </c>
      <c r="E11" s="29">
        <v>42.16</v>
      </c>
      <c r="F11" s="30"/>
      <c r="G11" s="6">
        <f t="shared" si="2"/>
        <v>75.88</v>
      </c>
      <c r="H11" s="7"/>
      <c r="I11" s="7"/>
      <c r="J11" s="21">
        <f t="shared" si="17"/>
        <v>113.82</v>
      </c>
      <c r="K11" s="52">
        <f t="shared" si="18"/>
        <v>155.97999999999999</v>
      </c>
      <c r="L11" s="22">
        <f t="shared" si="19"/>
        <v>113.82</v>
      </c>
      <c r="M11" s="52">
        <f t="shared" si="20"/>
        <v>155.97999999999999</v>
      </c>
      <c r="N11" s="22">
        <f t="shared" si="21"/>
        <v>113.82</v>
      </c>
      <c r="O11" s="52">
        <f t="shared" si="22"/>
        <v>155.97999999999999</v>
      </c>
      <c r="P11" s="22">
        <f t="shared" si="23"/>
        <v>151.76</v>
      </c>
      <c r="Q11" s="52">
        <f t="shared" si="24"/>
        <v>193.92</v>
      </c>
    </row>
    <row r="12" spans="1:19" ht="290.39999999999998" thickBot="1" x14ac:dyDescent="0.35">
      <c r="A12" s="112" t="s">
        <v>112</v>
      </c>
      <c r="B12" s="113" t="s">
        <v>14</v>
      </c>
      <c r="C12" s="110" t="s">
        <v>95</v>
      </c>
      <c r="D12" s="28">
        <v>33.5</v>
      </c>
      <c r="E12" s="29">
        <v>42.16</v>
      </c>
      <c r="F12" s="30"/>
      <c r="G12" s="6">
        <f t="shared" si="2"/>
        <v>75.66</v>
      </c>
      <c r="H12" s="7"/>
      <c r="I12" s="7"/>
      <c r="J12" s="21">
        <f t="shared" si="17"/>
        <v>113.49</v>
      </c>
      <c r="K12" s="52">
        <f t="shared" si="18"/>
        <v>155.64999999999998</v>
      </c>
      <c r="L12" s="22">
        <f t="shared" si="19"/>
        <v>113.49</v>
      </c>
      <c r="M12" s="52">
        <f t="shared" si="20"/>
        <v>155.64999999999998</v>
      </c>
      <c r="N12" s="22">
        <f t="shared" si="21"/>
        <v>113.49</v>
      </c>
      <c r="O12" s="52">
        <f t="shared" si="22"/>
        <v>155.64999999999998</v>
      </c>
      <c r="P12" s="22">
        <f t="shared" si="23"/>
        <v>151.32</v>
      </c>
      <c r="Q12" s="52">
        <f t="shared" si="24"/>
        <v>193.48</v>
      </c>
    </row>
    <row r="13" spans="1:19" ht="290.39999999999998" thickBot="1" x14ac:dyDescent="0.35">
      <c r="A13" s="112" t="s">
        <v>113</v>
      </c>
      <c r="B13" s="113" t="s">
        <v>14</v>
      </c>
      <c r="C13" s="110" t="s">
        <v>95</v>
      </c>
      <c r="D13" s="28">
        <v>33.39</v>
      </c>
      <c r="E13" s="29">
        <v>42.16</v>
      </c>
      <c r="F13" s="30"/>
      <c r="G13" s="6">
        <f t="shared" si="2"/>
        <v>75.55</v>
      </c>
      <c r="H13" s="7"/>
      <c r="I13" s="7"/>
      <c r="J13" s="21">
        <f t="shared" si="17"/>
        <v>113.32499999999999</v>
      </c>
      <c r="K13" s="52">
        <f t="shared" si="18"/>
        <v>155.48499999999999</v>
      </c>
      <c r="L13" s="22">
        <f t="shared" si="19"/>
        <v>113.32499999999999</v>
      </c>
      <c r="M13" s="52">
        <f t="shared" si="20"/>
        <v>155.48499999999999</v>
      </c>
      <c r="N13" s="22">
        <f t="shared" si="21"/>
        <v>113.32499999999999</v>
      </c>
      <c r="O13" s="52">
        <f t="shared" si="22"/>
        <v>155.48499999999999</v>
      </c>
      <c r="P13" s="22">
        <f t="shared" si="23"/>
        <v>151.1</v>
      </c>
      <c r="Q13" s="52">
        <f t="shared" si="24"/>
        <v>193.26</v>
      </c>
    </row>
    <row r="14" spans="1:19" ht="290.39999999999998" thickBot="1" x14ac:dyDescent="0.35">
      <c r="A14" s="112" t="s">
        <v>114</v>
      </c>
      <c r="B14" s="113" t="s">
        <v>14</v>
      </c>
      <c r="C14" s="110" t="s">
        <v>95</v>
      </c>
      <c r="D14" s="28">
        <v>33.270000000000003</v>
      </c>
      <c r="E14" s="29">
        <v>42.16</v>
      </c>
      <c r="F14" s="30"/>
      <c r="G14" s="6">
        <f t="shared" si="2"/>
        <v>75.430000000000007</v>
      </c>
      <c r="H14" s="7"/>
      <c r="I14" s="7"/>
      <c r="J14" s="21">
        <f t="shared" si="17"/>
        <v>113.14500000000001</v>
      </c>
      <c r="K14" s="52">
        <f t="shared" si="18"/>
        <v>155.30500000000001</v>
      </c>
      <c r="L14" s="22">
        <f t="shared" si="19"/>
        <v>113.14500000000001</v>
      </c>
      <c r="M14" s="52">
        <f t="shared" si="20"/>
        <v>155.30500000000001</v>
      </c>
      <c r="N14" s="22">
        <f t="shared" si="21"/>
        <v>113.14500000000001</v>
      </c>
      <c r="O14" s="52">
        <f t="shared" si="22"/>
        <v>155.30500000000001</v>
      </c>
      <c r="P14" s="22">
        <f t="shared" si="23"/>
        <v>150.86000000000001</v>
      </c>
      <c r="Q14" s="52">
        <f t="shared" si="24"/>
        <v>193.02</v>
      </c>
    </row>
    <row r="16" spans="1:19" ht="166.2" customHeight="1" x14ac:dyDescent="0.3">
      <c r="A16" s="149" t="s">
        <v>311</v>
      </c>
      <c r="B16" s="149"/>
    </row>
  </sheetData>
  <autoFilter ref="A1:Q14" xr:uid="{202D9A40-9AE9-49E6-904B-2F6E1ECABF77}"/>
  <mergeCells count="1">
    <mergeCell ref="A16:B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AC509-38F8-4EC3-9408-4B20D3B52CA4}">
  <sheetPr codeName="Sheet7"/>
  <dimension ref="A1:Q28"/>
  <sheetViews>
    <sheetView zoomScale="60" zoomScaleNormal="60" workbookViewId="0">
      <pane xSplit="1" ySplit="1" topLeftCell="B25" activePane="bottomRight" state="frozen"/>
      <selection pane="topRight" activeCell="B1" sqref="B1"/>
      <selection pane="bottomLeft" activeCell="A2" sqref="A2"/>
      <selection pane="bottomRight" activeCell="A28" sqref="A28:B28"/>
    </sheetView>
  </sheetViews>
  <sheetFormatPr defaultRowHeight="14.4" x14ac:dyDescent="0.3"/>
  <cols>
    <col min="1" max="1" width="49.33203125" customWidth="1"/>
    <col min="2" max="2" width="59.44140625" customWidth="1"/>
    <col min="3" max="3" width="60.6640625" customWidth="1"/>
    <col min="4" max="4" width="18.44140625" bestFit="1" customWidth="1"/>
    <col min="5" max="5" width="18.6640625" bestFit="1" customWidth="1"/>
    <col min="6" max="6" width="14.33203125" bestFit="1" customWidth="1"/>
    <col min="7" max="7" width="15.33203125" bestFit="1" customWidth="1"/>
    <col min="8" max="8" width="10.33203125" customWidth="1"/>
    <col min="9" max="10" width="11.6640625" customWidth="1"/>
    <col min="11" max="11" width="10.6640625" customWidth="1"/>
    <col min="12" max="12" width="10.33203125" customWidth="1"/>
    <col min="13" max="13" width="10.5546875" customWidth="1"/>
  </cols>
  <sheetData>
    <row r="1" spans="1:17" ht="86.4" x14ac:dyDescent="0.3">
      <c r="A1" s="8" t="s">
        <v>2</v>
      </c>
      <c r="B1" s="8" t="s">
        <v>3</v>
      </c>
      <c r="C1" s="8" t="s">
        <v>4</v>
      </c>
      <c r="D1" s="9" t="s">
        <v>5</v>
      </c>
      <c r="E1" s="9" t="s">
        <v>6</v>
      </c>
      <c r="F1" s="10" t="s">
        <v>7</v>
      </c>
      <c r="G1" s="11" t="s">
        <v>8</v>
      </c>
      <c r="H1" s="9" t="s">
        <v>23</v>
      </c>
      <c r="I1" s="18" t="s">
        <v>24</v>
      </c>
      <c r="J1" s="18" t="s">
        <v>25</v>
      </c>
      <c r="K1" s="18" t="s">
        <v>26</v>
      </c>
      <c r="L1" s="18" t="s">
        <v>27</v>
      </c>
      <c r="M1" s="18" t="s">
        <v>28</v>
      </c>
      <c r="N1" s="18" t="s">
        <v>29</v>
      </c>
      <c r="O1" s="18" t="s">
        <v>30</v>
      </c>
    </row>
    <row r="2" spans="1:17" ht="381" customHeight="1" thickBot="1" x14ac:dyDescent="0.35">
      <c r="A2" s="12" t="s">
        <v>33</v>
      </c>
      <c r="B2" s="3" t="s">
        <v>13</v>
      </c>
      <c r="C2" s="3" t="s">
        <v>48</v>
      </c>
      <c r="D2" s="4">
        <v>33.5</v>
      </c>
      <c r="E2" s="4">
        <v>31.14</v>
      </c>
      <c r="F2" s="5"/>
      <c r="G2" s="6">
        <f t="shared" ref="G2:G18" si="0">SUM(D2:E2)*(1+F2)</f>
        <v>64.64</v>
      </c>
      <c r="H2" s="51">
        <f>SUM(D2*1.5)</f>
        <v>50.25</v>
      </c>
      <c r="I2" s="52">
        <f>SUM(E2+H2)*(1+F2)</f>
        <v>81.39</v>
      </c>
      <c r="J2" s="52">
        <f>SUM(D2*1.5)</f>
        <v>50.25</v>
      </c>
      <c r="K2" s="52">
        <f>SUM(E2+J2)*(1+F2)</f>
        <v>81.39</v>
      </c>
      <c r="L2" s="52">
        <f>SUM(D2*1.5)</f>
        <v>50.25</v>
      </c>
      <c r="M2" s="52">
        <f>SUM(L2+E2)*(1+F2)</f>
        <v>81.39</v>
      </c>
      <c r="N2" s="52">
        <f>SUM(D2*2)</f>
        <v>67</v>
      </c>
      <c r="O2" s="52">
        <f>SUM((N2+E2)*(1+F2))</f>
        <v>98.14</v>
      </c>
    </row>
    <row r="3" spans="1:17" ht="387" thickBot="1" x14ac:dyDescent="0.35">
      <c r="A3" s="12" t="s">
        <v>35</v>
      </c>
      <c r="B3" s="3" t="s">
        <v>13</v>
      </c>
      <c r="C3" s="39" t="s">
        <v>34</v>
      </c>
      <c r="D3" s="4">
        <v>31.25</v>
      </c>
      <c r="E3" s="4">
        <v>30.5</v>
      </c>
      <c r="F3" s="5"/>
      <c r="G3" s="6">
        <f t="shared" si="0"/>
        <v>61.75</v>
      </c>
      <c r="H3" s="51">
        <f>SUM(D3*1.5)</f>
        <v>46.875</v>
      </c>
      <c r="I3" s="52">
        <f>SUM(E3+H3)*(1+F3)</f>
        <v>77.375</v>
      </c>
      <c r="J3" s="52">
        <f>SUM(D3*1.5)</f>
        <v>46.875</v>
      </c>
      <c r="K3" s="52">
        <f>SUM(E3+J3)*(1+F3)</f>
        <v>77.375</v>
      </c>
      <c r="L3" s="52">
        <f>SUM(D3*1.5)</f>
        <v>46.875</v>
      </c>
      <c r="M3" s="52">
        <f>SUM(L3+E3)*(1+F3)</f>
        <v>77.375</v>
      </c>
      <c r="N3" s="52">
        <f>SUM(D3*2)</f>
        <v>62.5</v>
      </c>
      <c r="O3" s="52">
        <f>SUM((N3+E3)*(1+F3))</f>
        <v>93</v>
      </c>
    </row>
    <row r="4" spans="1:17" ht="186.75" customHeight="1" thickBot="1" x14ac:dyDescent="0.35">
      <c r="A4" s="12" t="s">
        <v>37</v>
      </c>
      <c r="B4" s="13" t="s">
        <v>69</v>
      </c>
      <c r="C4" s="40" t="s">
        <v>38</v>
      </c>
      <c r="D4" s="4">
        <v>47.81</v>
      </c>
      <c r="E4" s="4">
        <v>30.55</v>
      </c>
      <c r="F4" s="5"/>
      <c r="G4" s="6">
        <f t="shared" si="0"/>
        <v>78.36</v>
      </c>
      <c r="H4" s="51">
        <f>SUM(D4*1.5)</f>
        <v>71.715000000000003</v>
      </c>
      <c r="I4" s="52">
        <f>SUM(E4+H4)*(1+F4)</f>
        <v>102.265</v>
      </c>
      <c r="J4" s="52">
        <f>SUM(D4*1.5)</f>
        <v>71.715000000000003</v>
      </c>
      <c r="K4" s="52">
        <f>SUM(E4+J4)*(1+F4)</f>
        <v>102.265</v>
      </c>
      <c r="L4" s="52">
        <f>SUM(D4*1.5)</f>
        <v>71.715000000000003</v>
      </c>
      <c r="M4" s="52">
        <f>SUM(L4+E4)*(1+F4)</f>
        <v>102.265</v>
      </c>
      <c r="N4" s="52">
        <f>SUM(D4*2)</f>
        <v>95.62</v>
      </c>
      <c r="O4" s="52">
        <f>SUM((N4+E4)*(1+F4))</f>
        <v>126.17</v>
      </c>
    </row>
    <row r="5" spans="1:17" ht="198" customHeight="1" thickBot="1" x14ac:dyDescent="0.35">
      <c r="A5" s="12" t="s">
        <v>68</v>
      </c>
      <c r="B5" s="13" t="s">
        <v>67</v>
      </c>
      <c r="C5" s="40" t="s">
        <v>38</v>
      </c>
      <c r="D5" s="4">
        <v>47.32</v>
      </c>
      <c r="E5" s="4">
        <v>30.55</v>
      </c>
      <c r="F5" s="5"/>
      <c r="G5" s="6">
        <f t="shared" si="0"/>
        <v>77.87</v>
      </c>
      <c r="H5" s="51">
        <f>SUM(D5*1.5)</f>
        <v>70.98</v>
      </c>
      <c r="I5" s="52">
        <f>SUM(E5+H5)*(1+F5)</f>
        <v>101.53</v>
      </c>
      <c r="J5" s="52">
        <f>SUM(D5*1.5)</f>
        <v>70.98</v>
      </c>
      <c r="K5" s="52">
        <f>SUM(E5+J5)*(1+F5)</f>
        <v>101.53</v>
      </c>
      <c r="L5" s="52">
        <f>SUM(D5*1.5)</f>
        <v>70.98</v>
      </c>
      <c r="M5" s="52">
        <f>SUM(L5+E5)*(1+F5)</f>
        <v>101.53</v>
      </c>
      <c r="N5" s="52">
        <f>SUM(D5*2)</f>
        <v>94.64</v>
      </c>
      <c r="O5" s="52">
        <f>SUM((N5+E5)*(1+F5))</f>
        <v>125.19</v>
      </c>
    </row>
    <row r="6" spans="1:17" ht="207.6" thickBot="1" x14ac:dyDescent="0.35">
      <c r="A6" s="85" t="s">
        <v>186</v>
      </c>
      <c r="B6" s="61" t="s">
        <v>188</v>
      </c>
      <c r="C6" s="40" t="s">
        <v>39</v>
      </c>
      <c r="D6" s="4">
        <v>51.03</v>
      </c>
      <c r="E6" s="4">
        <v>30.75</v>
      </c>
      <c r="F6" s="5"/>
      <c r="G6" s="6">
        <f t="shared" si="0"/>
        <v>81.78</v>
      </c>
      <c r="H6" s="51">
        <f>SUM(D6*1.5)</f>
        <v>76.545000000000002</v>
      </c>
      <c r="I6" s="52">
        <f>SUM(E6+H6)*(1+F6)</f>
        <v>107.295</v>
      </c>
      <c r="J6" s="52">
        <f>SUM(D6*1.5)</f>
        <v>76.545000000000002</v>
      </c>
      <c r="K6" s="52">
        <f>SUM(E6+J6)*(1+F6)</f>
        <v>107.295</v>
      </c>
      <c r="L6" s="52">
        <f>SUM(D6*1.5)</f>
        <v>76.545000000000002</v>
      </c>
      <c r="M6" s="52">
        <f>SUM(L6+E6)*(1+F6)</f>
        <v>107.295</v>
      </c>
      <c r="N6" s="52">
        <f>SUM(D6*2)</f>
        <v>102.06</v>
      </c>
      <c r="O6" s="52">
        <f>SUM((N6+E6)*(1+F6))</f>
        <v>132.81</v>
      </c>
    </row>
    <row r="7" spans="1:17" ht="207.6" thickBot="1" x14ac:dyDescent="0.35">
      <c r="A7" s="14" t="s">
        <v>36</v>
      </c>
      <c r="B7" s="13" t="s">
        <v>70</v>
      </c>
      <c r="C7" s="40" t="s">
        <v>39</v>
      </c>
      <c r="D7" s="4">
        <v>49.42</v>
      </c>
      <c r="E7" s="4">
        <v>30.75</v>
      </c>
      <c r="F7" s="5"/>
      <c r="G7" s="6">
        <f t="shared" si="0"/>
        <v>80.17</v>
      </c>
      <c r="H7" s="51">
        <f>SUM(D7*1.5)</f>
        <v>74.13</v>
      </c>
      <c r="I7" s="52">
        <f>SUM(E7+H7)*(1+F7)</f>
        <v>104.88</v>
      </c>
      <c r="J7" s="52">
        <f>SUM(D7*1.5)</f>
        <v>74.13</v>
      </c>
      <c r="K7" s="52">
        <f>SUM(E7+J7)*(1+F7)</f>
        <v>104.88</v>
      </c>
      <c r="L7" s="52">
        <f>SUM(D7*1.5)</f>
        <v>74.13</v>
      </c>
      <c r="M7" s="52">
        <f>SUM(L7+E7)*(1+F7)</f>
        <v>104.88</v>
      </c>
      <c r="N7" s="52">
        <f>SUM(D7*2)</f>
        <v>98.84</v>
      </c>
      <c r="O7" s="52">
        <f>SUM((N7+E7)*(1+F7))</f>
        <v>129.59</v>
      </c>
    </row>
    <row r="8" spans="1:17" ht="193.8" thickBot="1" x14ac:dyDescent="0.35">
      <c r="A8" s="85" t="s">
        <v>303</v>
      </c>
      <c r="B8" s="61" t="s">
        <v>169</v>
      </c>
      <c r="C8" s="40" t="s">
        <v>39</v>
      </c>
      <c r="D8" s="73">
        <v>48.51</v>
      </c>
      <c r="E8" s="73">
        <v>30.75</v>
      </c>
      <c r="F8" s="70"/>
      <c r="G8" s="71">
        <f t="shared" ref="G8:G9" si="1">SUM(D8:E8)*(1+F8)</f>
        <v>79.259999999999991</v>
      </c>
      <c r="H8" s="51">
        <f>SUM(D8*1.5)</f>
        <v>72.765000000000001</v>
      </c>
      <c r="I8" s="52">
        <f>SUM(E8+H8)*(1+F8)</f>
        <v>103.515</v>
      </c>
      <c r="J8" s="52">
        <f>SUM(D8*1.5)</f>
        <v>72.765000000000001</v>
      </c>
      <c r="K8" s="52">
        <f>SUM(E8+J8)*(1+F8)</f>
        <v>103.515</v>
      </c>
      <c r="L8" s="52">
        <f>SUM(D8*1.5)</f>
        <v>72.765000000000001</v>
      </c>
      <c r="M8" s="52">
        <f>SUM(L8+E8)*(1+F8)</f>
        <v>103.515</v>
      </c>
      <c r="N8" s="52">
        <f>SUM(D8*2)</f>
        <v>97.02</v>
      </c>
      <c r="O8" s="52">
        <f>SUM((N8+E8)*(1+F8))</f>
        <v>127.77</v>
      </c>
    </row>
    <row r="9" spans="1:17" ht="221.4" thickBot="1" x14ac:dyDescent="0.35">
      <c r="A9" s="85" t="s">
        <v>304</v>
      </c>
      <c r="B9" s="61" t="s">
        <v>178</v>
      </c>
      <c r="C9" s="117" t="s">
        <v>39</v>
      </c>
      <c r="D9" s="118">
        <v>45.94</v>
      </c>
      <c r="E9" s="118">
        <v>30.75</v>
      </c>
      <c r="F9" s="70"/>
      <c r="G9" s="71">
        <f t="shared" si="1"/>
        <v>76.69</v>
      </c>
      <c r="H9" s="51">
        <f>SUM(D9*1.5)</f>
        <v>68.91</v>
      </c>
      <c r="I9" s="52">
        <f>SUM(E9+H9)*(1+F9)</f>
        <v>99.66</v>
      </c>
      <c r="J9" s="52">
        <f>SUM(D9*1.5)</f>
        <v>68.91</v>
      </c>
      <c r="K9" s="52">
        <f>SUM(E9+J9)*(1+F9)</f>
        <v>99.66</v>
      </c>
      <c r="L9" s="52">
        <f>SUM(D9*1.5)</f>
        <v>68.91</v>
      </c>
      <c r="M9" s="52">
        <f>SUM(L9+E9)*(1+F9)</f>
        <v>99.66</v>
      </c>
      <c r="N9" s="52">
        <f>SUM(D9*2)</f>
        <v>91.88</v>
      </c>
      <c r="O9" s="52">
        <f>SUM((N9+E9)*(1+F9))</f>
        <v>122.63</v>
      </c>
    </row>
    <row r="10" spans="1:17" ht="193.8" thickBot="1" x14ac:dyDescent="0.35">
      <c r="A10" s="14" t="s">
        <v>58</v>
      </c>
      <c r="B10" s="13" t="s">
        <v>65</v>
      </c>
      <c r="C10" s="17" t="s">
        <v>40</v>
      </c>
      <c r="D10" s="4">
        <f t="shared" ref="D10:D14" si="2">P10+Q10</f>
        <v>60.22</v>
      </c>
      <c r="E10" s="4">
        <v>30.75</v>
      </c>
      <c r="F10" s="5"/>
      <c r="G10" s="6">
        <f t="shared" si="0"/>
        <v>90.97</v>
      </c>
      <c r="H10" s="51">
        <f>SUM(D10*1.5)</f>
        <v>90.33</v>
      </c>
      <c r="I10" s="52">
        <f>SUM(E10+H10)*(1+F10)</f>
        <v>121.08</v>
      </c>
      <c r="J10" s="52">
        <f>SUM(D10*1.5)</f>
        <v>90.33</v>
      </c>
      <c r="K10" s="52">
        <f>SUM(E10+J10)*(1+F10)</f>
        <v>121.08</v>
      </c>
      <c r="L10" s="52">
        <f>SUM(D10*1.5)</f>
        <v>90.33</v>
      </c>
      <c r="M10" s="52">
        <f>SUM(L10+E10)*(1+F10)</f>
        <v>121.08</v>
      </c>
      <c r="N10" s="52">
        <f>SUM(D10*2)</f>
        <v>120.44</v>
      </c>
      <c r="O10" s="52">
        <f>SUM((N10+E10)*(1+F10))</f>
        <v>151.19</v>
      </c>
      <c r="P10">
        <v>57.22</v>
      </c>
      <c r="Q10">
        <v>3</v>
      </c>
    </row>
    <row r="11" spans="1:17" ht="177" customHeight="1" thickBot="1" x14ac:dyDescent="0.35">
      <c r="A11" s="14" t="s">
        <v>54</v>
      </c>
      <c r="B11" s="13" t="s">
        <v>66</v>
      </c>
      <c r="C11" s="17" t="s">
        <v>40</v>
      </c>
      <c r="D11" s="4">
        <f t="shared" si="2"/>
        <v>61.22</v>
      </c>
      <c r="E11" s="4">
        <v>33.5</v>
      </c>
      <c r="F11" s="5"/>
      <c r="G11" s="6">
        <f t="shared" si="0"/>
        <v>94.72</v>
      </c>
      <c r="H11" s="51">
        <f>SUM(D11*1.5)</f>
        <v>91.83</v>
      </c>
      <c r="I11" s="52">
        <f>SUM(E11+H11)*(1+F11)</f>
        <v>125.33</v>
      </c>
      <c r="J11" s="52">
        <f>SUM(D11*1.5)</f>
        <v>91.83</v>
      </c>
      <c r="K11" s="52">
        <f>SUM(E11+J11)*(1+F11)</f>
        <v>125.33</v>
      </c>
      <c r="L11" s="52">
        <f>SUM(D11*1.5)</f>
        <v>91.83</v>
      </c>
      <c r="M11" s="52">
        <f>SUM(L11+E11)*(1+F11)</f>
        <v>125.33</v>
      </c>
      <c r="N11" s="52">
        <f>SUM(D11*2)</f>
        <v>122.44</v>
      </c>
      <c r="O11" s="52">
        <f>SUM((N11+E11)*(1+F11))</f>
        <v>155.94</v>
      </c>
      <c r="P11">
        <v>58.22</v>
      </c>
      <c r="Q11">
        <v>3</v>
      </c>
    </row>
    <row r="12" spans="1:17" ht="177" customHeight="1" thickBot="1" x14ac:dyDescent="0.35">
      <c r="A12" s="14" t="s">
        <v>53</v>
      </c>
      <c r="B12" s="13" t="s">
        <v>71</v>
      </c>
      <c r="C12" s="17" t="s">
        <v>40</v>
      </c>
      <c r="D12" s="4">
        <f t="shared" si="2"/>
        <v>62.22</v>
      </c>
      <c r="E12" s="4">
        <v>33.5</v>
      </c>
      <c r="F12" s="5"/>
      <c r="G12" s="6">
        <f t="shared" si="0"/>
        <v>95.72</v>
      </c>
      <c r="H12" s="51">
        <f>SUM(D12*1.5)</f>
        <v>93.33</v>
      </c>
      <c r="I12" s="52">
        <f>SUM(E12+H12)*(1+F12)</f>
        <v>126.83</v>
      </c>
      <c r="J12" s="52">
        <f>SUM(D12*1.5)</f>
        <v>93.33</v>
      </c>
      <c r="K12" s="52">
        <f>SUM(E12+J12)*(1+F12)</f>
        <v>126.83</v>
      </c>
      <c r="L12" s="52">
        <f>SUM(D12*1.5)</f>
        <v>93.33</v>
      </c>
      <c r="M12" s="52">
        <f>SUM(L12+E12)*(1+F12)</f>
        <v>126.83</v>
      </c>
      <c r="N12" s="52">
        <f>SUM(D12*2)</f>
        <v>124.44</v>
      </c>
      <c r="O12" s="52">
        <f>SUM((N12+E12)*(1+F12))</f>
        <v>157.94</v>
      </c>
      <c r="P12">
        <v>59.22</v>
      </c>
      <c r="Q12">
        <v>3</v>
      </c>
    </row>
    <row r="13" spans="1:17" ht="177" customHeight="1" thickBot="1" x14ac:dyDescent="0.35">
      <c r="A13" s="14" t="s">
        <v>55</v>
      </c>
      <c r="B13" s="13" t="s">
        <v>74</v>
      </c>
      <c r="C13" s="17" t="s">
        <v>40</v>
      </c>
      <c r="D13" s="4">
        <f t="shared" si="2"/>
        <v>64.72</v>
      </c>
      <c r="E13" s="4">
        <v>33.5</v>
      </c>
      <c r="F13" s="5"/>
      <c r="G13" s="6">
        <f t="shared" si="0"/>
        <v>98.22</v>
      </c>
      <c r="H13" s="51">
        <f>SUM(D13*1.5)</f>
        <v>97.08</v>
      </c>
      <c r="I13" s="52">
        <f>SUM(E13+H13)*(1+F13)</f>
        <v>130.57999999999998</v>
      </c>
      <c r="J13" s="52">
        <f>SUM(D13*1.5)</f>
        <v>97.08</v>
      </c>
      <c r="K13" s="52">
        <f>SUM(E13+J13)*(1+F13)</f>
        <v>130.57999999999998</v>
      </c>
      <c r="L13" s="52">
        <f>SUM(D13*1.5)</f>
        <v>97.08</v>
      </c>
      <c r="M13" s="52">
        <f>SUM(L13+E13)*(1+F13)</f>
        <v>130.57999999999998</v>
      </c>
      <c r="N13" s="52">
        <f>SUM(D13*2)</f>
        <v>129.44</v>
      </c>
      <c r="O13" s="52">
        <f>SUM((N13+E13)*(1+F13))</f>
        <v>162.94</v>
      </c>
      <c r="P13">
        <v>61.72</v>
      </c>
      <c r="Q13">
        <v>3</v>
      </c>
    </row>
    <row r="14" spans="1:17" ht="177" customHeight="1" thickBot="1" x14ac:dyDescent="0.35">
      <c r="A14" s="14" t="s">
        <v>56</v>
      </c>
      <c r="B14" s="13" t="s">
        <v>72</v>
      </c>
      <c r="C14" s="17" t="s">
        <v>40</v>
      </c>
      <c r="D14" s="4">
        <f t="shared" si="2"/>
        <v>65.72</v>
      </c>
      <c r="E14" s="4">
        <v>33.5</v>
      </c>
      <c r="F14" s="5"/>
      <c r="G14" s="6">
        <f t="shared" si="0"/>
        <v>99.22</v>
      </c>
      <c r="H14" s="51">
        <f>SUM(D14*1.5)</f>
        <v>98.58</v>
      </c>
      <c r="I14" s="52">
        <f>SUM(E14+H14)*(1+F14)</f>
        <v>132.07999999999998</v>
      </c>
      <c r="J14" s="52">
        <f>SUM(D14*1.5)</f>
        <v>98.58</v>
      </c>
      <c r="K14" s="52">
        <f>SUM(E14+J14)*(1+F14)</f>
        <v>132.07999999999998</v>
      </c>
      <c r="L14" s="52">
        <f>SUM(D14*1.5)</f>
        <v>98.58</v>
      </c>
      <c r="M14" s="52">
        <f>SUM(L14+E14)*(1+F14)</f>
        <v>132.07999999999998</v>
      </c>
      <c r="N14" s="52">
        <f>SUM(D14*2)</f>
        <v>131.44</v>
      </c>
      <c r="O14" s="52">
        <f>SUM((N14+E14)*(1+F14))</f>
        <v>164.94</v>
      </c>
      <c r="P14">
        <v>62.72</v>
      </c>
      <c r="Q14">
        <v>3</v>
      </c>
    </row>
    <row r="15" spans="1:17" ht="177" customHeight="1" thickBot="1" x14ac:dyDescent="0.35">
      <c r="A15" s="14" t="s">
        <v>57</v>
      </c>
      <c r="B15" s="13" t="s">
        <v>73</v>
      </c>
      <c r="C15" s="17" t="s">
        <v>40</v>
      </c>
      <c r="D15" s="4">
        <f>P15+Q15</f>
        <v>66.72</v>
      </c>
      <c r="E15" s="4">
        <v>33.5</v>
      </c>
      <c r="F15" s="5"/>
      <c r="G15" s="6">
        <f t="shared" si="0"/>
        <v>100.22</v>
      </c>
      <c r="H15" s="51">
        <f>SUM(D15*1.5)</f>
        <v>100.08</v>
      </c>
      <c r="I15" s="52">
        <f>SUM(E15+H15)*(1+F15)</f>
        <v>133.57999999999998</v>
      </c>
      <c r="J15" s="52">
        <f>SUM(D15*1.5)</f>
        <v>100.08</v>
      </c>
      <c r="K15" s="52">
        <f>SUM(E15+J15)*(1+F15)</f>
        <v>133.57999999999998</v>
      </c>
      <c r="L15" s="52">
        <f>SUM(D15*1.5)</f>
        <v>100.08</v>
      </c>
      <c r="M15" s="52">
        <f>SUM(L15+E15)*(1+F15)</f>
        <v>133.57999999999998</v>
      </c>
      <c r="N15" s="52">
        <f>SUM(D15*2)</f>
        <v>133.44</v>
      </c>
      <c r="O15" s="52">
        <f>SUM((N15+E15)*(1+F15))</f>
        <v>166.94</v>
      </c>
      <c r="P15">
        <v>63.72</v>
      </c>
      <c r="Q15">
        <v>3</v>
      </c>
    </row>
    <row r="16" spans="1:17" ht="273.75" customHeight="1" thickBot="1" x14ac:dyDescent="0.35">
      <c r="A16" s="14" t="s">
        <v>60</v>
      </c>
      <c r="B16" s="38" t="s">
        <v>297</v>
      </c>
      <c r="C16" s="15" t="s">
        <v>41</v>
      </c>
      <c r="D16" s="4">
        <v>29.02</v>
      </c>
      <c r="E16" s="4">
        <v>27.54</v>
      </c>
      <c r="F16" s="5"/>
      <c r="G16" s="6">
        <f t="shared" si="0"/>
        <v>56.56</v>
      </c>
      <c r="H16" s="21">
        <f>SUM(G16*1.5)</f>
        <v>84.84</v>
      </c>
      <c r="I16" s="22">
        <f>SUM(E16+H16)*(1+F16)</f>
        <v>112.38</v>
      </c>
      <c r="J16" s="22">
        <f>SUM(G16*1.5)</f>
        <v>84.84</v>
      </c>
      <c r="K16" s="22">
        <f>SUM(E16+J16)*(1+F16)</f>
        <v>112.38</v>
      </c>
      <c r="L16" s="22">
        <f>SUM(G16*1.5)</f>
        <v>84.84</v>
      </c>
      <c r="M16" s="22">
        <f>SUM(L16+E16)*(1+F3)</f>
        <v>112.38</v>
      </c>
      <c r="N16" s="22">
        <f>SUM(G16*2)</f>
        <v>113.12</v>
      </c>
      <c r="O16" s="22">
        <f>SUM((N16+E16)*(1+F3))</f>
        <v>140.66</v>
      </c>
    </row>
    <row r="17" spans="1:15" ht="273.75" customHeight="1" thickBot="1" x14ac:dyDescent="0.35">
      <c r="A17" s="14" t="s">
        <v>59</v>
      </c>
      <c r="B17" s="38" t="s">
        <v>298</v>
      </c>
      <c r="C17" s="15" t="s">
        <v>41</v>
      </c>
      <c r="D17" s="4">
        <v>29.32</v>
      </c>
      <c r="E17" s="4">
        <v>27.54</v>
      </c>
      <c r="F17" s="5"/>
      <c r="G17" s="6">
        <f t="shared" si="0"/>
        <v>56.86</v>
      </c>
      <c r="H17" s="21">
        <f>SUM(G17*1.5)</f>
        <v>85.289999999999992</v>
      </c>
      <c r="I17" s="22">
        <f>SUM(E17+H17)*(1+F17)</f>
        <v>112.82999999999998</v>
      </c>
      <c r="J17" s="22">
        <f>SUM(G17*1.5)</f>
        <v>85.289999999999992</v>
      </c>
      <c r="K17" s="22">
        <f>SUM(E17+J17)*(1+F17)</f>
        <v>112.82999999999998</v>
      </c>
      <c r="L17" s="22">
        <f>SUM(G17*1.5)</f>
        <v>85.289999999999992</v>
      </c>
      <c r="M17" s="22">
        <f>SUM(L17+E17)*(1+F4)</f>
        <v>112.82999999999998</v>
      </c>
      <c r="N17" s="22">
        <f>SUM(G17*2)</f>
        <v>113.72</v>
      </c>
      <c r="O17" s="22">
        <f>SUM((N17+E17)*(1+F4))</f>
        <v>141.26</v>
      </c>
    </row>
    <row r="18" spans="1:15" ht="273.75" customHeight="1" thickBot="1" x14ac:dyDescent="0.35">
      <c r="A18" s="14" t="s">
        <v>61</v>
      </c>
      <c r="B18" s="38" t="s">
        <v>43</v>
      </c>
      <c r="C18" s="15" t="s">
        <v>44</v>
      </c>
      <c r="D18" s="4">
        <v>26.14</v>
      </c>
      <c r="E18" s="4">
        <v>26.54</v>
      </c>
      <c r="F18" s="5"/>
      <c r="G18" s="6">
        <f t="shared" si="0"/>
        <v>52.68</v>
      </c>
      <c r="H18" s="21">
        <f>SUM(G18*1.5)</f>
        <v>79.02</v>
      </c>
      <c r="I18" s="22">
        <f>SUM(E18+H18)*(1+F18)</f>
        <v>105.56</v>
      </c>
      <c r="J18" s="22">
        <f>SUM(G18*1.5)</f>
        <v>79.02</v>
      </c>
      <c r="K18" s="22">
        <f>SUM(E18+J18)*(1+F18)</f>
        <v>105.56</v>
      </c>
      <c r="L18" s="22">
        <f>SUM(G18*1.5)</f>
        <v>79.02</v>
      </c>
      <c r="M18" s="22">
        <f>SUM(L18+E18)*(1+F5)</f>
        <v>105.56</v>
      </c>
      <c r="N18" s="22">
        <f>SUM(G18*2)</f>
        <v>105.36</v>
      </c>
      <c r="O18" s="22">
        <f>SUM((N18+E18)*(1+F5))</f>
        <v>131.9</v>
      </c>
    </row>
    <row r="19" spans="1:15" ht="267" customHeight="1" thickBot="1" x14ac:dyDescent="0.35">
      <c r="A19" s="14" t="s">
        <v>46</v>
      </c>
      <c r="B19" s="38" t="s">
        <v>43</v>
      </c>
      <c r="C19" s="15" t="s">
        <v>44</v>
      </c>
      <c r="D19" s="4">
        <v>26.44</v>
      </c>
      <c r="E19" s="4">
        <v>26.54</v>
      </c>
      <c r="F19" s="5"/>
      <c r="G19" s="6">
        <f t="shared" ref="G19:G24" si="3">SUM(D19:E19)*(1+F19)</f>
        <v>52.980000000000004</v>
      </c>
      <c r="H19" s="21">
        <f>SUM(G19*1.5)</f>
        <v>79.47</v>
      </c>
      <c r="I19" s="22">
        <f>SUM(E19+H19)*(1+F19)</f>
        <v>106.00999999999999</v>
      </c>
      <c r="J19" s="22">
        <f>SUM(G19*1.5)</f>
        <v>79.47</v>
      </c>
      <c r="K19" s="22">
        <f>SUM(E19+J19)*(1+F19)</f>
        <v>106.00999999999999</v>
      </c>
      <c r="L19" s="22">
        <f>SUM(G19*1.5)</f>
        <v>79.47</v>
      </c>
      <c r="M19" s="22">
        <f>SUM(L19+E19)*(1+F7)</f>
        <v>106.00999999999999</v>
      </c>
      <c r="N19" s="22">
        <f>SUM(G19*2)</f>
        <v>105.96000000000001</v>
      </c>
      <c r="O19" s="22">
        <f>SUM((N19+E19)*(1+F7))</f>
        <v>132.5</v>
      </c>
    </row>
    <row r="20" spans="1:15" ht="267" customHeight="1" thickBot="1" x14ac:dyDescent="0.35">
      <c r="A20" s="150" t="s">
        <v>362</v>
      </c>
      <c r="B20" s="38" t="s">
        <v>43</v>
      </c>
      <c r="C20" s="15" t="s">
        <v>45</v>
      </c>
      <c r="D20" s="4">
        <v>24.43</v>
      </c>
      <c r="E20" s="4">
        <v>28.63</v>
      </c>
      <c r="F20" s="151">
        <v>1.33</v>
      </c>
      <c r="G20" s="152">
        <f t="shared" si="3"/>
        <v>123.6298</v>
      </c>
      <c r="H20" s="153">
        <f>SUM(D20*2)</f>
        <v>48.86</v>
      </c>
      <c r="I20" s="154">
        <f t="shared" ref="I20" si="4">SUM(H20+E20)*(1+F20)</f>
        <v>180.55169999999998</v>
      </c>
      <c r="J20" s="154">
        <f>SUM(D20*2)</f>
        <v>48.86</v>
      </c>
      <c r="K20" s="154">
        <f t="shared" ref="K20" si="5">SUM(J20+E20)*(1+F20)</f>
        <v>180.55169999999998</v>
      </c>
      <c r="L20" s="154">
        <f>SUM(D20*2)</f>
        <v>48.86</v>
      </c>
      <c r="M20" s="154">
        <f t="shared" ref="M20" si="6">SUM(L20+E20)*(1+F20)</f>
        <v>180.55169999999998</v>
      </c>
      <c r="N20" s="154">
        <f>SUM(D20*2)</f>
        <v>48.86</v>
      </c>
      <c r="O20" s="154">
        <f t="shared" ref="O20" si="7">SUM(N20+E20)*(1+F20)</f>
        <v>180.55169999999998</v>
      </c>
    </row>
    <row r="21" spans="1:15" ht="267" customHeight="1" thickBot="1" x14ac:dyDescent="0.35">
      <c r="A21" s="150" t="s">
        <v>363</v>
      </c>
      <c r="B21" s="38" t="s">
        <v>299</v>
      </c>
      <c r="C21" s="15" t="s">
        <v>45</v>
      </c>
      <c r="D21" s="4">
        <v>24.43</v>
      </c>
      <c r="E21" s="4">
        <v>28.63</v>
      </c>
      <c r="F21" s="5"/>
      <c r="G21" s="6">
        <f t="shared" si="3"/>
        <v>53.06</v>
      </c>
      <c r="H21" s="21">
        <f>SUM(G21*1.5)</f>
        <v>79.59</v>
      </c>
      <c r="I21" s="22">
        <f>SUM(E21+H21)*(1+F21)</f>
        <v>108.22</v>
      </c>
      <c r="J21" s="22">
        <f>SUM(G21*2)</f>
        <v>106.12</v>
      </c>
      <c r="K21" s="22">
        <f>SUM(E21+J21)*(1+F21)</f>
        <v>134.75</v>
      </c>
      <c r="L21" s="22">
        <f>SUM(G21*2)</f>
        <v>106.12</v>
      </c>
      <c r="M21" s="22">
        <f>SUM(L21+E21)*(1+F10)</f>
        <v>134.75</v>
      </c>
      <c r="N21" s="22">
        <f>SUM(G21*2)</f>
        <v>106.12</v>
      </c>
      <c r="O21" s="22">
        <f>SUM((N21+E21)*(1+F10))</f>
        <v>134.75</v>
      </c>
    </row>
    <row r="22" spans="1:15" ht="315.75" customHeight="1" thickBot="1" x14ac:dyDescent="0.35">
      <c r="A22" s="14" t="s">
        <v>63</v>
      </c>
      <c r="B22" s="38" t="s">
        <v>271</v>
      </c>
      <c r="C22" s="15" t="s">
        <v>42</v>
      </c>
      <c r="D22" s="4">
        <v>34.9</v>
      </c>
      <c r="E22" s="4">
        <v>35.32</v>
      </c>
      <c r="F22" s="5"/>
      <c r="G22" s="6">
        <f t="shared" si="3"/>
        <v>70.22</v>
      </c>
      <c r="H22" s="21">
        <f>SUM(G22*1.5)</f>
        <v>105.33</v>
      </c>
      <c r="I22" s="22">
        <f>SUM(E22+H22)*(1+F22)</f>
        <v>140.65</v>
      </c>
      <c r="J22" s="22">
        <f>SUM(G22*1.5)</f>
        <v>105.33</v>
      </c>
      <c r="K22" s="22">
        <f>SUM(E22+J22)*(1+F22)</f>
        <v>140.65</v>
      </c>
      <c r="L22" s="22">
        <f>SUM(G22*1.5)</f>
        <v>105.33</v>
      </c>
      <c r="M22" s="22">
        <f>SUM(L22+E22)*(1+F22)</f>
        <v>140.65</v>
      </c>
      <c r="N22" s="22">
        <f>SUM(G22*2)</f>
        <v>140.44</v>
      </c>
      <c r="O22" s="22">
        <f>SUM((N22+E22)*(1+F22))</f>
        <v>175.76</v>
      </c>
    </row>
    <row r="23" spans="1:15" ht="315.75" customHeight="1" thickBot="1" x14ac:dyDescent="0.35">
      <c r="A23" s="14" t="s">
        <v>62</v>
      </c>
      <c r="B23" s="38" t="s">
        <v>301</v>
      </c>
      <c r="C23" s="15" t="s">
        <v>42</v>
      </c>
      <c r="D23" s="4">
        <v>34.96</v>
      </c>
      <c r="E23" s="4">
        <v>35.32</v>
      </c>
      <c r="F23" s="5"/>
      <c r="G23" s="6">
        <f t="shared" si="3"/>
        <v>70.28</v>
      </c>
      <c r="H23" s="21">
        <f>SUM(G23*1.5)</f>
        <v>105.42</v>
      </c>
      <c r="I23" s="22">
        <f>SUM(E23+H23)*(1+F23)</f>
        <v>140.74</v>
      </c>
      <c r="J23" s="22">
        <f>SUM(G23*1.5)</f>
        <v>105.42</v>
      </c>
      <c r="K23" s="22">
        <f>SUM(E23+J23)*(1+F23)</f>
        <v>140.74</v>
      </c>
      <c r="L23" s="22">
        <f>SUM(G23*1.5)</f>
        <v>105.42</v>
      </c>
      <c r="M23" s="22">
        <f>SUM(L23+E23)*(1+F23)</f>
        <v>140.74</v>
      </c>
      <c r="N23" s="22">
        <f>SUM(G23*2)</f>
        <v>140.56</v>
      </c>
      <c r="O23" s="22">
        <f>SUM((N23+E23)*(1+F23))</f>
        <v>175.88</v>
      </c>
    </row>
    <row r="24" spans="1:15" ht="318" thickBot="1" x14ac:dyDescent="0.35">
      <c r="A24" s="14" t="s">
        <v>50</v>
      </c>
      <c r="B24" s="38" t="s">
        <v>302</v>
      </c>
      <c r="C24" s="15" t="s">
        <v>42</v>
      </c>
      <c r="D24" s="4">
        <v>35.049999999999997</v>
      </c>
      <c r="E24" s="4">
        <v>35.32</v>
      </c>
      <c r="F24" s="5"/>
      <c r="G24" s="6">
        <f t="shared" si="3"/>
        <v>70.37</v>
      </c>
      <c r="H24" s="21">
        <f>SUM(G24*1.5)</f>
        <v>105.55500000000001</v>
      </c>
      <c r="I24" s="22">
        <f>SUM(E24+H24)*(1+F24)</f>
        <v>140.875</v>
      </c>
      <c r="J24" s="22">
        <f>SUM(G24*1.5)</f>
        <v>105.55500000000001</v>
      </c>
      <c r="K24" s="22">
        <f>SUM(E24+J24)*(1+F24)</f>
        <v>140.875</v>
      </c>
      <c r="L24" s="22">
        <f>SUM(G24*1.5)</f>
        <v>105.55500000000001</v>
      </c>
      <c r="M24" s="22">
        <f>SUM(L24+E24)*(1+F24)</f>
        <v>140.875</v>
      </c>
      <c r="N24" s="22">
        <f>SUM(G24*2)</f>
        <v>140.74</v>
      </c>
      <c r="O24" s="22">
        <f>SUM((N24+E24)*(1+F24))</f>
        <v>176.06</v>
      </c>
    </row>
    <row r="25" spans="1:15" ht="266.25" customHeight="1" thickBot="1" x14ac:dyDescent="0.35">
      <c r="A25" s="14" t="s">
        <v>49</v>
      </c>
      <c r="B25" s="38" t="s">
        <v>300</v>
      </c>
      <c r="C25" s="15" t="s">
        <v>47</v>
      </c>
      <c r="D25" s="4">
        <v>29.71</v>
      </c>
      <c r="E25" s="4">
        <v>26.62</v>
      </c>
      <c r="F25" s="5"/>
      <c r="G25" s="6">
        <f t="shared" ref="G25" si="8">SUM(D25:E25)*(1+F25)</f>
        <v>56.33</v>
      </c>
      <c r="H25" s="21">
        <f>SUM(G25*1.5)</f>
        <v>84.495000000000005</v>
      </c>
      <c r="I25" s="22">
        <f>SUM(E25+H25)*(1+F25)</f>
        <v>111.11500000000001</v>
      </c>
      <c r="J25" s="22">
        <f>SUM(G25*1.5)</f>
        <v>84.495000000000005</v>
      </c>
      <c r="K25" s="22">
        <f>SUM(E25+J25)*(1+F25)</f>
        <v>111.11500000000001</v>
      </c>
      <c r="L25" s="22">
        <f>SUM(G25*1.5)</f>
        <v>84.495000000000005</v>
      </c>
      <c r="M25" s="22">
        <f>SUM(L25+E25)*(1+F25)</f>
        <v>111.11500000000001</v>
      </c>
      <c r="N25" s="22">
        <f>SUM(G25*2)</f>
        <v>112.66</v>
      </c>
      <c r="O25" s="22">
        <f>SUM((N25+E25)*(1+F25))</f>
        <v>139.28</v>
      </c>
    </row>
    <row r="28" spans="1:15" ht="133.80000000000001" customHeight="1" x14ac:dyDescent="0.3">
      <c r="A28" s="149" t="s">
        <v>311</v>
      </c>
      <c r="B28" s="149"/>
    </row>
  </sheetData>
  <autoFilter ref="A1:O25" xr:uid="{3D9926E3-8368-4403-A35A-CBC14812F4EA}"/>
  <mergeCells count="1">
    <mergeCell ref="A28:B28"/>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3189-A6AC-42F3-9AEE-46BD39CB5214}">
  <sheetPr codeName="Sheet8"/>
  <dimension ref="A1:Q18"/>
  <sheetViews>
    <sheetView zoomScale="60" zoomScaleNormal="60" workbookViewId="0">
      <pane xSplit="1" ySplit="1" topLeftCell="B17" activePane="bottomRight" state="frozen"/>
      <selection pane="topRight" activeCell="B1" sqref="B1"/>
      <selection pane="bottomLeft" activeCell="A2" sqref="A2"/>
      <selection pane="bottomRight" activeCell="C49" sqref="C49"/>
    </sheetView>
  </sheetViews>
  <sheetFormatPr defaultRowHeight="14.4" x14ac:dyDescent="0.3"/>
  <cols>
    <col min="1" max="1" width="49.33203125" customWidth="1"/>
    <col min="2" max="2" width="59.44140625" customWidth="1"/>
    <col min="3" max="3" width="60.6640625" customWidth="1"/>
    <col min="4" max="4" width="18.44140625" style="54" bestFit="1" customWidth="1"/>
    <col min="5" max="5" width="18.6640625" style="54" bestFit="1" customWidth="1"/>
    <col min="6" max="6" width="14.33203125" bestFit="1" customWidth="1"/>
    <col min="7" max="7" width="15.33203125" bestFit="1" customWidth="1"/>
    <col min="8" max="8" width="20.44140625" customWidth="1"/>
    <col min="9" max="9" width="17.6640625" customWidth="1"/>
    <col min="10" max="10" width="10.33203125" customWidth="1"/>
    <col min="11" max="12" width="11.6640625" customWidth="1"/>
    <col min="13" max="13" width="10.6640625" customWidth="1"/>
    <col min="14" max="14" width="10.33203125" customWidth="1"/>
    <col min="15" max="15" width="10.5546875" customWidth="1"/>
  </cols>
  <sheetData>
    <row r="1" spans="1:17" ht="87" thickBot="1" x14ac:dyDescent="0.35">
      <c r="A1" s="8" t="s">
        <v>2</v>
      </c>
      <c r="B1" s="8" t="s">
        <v>3</v>
      </c>
      <c r="C1" s="60" t="s">
        <v>4</v>
      </c>
      <c r="D1" s="18" t="s">
        <v>5</v>
      </c>
      <c r="E1" s="18" t="s">
        <v>6</v>
      </c>
      <c r="F1" s="10" t="s">
        <v>7</v>
      </c>
      <c r="G1" s="11" t="s">
        <v>8</v>
      </c>
      <c r="H1" s="11" t="s">
        <v>0</v>
      </c>
      <c r="I1" s="11" t="s">
        <v>9</v>
      </c>
      <c r="J1" s="9" t="s">
        <v>23</v>
      </c>
      <c r="K1" s="18" t="s">
        <v>24</v>
      </c>
      <c r="L1" s="18" t="s">
        <v>25</v>
      </c>
      <c r="M1" s="18" t="s">
        <v>26</v>
      </c>
      <c r="N1" s="18" t="s">
        <v>27</v>
      </c>
      <c r="O1" s="18" t="s">
        <v>28</v>
      </c>
      <c r="P1" s="18" t="s">
        <v>29</v>
      </c>
      <c r="Q1" s="18" t="s">
        <v>30</v>
      </c>
    </row>
    <row r="2" spans="1:17" ht="387" thickBot="1" x14ac:dyDescent="0.35">
      <c r="A2" s="12" t="s">
        <v>105</v>
      </c>
      <c r="B2" s="13" t="s">
        <v>13</v>
      </c>
      <c r="C2" s="61" t="s">
        <v>48</v>
      </c>
      <c r="D2" s="115">
        <v>33.5</v>
      </c>
      <c r="E2" s="32">
        <v>31.14</v>
      </c>
      <c r="F2" s="5"/>
      <c r="G2" s="6">
        <f t="shared" ref="G2" si="0">SUM(D2:E2)*(1+F2)</f>
        <v>64.64</v>
      </c>
      <c r="H2" s="7"/>
      <c r="I2" s="7"/>
      <c r="J2" s="51">
        <f>SUM(D2*1.5)</f>
        <v>50.25</v>
      </c>
      <c r="K2" s="52">
        <f>SUM(E2+J2)*(1+F2)</f>
        <v>81.39</v>
      </c>
      <c r="L2" s="52">
        <f>SUM(D2*1.5)</f>
        <v>50.25</v>
      </c>
      <c r="M2" s="52">
        <f>SUM(E2+L2)*(1+F2)</f>
        <v>81.39</v>
      </c>
      <c r="N2" s="52">
        <f>SUM(D2*1.5)</f>
        <v>50.25</v>
      </c>
      <c r="O2" s="52">
        <f>SUM(N2+E2)*(1+F2)</f>
        <v>81.39</v>
      </c>
      <c r="P2" s="52">
        <f>SUM(D2*2)</f>
        <v>67</v>
      </c>
      <c r="Q2" s="52">
        <f>SUM((P2+E2)*(1+F2))</f>
        <v>98.14</v>
      </c>
    </row>
    <row r="3" spans="1:17" ht="387" thickBot="1" x14ac:dyDescent="0.35">
      <c r="A3" s="45" t="s">
        <v>106</v>
      </c>
      <c r="B3" s="13" t="s">
        <v>13</v>
      </c>
      <c r="C3" s="114" t="s">
        <v>107</v>
      </c>
      <c r="D3" s="4">
        <v>31.25</v>
      </c>
      <c r="E3" s="4">
        <v>30.5</v>
      </c>
      <c r="F3" s="5"/>
      <c r="G3" s="6">
        <f t="shared" ref="G3:G7" si="1">SUM(D3:E3)*(1+F3)</f>
        <v>61.75</v>
      </c>
      <c r="H3" s="7"/>
      <c r="I3" s="7"/>
      <c r="J3" s="51">
        <f>SUM(D3*1.5)</f>
        <v>46.875</v>
      </c>
      <c r="K3" s="52">
        <f>SUM(E3+J3)*(1+F3)</f>
        <v>77.375</v>
      </c>
      <c r="L3" s="52">
        <f>SUM(D3*1.5)</f>
        <v>46.875</v>
      </c>
      <c r="M3" s="52">
        <f>SUM(E3+L3)*(1+F3)</f>
        <v>77.375</v>
      </c>
      <c r="N3" s="52">
        <f>SUM(D3*1.5)</f>
        <v>46.875</v>
      </c>
      <c r="O3" s="52">
        <f>SUM(N3+E3)*(1+F3)</f>
        <v>77.375</v>
      </c>
      <c r="P3" s="52">
        <f>SUM(D3*2)</f>
        <v>62.5</v>
      </c>
      <c r="Q3" s="52">
        <f>SUM((P3+E3)*(1+F3))</f>
        <v>93</v>
      </c>
    </row>
    <row r="4" spans="1:17" ht="186.75" customHeight="1" thickBot="1" x14ac:dyDescent="0.35">
      <c r="A4" s="12" t="s">
        <v>132</v>
      </c>
      <c r="B4" s="13" t="s">
        <v>69</v>
      </c>
      <c r="C4" s="40" t="s">
        <v>38</v>
      </c>
      <c r="D4" s="4">
        <v>47.81</v>
      </c>
      <c r="E4" s="4">
        <v>30.55</v>
      </c>
      <c r="F4" s="5"/>
      <c r="G4" s="6">
        <f t="shared" si="1"/>
        <v>78.36</v>
      </c>
      <c r="H4" s="7"/>
      <c r="I4" s="7"/>
      <c r="J4" s="51">
        <f t="shared" ref="J4:J9" si="2">SUM(D4*1.5)</f>
        <v>71.715000000000003</v>
      </c>
      <c r="K4" s="52">
        <f t="shared" ref="K4:K9" si="3">SUM(E4+J4)*(1+F4)</f>
        <v>102.265</v>
      </c>
      <c r="L4" s="52">
        <f t="shared" ref="L4:L9" si="4">SUM(D4*1.5)</f>
        <v>71.715000000000003</v>
      </c>
      <c r="M4" s="52">
        <f t="shared" ref="M4:M9" si="5">SUM(E4+L4)*(1+F4)</f>
        <v>102.265</v>
      </c>
      <c r="N4" s="52">
        <f t="shared" ref="N4:N9" si="6">SUM(D4*1.5)</f>
        <v>71.715000000000003</v>
      </c>
      <c r="O4" s="52">
        <f t="shared" ref="O4:O9" si="7">SUM(N4+E4)*(1+F4)</f>
        <v>102.265</v>
      </c>
      <c r="P4" s="52">
        <f t="shared" ref="P4:P9" si="8">SUM(D4*2)</f>
        <v>95.62</v>
      </c>
      <c r="Q4" s="52">
        <f t="shared" ref="Q4:Q9" si="9">SUM((P4+E4)*(1+F4))</f>
        <v>126.17</v>
      </c>
    </row>
    <row r="5" spans="1:17" ht="198" customHeight="1" thickBot="1" x14ac:dyDescent="0.35">
      <c r="A5" s="12" t="s">
        <v>144</v>
      </c>
      <c r="B5" s="13" t="s">
        <v>67</v>
      </c>
      <c r="C5" s="40" t="s">
        <v>38</v>
      </c>
      <c r="D5" s="4">
        <v>47.32</v>
      </c>
      <c r="E5" s="4">
        <v>30.55</v>
      </c>
      <c r="F5" s="5"/>
      <c r="G5" s="6">
        <f t="shared" si="1"/>
        <v>77.87</v>
      </c>
      <c r="H5" s="7"/>
      <c r="I5" s="7"/>
      <c r="J5" s="51">
        <f t="shared" si="2"/>
        <v>70.98</v>
      </c>
      <c r="K5" s="52">
        <f t="shared" si="3"/>
        <v>101.53</v>
      </c>
      <c r="L5" s="52">
        <f t="shared" si="4"/>
        <v>70.98</v>
      </c>
      <c r="M5" s="52">
        <f t="shared" si="5"/>
        <v>101.53</v>
      </c>
      <c r="N5" s="52">
        <f t="shared" si="6"/>
        <v>70.98</v>
      </c>
      <c r="O5" s="52">
        <f t="shared" si="7"/>
        <v>101.53</v>
      </c>
      <c r="P5" s="52">
        <f t="shared" si="8"/>
        <v>94.64</v>
      </c>
      <c r="Q5" s="52">
        <f t="shared" si="9"/>
        <v>125.19</v>
      </c>
    </row>
    <row r="6" spans="1:17" ht="207.6" thickBot="1" x14ac:dyDescent="0.35">
      <c r="A6" s="85" t="s">
        <v>186</v>
      </c>
      <c r="B6" s="61" t="s">
        <v>188</v>
      </c>
      <c r="C6" s="40" t="s">
        <v>39</v>
      </c>
      <c r="D6" s="4">
        <v>51.03</v>
      </c>
      <c r="E6" s="4">
        <v>30.75</v>
      </c>
      <c r="F6" s="5"/>
      <c r="G6" s="6">
        <f t="shared" si="1"/>
        <v>81.78</v>
      </c>
      <c r="H6" s="7"/>
      <c r="I6" s="7"/>
      <c r="J6" s="51">
        <f t="shared" si="2"/>
        <v>76.545000000000002</v>
      </c>
      <c r="K6" s="52">
        <f t="shared" si="3"/>
        <v>107.295</v>
      </c>
      <c r="L6" s="52">
        <f t="shared" si="4"/>
        <v>76.545000000000002</v>
      </c>
      <c r="M6" s="52">
        <f t="shared" si="5"/>
        <v>107.295</v>
      </c>
      <c r="N6" s="52">
        <f t="shared" si="6"/>
        <v>76.545000000000002</v>
      </c>
      <c r="O6" s="52">
        <f t="shared" si="7"/>
        <v>107.295</v>
      </c>
      <c r="P6" s="52">
        <f t="shared" si="8"/>
        <v>102.06</v>
      </c>
      <c r="Q6" s="52">
        <f t="shared" si="9"/>
        <v>132.81</v>
      </c>
    </row>
    <row r="7" spans="1:17" ht="207.6" thickBot="1" x14ac:dyDescent="0.35">
      <c r="A7" s="14" t="s">
        <v>143</v>
      </c>
      <c r="B7" s="13" t="s">
        <v>70</v>
      </c>
      <c r="C7" s="40" t="s">
        <v>39</v>
      </c>
      <c r="D7" s="4">
        <v>49.42</v>
      </c>
      <c r="E7" s="4">
        <v>30.75</v>
      </c>
      <c r="F7" s="5"/>
      <c r="G7" s="6">
        <f t="shared" si="1"/>
        <v>80.17</v>
      </c>
      <c r="H7" s="7"/>
      <c r="I7" s="7"/>
      <c r="J7" s="51">
        <f t="shared" si="2"/>
        <v>74.13</v>
      </c>
      <c r="K7" s="52">
        <f t="shared" si="3"/>
        <v>104.88</v>
      </c>
      <c r="L7" s="52">
        <f t="shared" si="4"/>
        <v>74.13</v>
      </c>
      <c r="M7" s="52">
        <f t="shared" si="5"/>
        <v>104.88</v>
      </c>
      <c r="N7" s="52">
        <f t="shared" si="6"/>
        <v>74.13</v>
      </c>
      <c r="O7" s="52">
        <f t="shared" si="7"/>
        <v>104.88</v>
      </c>
      <c r="P7" s="52">
        <f t="shared" si="8"/>
        <v>98.84</v>
      </c>
      <c r="Q7" s="52">
        <f t="shared" si="9"/>
        <v>129.59</v>
      </c>
    </row>
    <row r="8" spans="1:17" ht="193.8" thickBot="1" x14ac:dyDescent="0.35">
      <c r="A8" s="85" t="s">
        <v>185</v>
      </c>
      <c r="B8" s="61" t="s">
        <v>169</v>
      </c>
      <c r="C8" s="40" t="s">
        <v>39</v>
      </c>
      <c r="D8" s="73">
        <v>48.51</v>
      </c>
      <c r="E8" s="73">
        <v>30.75</v>
      </c>
      <c r="F8" s="70"/>
      <c r="G8" s="71">
        <f t="shared" ref="G8:G9" si="10">SUM(D8:E8)*(1+F8)</f>
        <v>79.259999999999991</v>
      </c>
      <c r="H8" s="72"/>
      <c r="I8" s="72"/>
      <c r="J8" s="51">
        <f t="shared" si="2"/>
        <v>72.765000000000001</v>
      </c>
      <c r="K8" s="52">
        <f t="shared" si="3"/>
        <v>103.515</v>
      </c>
      <c r="L8" s="52">
        <f t="shared" si="4"/>
        <v>72.765000000000001</v>
      </c>
      <c r="M8" s="52">
        <f t="shared" si="5"/>
        <v>103.515</v>
      </c>
      <c r="N8" s="52">
        <f t="shared" si="6"/>
        <v>72.765000000000001</v>
      </c>
      <c r="O8" s="52">
        <f t="shared" si="7"/>
        <v>103.515</v>
      </c>
      <c r="P8" s="52">
        <f t="shared" si="8"/>
        <v>97.02</v>
      </c>
      <c r="Q8" s="52">
        <f t="shared" si="9"/>
        <v>127.77</v>
      </c>
    </row>
    <row r="9" spans="1:17" ht="221.4" thickBot="1" x14ac:dyDescent="0.35">
      <c r="A9" s="85" t="s">
        <v>187</v>
      </c>
      <c r="B9" s="61" t="s">
        <v>178</v>
      </c>
      <c r="C9" s="117" t="s">
        <v>39</v>
      </c>
      <c r="D9" s="118">
        <v>45.94</v>
      </c>
      <c r="E9" s="118">
        <v>30.75</v>
      </c>
      <c r="F9" s="70"/>
      <c r="G9" s="71">
        <f t="shared" si="10"/>
        <v>76.69</v>
      </c>
      <c r="H9" s="72"/>
      <c r="I9" s="72"/>
      <c r="J9" s="51">
        <f t="shared" si="2"/>
        <v>68.91</v>
      </c>
      <c r="K9" s="52">
        <f t="shared" si="3"/>
        <v>99.66</v>
      </c>
      <c r="L9" s="52">
        <f t="shared" si="4"/>
        <v>68.91</v>
      </c>
      <c r="M9" s="52">
        <f t="shared" si="5"/>
        <v>99.66</v>
      </c>
      <c r="N9" s="52">
        <f t="shared" si="6"/>
        <v>68.91</v>
      </c>
      <c r="O9" s="52">
        <f t="shared" si="7"/>
        <v>99.66</v>
      </c>
      <c r="P9" s="52">
        <f t="shared" si="8"/>
        <v>91.88</v>
      </c>
      <c r="Q9" s="52">
        <f t="shared" si="9"/>
        <v>122.63</v>
      </c>
    </row>
    <row r="10" spans="1:17" ht="262.8" thickBot="1" x14ac:dyDescent="0.35">
      <c r="A10" s="45" t="s">
        <v>305</v>
      </c>
      <c r="B10" s="59" t="s">
        <v>51</v>
      </c>
      <c r="C10" s="110" t="s">
        <v>136</v>
      </c>
      <c r="D10" s="116">
        <v>26.5</v>
      </c>
      <c r="E10" s="116">
        <v>21.16</v>
      </c>
      <c r="F10" s="55"/>
      <c r="G10" s="6">
        <f t="shared" ref="G10" si="11">SUM(D10:E10)*(1+F10)</f>
        <v>47.66</v>
      </c>
      <c r="H10" s="7"/>
      <c r="I10" s="7"/>
      <c r="J10" s="51">
        <f>SUM(D10*1.5)</f>
        <v>39.75</v>
      </c>
      <c r="K10" s="52">
        <f>SUM(E10+J10)*(1+F10)</f>
        <v>60.91</v>
      </c>
      <c r="L10" s="52">
        <f>SUM(D10*1.5)</f>
        <v>39.75</v>
      </c>
      <c r="M10" s="52">
        <f>SUM(E10+L10)*(1+F10)</f>
        <v>60.91</v>
      </c>
      <c r="N10" s="52">
        <f>SUM(D10*1.5)</f>
        <v>39.75</v>
      </c>
      <c r="O10" s="52">
        <f>SUM(N10+E10)*(1+F10)</f>
        <v>60.91</v>
      </c>
      <c r="P10" s="52">
        <f>SUM(D10*2)</f>
        <v>53</v>
      </c>
      <c r="Q10" s="52">
        <f>SUM((P10+E10)*(1+F10))</f>
        <v>74.16</v>
      </c>
    </row>
    <row r="11" spans="1:17" ht="262.8" thickBot="1" x14ac:dyDescent="0.35">
      <c r="A11" s="45" t="s">
        <v>306</v>
      </c>
      <c r="B11" s="59" t="s">
        <v>51</v>
      </c>
      <c r="C11" s="110" t="s">
        <v>136</v>
      </c>
      <c r="D11" s="116">
        <v>27.5</v>
      </c>
      <c r="E11" s="56">
        <v>21.16</v>
      </c>
      <c r="F11" s="55"/>
      <c r="G11" s="6">
        <f t="shared" ref="G11:G16" si="12">SUM(D11:E11)*(1+F11)</f>
        <v>48.66</v>
      </c>
      <c r="H11" s="7"/>
      <c r="I11" s="7"/>
      <c r="J11" s="51">
        <f t="shared" ref="J11:J12" si="13">SUM(D11*1.5)</f>
        <v>41.25</v>
      </c>
      <c r="K11" s="52">
        <f t="shared" ref="K11:K12" si="14">SUM(E11+J11)*(1+F11)</f>
        <v>62.41</v>
      </c>
      <c r="L11" s="52">
        <f t="shared" ref="L11:L12" si="15">SUM(D11*1.5)</f>
        <v>41.25</v>
      </c>
      <c r="M11" s="52">
        <f t="shared" ref="M11:M12" si="16">SUM(E11+L11)*(1+F11)</f>
        <v>62.41</v>
      </c>
      <c r="N11" s="52">
        <f t="shared" ref="N11:N12" si="17">SUM(D11*1.5)</f>
        <v>41.25</v>
      </c>
      <c r="O11" s="52">
        <f t="shared" ref="O11:O12" si="18">SUM(N11+E11)*(1+F11)</f>
        <v>62.41</v>
      </c>
      <c r="P11" s="52">
        <f t="shared" ref="P11:P12" si="19">SUM(D11*2)</f>
        <v>55</v>
      </c>
      <c r="Q11" s="52">
        <f t="shared" ref="Q11:Q12" si="20">SUM((P11+E11)*(1+F11))</f>
        <v>76.16</v>
      </c>
    </row>
    <row r="12" spans="1:17" ht="262.8" thickBot="1" x14ac:dyDescent="0.35">
      <c r="A12" s="45" t="s">
        <v>307</v>
      </c>
      <c r="B12" s="59" t="s">
        <v>51</v>
      </c>
      <c r="C12" s="62" t="s">
        <v>136</v>
      </c>
      <c r="D12" s="56">
        <v>27.6</v>
      </c>
      <c r="E12" s="56">
        <v>21.16</v>
      </c>
      <c r="F12" s="55"/>
      <c r="G12" s="6">
        <f t="shared" si="12"/>
        <v>48.760000000000005</v>
      </c>
      <c r="H12" s="7"/>
      <c r="I12" s="7"/>
      <c r="J12" s="51">
        <f t="shared" si="13"/>
        <v>41.400000000000006</v>
      </c>
      <c r="K12" s="52">
        <f t="shared" si="14"/>
        <v>62.56</v>
      </c>
      <c r="L12" s="52">
        <f t="shared" si="15"/>
        <v>41.400000000000006</v>
      </c>
      <c r="M12" s="52">
        <f t="shared" si="16"/>
        <v>62.56</v>
      </c>
      <c r="N12" s="52">
        <f t="shared" si="17"/>
        <v>41.400000000000006</v>
      </c>
      <c r="O12" s="52">
        <f t="shared" si="18"/>
        <v>62.56</v>
      </c>
      <c r="P12" s="52">
        <f t="shared" si="19"/>
        <v>55.2</v>
      </c>
      <c r="Q12" s="52">
        <f t="shared" si="20"/>
        <v>76.36</v>
      </c>
    </row>
    <row r="13" spans="1:17" ht="331.8" thickBot="1" x14ac:dyDescent="0.35">
      <c r="A13" s="45" t="s">
        <v>133</v>
      </c>
      <c r="B13" s="59" t="s">
        <v>269</v>
      </c>
      <c r="C13" s="62" t="s">
        <v>137</v>
      </c>
      <c r="D13" s="56">
        <v>26.14</v>
      </c>
      <c r="E13" s="56">
        <v>26.54</v>
      </c>
      <c r="F13" s="55"/>
      <c r="G13" s="6">
        <f t="shared" si="12"/>
        <v>52.68</v>
      </c>
      <c r="H13" s="7"/>
      <c r="I13" s="7"/>
      <c r="J13" s="51">
        <f t="shared" ref="J13:J14" si="21">SUM(D13*1.5)</f>
        <v>39.21</v>
      </c>
      <c r="K13" s="52">
        <f t="shared" ref="K13:K14" si="22">SUM(E13+J13)*(1+F13)</f>
        <v>65.75</v>
      </c>
      <c r="L13" s="52">
        <f t="shared" ref="L13:L14" si="23">SUM(D13*1.5)</f>
        <v>39.21</v>
      </c>
      <c r="M13" s="52">
        <f t="shared" ref="M13:M14" si="24">SUM(E13+L13)*(1+F13)</f>
        <v>65.75</v>
      </c>
      <c r="N13" s="52">
        <f t="shared" ref="N13:N14" si="25">SUM(D13*1.5)</f>
        <v>39.21</v>
      </c>
      <c r="O13" s="52">
        <f t="shared" ref="O13:O14" si="26">SUM(N13+E13)*(1+F13)</f>
        <v>65.75</v>
      </c>
      <c r="P13" s="52">
        <f t="shared" ref="P13:P14" si="27">SUM(D13*2)</f>
        <v>52.28</v>
      </c>
      <c r="Q13" s="52">
        <f t="shared" ref="Q13:Q14" si="28">SUM((P13+E13)*(1+F13))</f>
        <v>78.819999999999993</v>
      </c>
    </row>
    <row r="14" spans="1:17" ht="304.2" thickBot="1" x14ac:dyDescent="0.35">
      <c r="A14" s="45" t="s">
        <v>309</v>
      </c>
      <c r="B14" s="59" t="s">
        <v>308</v>
      </c>
      <c r="C14" s="62" t="s">
        <v>137</v>
      </c>
      <c r="D14" s="56">
        <v>26.44</v>
      </c>
      <c r="E14" s="56">
        <v>26.54</v>
      </c>
      <c r="F14" s="55"/>
      <c r="G14" s="6">
        <f t="shared" si="12"/>
        <v>52.980000000000004</v>
      </c>
      <c r="H14" s="7"/>
      <c r="I14" s="7"/>
      <c r="J14" s="51">
        <f t="shared" si="21"/>
        <v>39.660000000000004</v>
      </c>
      <c r="K14" s="52">
        <f t="shared" si="22"/>
        <v>66.2</v>
      </c>
      <c r="L14" s="52">
        <f t="shared" si="23"/>
        <v>39.660000000000004</v>
      </c>
      <c r="M14" s="52">
        <f t="shared" si="24"/>
        <v>66.2</v>
      </c>
      <c r="N14" s="52">
        <f t="shared" si="25"/>
        <v>39.660000000000004</v>
      </c>
      <c r="O14" s="52">
        <f t="shared" si="26"/>
        <v>66.2</v>
      </c>
      <c r="P14" s="52">
        <f t="shared" si="27"/>
        <v>52.88</v>
      </c>
      <c r="Q14" s="52">
        <f t="shared" si="28"/>
        <v>79.42</v>
      </c>
    </row>
    <row r="15" spans="1:17" ht="273.75" customHeight="1" thickBot="1" x14ac:dyDescent="0.35">
      <c r="A15" s="14" t="s">
        <v>134</v>
      </c>
      <c r="B15" s="59" t="s">
        <v>310</v>
      </c>
      <c r="C15" s="15" t="s">
        <v>41</v>
      </c>
      <c r="D15" s="58">
        <v>29.02</v>
      </c>
      <c r="E15" s="58">
        <v>27.54</v>
      </c>
      <c r="F15" s="55"/>
      <c r="G15" s="6">
        <f t="shared" si="12"/>
        <v>56.56</v>
      </c>
      <c r="H15" s="7"/>
      <c r="I15" s="7"/>
      <c r="J15" s="51">
        <f t="shared" ref="J15:J16" si="29">SUM(D15*1.5)</f>
        <v>43.53</v>
      </c>
      <c r="K15" s="52">
        <f t="shared" ref="K15:K16" si="30">SUM(E15+J15)*(1+F15)</f>
        <v>71.069999999999993</v>
      </c>
      <c r="L15" s="52">
        <f t="shared" ref="L15:L16" si="31">SUM(D15*1.5)</f>
        <v>43.53</v>
      </c>
      <c r="M15" s="52">
        <f t="shared" ref="M15:M16" si="32">SUM(E15+L15)*(1+F15)</f>
        <v>71.069999999999993</v>
      </c>
      <c r="N15" s="52">
        <f t="shared" ref="N15:N16" si="33">SUM(D15*1.5)</f>
        <v>43.53</v>
      </c>
      <c r="O15" s="52">
        <f t="shared" ref="O15:O16" si="34">SUM(N15+E15)*(1+F15)</f>
        <v>71.069999999999993</v>
      </c>
      <c r="P15" s="52">
        <f t="shared" ref="P15:P16" si="35">SUM(D15*2)</f>
        <v>58.04</v>
      </c>
      <c r="Q15" s="52">
        <f t="shared" ref="Q15:Q16" si="36">SUM((P15+E15)*(1+F15))</f>
        <v>85.58</v>
      </c>
    </row>
    <row r="16" spans="1:17" ht="273.75" customHeight="1" thickBot="1" x14ac:dyDescent="0.35">
      <c r="A16" s="14" t="s">
        <v>135</v>
      </c>
      <c r="B16" s="59" t="s">
        <v>298</v>
      </c>
      <c r="C16" s="15" t="s">
        <v>41</v>
      </c>
      <c r="D16" s="25">
        <v>29.32</v>
      </c>
      <c r="E16" s="57">
        <v>27.54</v>
      </c>
      <c r="F16" s="55"/>
      <c r="G16" s="6">
        <f t="shared" si="12"/>
        <v>56.86</v>
      </c>
      <c r="H16" s="7"/>
      <c r="I16" s="7"/>
      <c r="J16" s="51">
        <f t="shared" si="29"/>
        <v>43.980000000000004</v>
      </c>
      <c r="K16" s="52">
        <f t="shared" si="30"/>
        <v>71.52000000000001</v>
      </c>
      <c r="L16" s="52">
        <f t="shared" si="31"/>
        <v>43.980000000000004</v>
      </c>
      <c r="M16" s="52">
        <f t="shared" si="32"/>
        <v>71.52000000000001</v>
      </c>
      <c r="N16" s="52">
        <f t="shared" si="33"/>
        <v>43.980000000000004</v>
      </c>
      <c r="O16" s="52">
        <f t="shared" si="34"/>
        <v>71.52000000000001</v>
      </c>
      <c r="P16" s="52">
        <f t="shared" si="35"/>
        <v>58.64</v>
      </c>
      <c r="Q16" s="52">
        <f t="shared" si="36"/>
        <v>86.18</v>
      </c>
    </row>
    <row r="18" spans="1:2" ht="220.5" customHeight="1" x14ac:dyDescent="0.3">
      <c r="A18" s="149" t="s">
        <v>311</v>
      </c>
      <c r="B18" s="149"/>
    </row>
  </sheetData>
  <autoFilter ref="A1:Q16" xr:uid="{B300E010-AE79-4502-80FA-67F3E10CE76E}"/>
  <mergeCells count="1">
    <mergeCell ref="A18:B1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8340A-D0D8-495F-BE0F-177565FD3FE3}">
  <sheetPr codeName="Sheet9"/>
  <dimension ref="A1:Q32"/>
  <sheetViews>
    <sheetView zoomScale="60" zoomScaleNormal="60" workbookViewId="0">
      <pane xSplit="1" ySplit="1" topLeftCell="B32" activePane="bottomRight" state="frozen"/>
      <selection pane="topRight" activeCell="B1" sqref="B1"/>
      <selection pane="bottomLeft" activeCell="A2" sqref="A2"/>
      <selection pane="bottomRight" activeCell="C70" sqref="C70"/>
    </sheetView>
  </sheetViews>
  <sheetFormatPr defaultRowHeight="14.4" x14ac:dyDescent="0.3"/>
  <cols>
    <col min="1" max="1" width="49.33203125" customWidth="1"/>
    <col min="2" max="2" width="59.44140625" customWidth="1"/>
    <col min="3" max="3" width="60.6640625" customWidth="1"/>
    <col min="4" max="4" width="18.44140625" bestFit="1" customWidth="1"/>
    <col min="5" max="5" width="18.6640625" bestFit="1" customWidth="1"/>
    <col min="6" max="6" width="14.33203125" bestFit="1" customWidth="1"/>
    <col min="7" max="7" width="15.33203125" bestFit="1" customWidth="1"/>
    <col min="8" max="8" width="20.44140625" customWidth="1"/>
    <col min="9" max="9" width="17.6640625" customWidth="1"/>
    <col min="10" max="10" width="11.88671875" bestFit="1" customWidth="1"/>
    <col min="11" max="11" width="13.33203125" bestFit="1" customWidth="1"/>
    <col min="12" max="13" width="13.44140625" bestFit="1" customWidth="1"/>
    <col min="14" max="15" width="11.88671875" bestFit="1" customWidth="1"/>
    <col min="16" max="17" width="14" bestFit="1" customWidth="1"/>
  </cols>
  <sheetData>
    <row r="1" spans="1:17" ht="58.2" thickBot="1" x14ac:dyDescent="0.35">
      <c r="A1" s="80" t="s">
        <v>2</v>
      </c>
      <c r="B1" s="80" t="s">
        <v>3</v>
      </c>
      <c r="C1" s="80" t="s">
        <v>4</v>
      </c>
      <c r="D1" s="81" t="s">
        <v>5</v>
      </c>
      <c r="E1" s="81" t="s">
        <v>6</v>
      </c>
      <c r="F1" s="82" t="s">
        <v>7</v>
      </c>
      <c r="G1" s="83" t="s">
        <v>8</v>
      </c>
      <c r="H1" s="83" t="s">
        <v>0</v>
      </c>
      <c r="I1" s="83" t="s">
        <v>9</v>
      </c>
      <c r="J1" s="81" t="s">
        <v>23</v>
      </c>
      <c r="K1" s="84" t="s">
        <v>24</v>
      </c>
      <c r="L1" s="84" t="s">
        <v>25</v>
      </c>
      <c r="M1" s="84" t="s">
        <v>26</v>
      </c>
      <c r="N1" s="84" t="s">
        <v>27</v>
      </c>
      <c r="O1" s="84" t="s">
        <v>28</v>
      </c>
      <c r="P1" s="84" t="s">
        <v>29</v>
      </c>
      <c r="Q1" s="84" t="s">
        <v>30</v>
      </c>
    </row>
    <row r="2" spans="1:17" ht="387" thickBot="1" x14ac:dyDescent="0.35">
      <c r="A2" s="85" t="s">
        <v>21</v>
      </c>
      <c r="B2" s="61" t="s">
        <v>13</v>
      </c>
      <c r="C2" s="86" t="s">
        <v>17</v>
      </c>
      <c r="D2" s="73">
        <v>31.8</v>
      </c>
      <c r="E2" s="73">
        <v>30.53</v>
      </c>
      <c r="F2" s="70"/>
      <c r="G2" s="71">
        <f t="shared" ref="G2:G3" si="0">SUM(D2:E2)*(1+F2)</f>
        <v>62.33</v>
      </c>
      <c r="H2" s="72"/>
      <c r="I2" s="72"/>
      <c r="J2" s="73">
        <f>SUM(D2*1.5)</f>
        <v>47.7</v>
      </c>
      <c r="K2" s="74">
        <f>SUM(J2+E2)*(1+F2)</f>
        <v>78.23</v>
      </c>
      <c r="L2" s="73">
        <f>SUM(D2*1.5)</f>
        <v>47.7</v>
      </c>
      <c r="M2" s="74">
        <f>SUM(E2+L2)*(1+F2)</f>
        <v>78.23</v>
      </c>
      <c r="N2" s="74">
        <f>SUM(D2*1.5)</f>
        <v>47.7</v>
      </c>
      <c r="O2" s="74">
        <f>SUM(N2+E2)*(1+F2)</f>
        <v>78.23</v>
      </c>
      <c r="P2" s="74">
        <f>SUM(D2*2)</f>
        <v>63.6</v>
      </c>
      <c r="Q2" s="74">
        <f>SUM(P2+E2)*(1+F2)</f>
        <v>94.13</v>
      </c>
    </row>
    <row r="3" spans="1:17" ht="387" thickBot="1" x14ac:dyDescent="0.35">
      <c r="A3" s="85" t="s">
        <v>312</v>
      </c>
      <c r="B3" s="61" t="s">
        <v>13</v>
      </c>
      <c r="C3" s="86" t="s">
        <v>138</v>
      </c>
      <c r="D3" s="73">
        <v>31.25</v>
      </c>
      <c r="E3" s="73">
        <v>30.5</v>
      </c>
      <c r="F3" s="70"/>
      <c r="G3" s="71">
        <f t="shared" si="0"/>
        <v>61.75</v>
      </c>
      <c r="H3" s="72"/>
      <c r="I3" s="72"/>
      <c r="J3" s="73">
        <f>SUM(D3*1.5)</f>
        <v>46.875</v>
      </c>
      <c r="K3" s="74">
        <f>SUM(J3+E3)*(1+F3)</f>
        <v>77.375</v>
      </c>
      <c r="L3" s="73">
        <f>SUM(D3*1.5)</f>
        <v>46.875</v>
      </c>
      <c r="M3" s="74">
        <f>SUM(E3+L3)*(1+F3)</f>
        <v>77.375</v>
      </c>
      <c r="N3" s="74">
        <f>SUM(D3*1.5)</f>
        <v>46.875</v>
      </c>
      <c r="O3" s="74">
        <f>SUM(N3+E3)*(1+F3)</f>
        <v>77.375</v>
      </c>
      <c r="P3" s="74">
        <f>SUM(D3*2)</f>
        <v>62.5</v>
      </c>
      <c r="Q3" s="74">
        <f>SUM(P3+E3)*(1+F3)</f>
        <v>93</v>
      </c>
    </row>
    <row r="4" spans="1:17" ht="189.75" customHeight="1" thickBot="1" x14ac:dyDescent="0.35">
      <c r="A4" s="85" t="s">
        <v>139</v>
      </c>
      <c r="B4" s="61" t="s">
        <v>177</v>
      </c>
      <c r="C4" s="17" t="s">
        <v>20</v>
      </c>
      <c r="D4" s="73">
        <v>42.92</v>
      </c>
      <c r="E4" s="73">
        <v>29.1</v>
      </c>
      <c r="F4" s="70"/>
      <c r="G4" s="71">
        <f t="shared" ref="G4:G20" si="1">SUM(D4:E4)*(1+F4)</f>
        <v>72.02000000000001</v>
      </c>
      <c r="H4" s="72"/>
      <c r="I4" s="72"/>
      <c r="J4" s="73">
        <f t="shared" ref="J4:J8" si="2">SUM(D4*1.5)</f>
        <v>64.38</v>
      </c>
      <c r="K4" s="74">
        <f t="shared" ref="K4:K8" si="3">SUM(J4+E4)*(1+F4)</f>
        <v>93.47999999999999</v>
      </c>
      <c r="L4" s="73">
        <f t="shared" ref="L4:L8" si="4">SUM(D4*1.5)</f>
        <v>64.38</v>
      </c>
      <c r="M4" s="74">
        <f t="shared" ref="M4:M8" si="5">SUM(E4+L4)*(1+F4)</f>
        <v>93.47999999999999</v>
      </c>
      <c r="N4" s="74">
        <f t="shared" ref="N4:N8" si="6">SUM(D4*1.5)</f>
        <v>64.38</v>
      </c>
      <c r="O4" s="74">
        <f t="shared" ref="O4:O8" si="7">SUM(N4+E4)*(1+F4)</f>
        <v>93.47999999999999</v>
      </c>
      <c r="P4" s="74">
        <f t="shared" ref="P4:P8" si="8">SUM(D4*2)</f>
        <v>85.84</v>
      </c>
      <c r="Q4" s="74">
        <f t="shared" ref="Q4:Q8" si="9">SUM(P4+E4)*(1+F4)</f>
        <v>114.94</v>
      </c>
    </row>
    <row r="5" spans="1:17" ht="189.75" customHeight="1" thickBot="1" x14ac:dyDescent="0.35">
      <c r="A5" s="85" t="s">
        <v>165</v>
      </c>
      <c r="B5" s="61" t="s">
        <v>176</v>
      </c>
      <c r="C5" s="17" t="s">
        <v>148</v>
      </c>
      <c r="D5" s="73">
        <v>45.42</v>
      </c>
      <c r="E5" s="73">
        <v>29.1</v>
      </c>
      <c r="F5" s="70"/>
      <c r="G5" s="71">
        <f t="shared" si="1"/>
        <v>74.52000000000001</v>
      </c>
      <c r="H5" s="72"/>
      <c r="I5" s="72"/>
      <c r="J5" s="73">
        <f t="shared" si="2"/>
        <v>68.13</v>
      </c>
      <c r="K5" s="74">
        <f t="shared" si="3"/>
        <v>97.22999999999999</v>
      </c>
      <c r="L5" s="73">
        <f t="shared" si="4"/>
        <v>68.13</v>
      </c>
      <c r="M5" s="74">
        <f t="shared" si="5"/>
        <v>97.22999999999999</v>
      </c>
      <c r="N5" s="74">
        <f t="shared" si="6"/>
        <v>68.13</v>
      </c>
      <c r="O5" s="74">
        <f t="shared" si="7"/>
        <v>97.22999999999999</v>
      </c>
      <c r="P5" s="74">
        <f t="shared" si="8"/>
        <v>90.84</v>
      </c>
      <c r="Q5" s="74">
        <f t="shared" si="9"/>
        <v>119.94</v>
      </c>
    </row>
    <row r="6" spans="1:17" ht="207.6" thickBot="1" x14ac:dyDescent="0.35">
      <c r="A6" s="85" t="s">
        <v>145</v>
      </c>
      <c r="B6" s="61" t="s">
        <v>175</v>
      </c>
      <c r="C6" s="17" t="s">
        <v>148</v>
      </c>
      <c r="D6" s="73">
        <v>41.42</v>
      </c>
      <c r="E6" s="73">
        <v>29.1</v>
      </c>
      <c r="F6" s="70"/>
      <c r="G6" s="71">
        <f t="shared" si="1"/>
        <v>70.52000000000001</v>
      </c>
      <c r="H6" s="72"/>
      <c r="I6" s="72"/>
      <c r="J6" s="73">
        <f t="shared" si="2"/>
        <v>62.13</v>
      </c>
      <c r="K6" s="74">
        <f t="shared" si="3"/>
        <v>91.23</v>
      </c>
      <c r="L6" s="73">
        <f t="shared" si="4"/>
        <v>62.13</v>
      </c>
      <c r="M6" s="74">
        <f t="shared" si="5"/>
        <v>91.23</v>
      </c>
      <c r="N6" s="74">
        <f t="shared" si="6"/>
        <v>62.13</v>
      </c>
      <c r="O6" s="74">
        <f t="shared" si="7"/>
        <v>91.23</v>
      </c>
      <c r="P6" s="74">
        <f t="shared" si="8"/>
        <v>82.84</v>
      </c>
      <c r="Q6" s="74">
        <f t="shared" si="9"/>
        <v>111.94</v>
      </c>
    </row>
    <row r="7" spans="1:17" ht="207.6" thickBot="1" x14ac:dyDescent="0.35">
      <c r="A7" s="85" t="s">
        <v>146</v>
      </c>
      <c r="B7" s="61" t="s">
        <v>174</v>
      </c>
      <c r="C7" s="17" t="s">
        <v>148</v>
      </c>
      <c r="D7" s="73">
        <v>39.299999999999997</v>
      </c>
      <c r="E7" s="73">
        <v>29.1</v>
      </c>
      <c r="F7" s="70"/>
      <c r="G7" s="71">
        <f t="shared" si="1"/>
        <v>68.400000000000006</v>
      </c>
      <c r="H7" s="72"/>
      <c r="I7" s="72"/>
      <c r="J7" s="73">
        <f t="shared" si="2"/>
        <v>58.949999999999996</v>
      </c>
      <c r="K7" s="74">
        <f t="shared" si="3"/>
        <v>88.05</v>
      </c>
      <c r="L7" s="73">
        <f t="shared" si="4"/>
        <v>58.949999999999996</v>
      </c>
      <c r="M7" s="74">
        <f t="shared" si="5"/>
        <v>88.05</v>
      </c>
      <c r="N7" s="74">
        <f t="shared" si="6"/>
        <v>58.949999999999996</v>
      </c>
      <c r="O7" s="74">
        <f t="shared" si="7"/>
        <v>88.05</v>
      </c>
      <c r="P7" s="74">
        <f t="shared" si="8"/>
        <v>78.599999999999994</v>
      </c>
      <c r="Q7" s="74">
        <f t="shared" si="9"/>
        <v>107.69999999999999</v>
      </c>
    </row>
    <row r="8" spans="1:17" ht="207.6" thickBot="1" x14ac:dyDescent="0.35">
      <c r="A8" s="85" t="s">
        <v>147</v>
      </c>
      <c r="B8" s="61" t="s">
        <v>173</v>
      </c>
      <c r="C8" s="17" t="s">
        <v>148</v>
      </c>
      <c r="D8" s="73">
        <v>35.08</v>
      </c>
      <c r="E8" s="73">
        <v>29.1</v>
      </c>
      <c r="F8" s="70"/>
      <c r="G8" s="71">
        <f t="shared" si="1"/>
        <v>64.180000000000007</v>
      </c>
      <c r="H8" s="72"/>
      <c r="I8" s="72"/>
      <c r="J8" s="73">
        <f t="shared" si="2"/>
        <v>52.62</v>
      </c>
      <c r="K8" s="74">
        <f t="shared" si="3"/>
        <v>81.72</v>
      </c>
      <c r="L8" s="73">
        <f t="shared" si="4"/>
        <v>52.62</v>
      </c>
      <c r="M8" s="74">
        <f t="shared" si="5"/>
        <v>81.72</v>
      </c>
      <c r="N8" s="74">
        <f t="shared" si="6"/>
        <v>52.62</v>
      </c>
      <c r="O8" s="74">
        <f t="shared" si="7"/>
        <v>81.72</v>
      </c>
      <c r="P8" s="74">
        <f t="shared" si="8"/>
        <v>70.16</v>
      </c>
      <c r="Q8" s="74">
        <f t="shared" si="9"/>
        <v>99.259999999999991</v>
      </c>
    </row>
    <row r="9" spans="1:17" ht="235.2" thickBot="1" x14ac:dyDescent="0.35">
      <c r="A9" s="85" t="s">
        <v>141</v>
      </c>
      <c r="B9" s="61" t="s">
        <v>172</v>
      </c>
      <c r="C9" s="40" t="s">
        <v>38</v>
      </c>
      <c r="D9" s="73">
        <v>47.81</v>
      </c>
      <c r="E9" s="73">
        <v>30.55</v>
      </c>
      <c r="F9" s="70"/>
      <c r="G9" s="71">
        <f t="shared" ref="G9:G18" si="10">SUM(D9:E9)*(1+F9)</f>
        <v>78.36</v>
      </c>
      <c r="H9" s="72"/>
      <c r="I9" s="72"/>
      <c r="J9" s="73">
        <f>SUM(D9*1.5)</f>
        <v>71.715000000000003</v>
      </c>
      <c r="K9" s="74">
        <f>SUM(J9+E9)*(1+F9)</f>
        <v>102.265</v>
      </c>
      <c r="L9" s="73">
        <f>SUM(D9*1.5)</f>
        <v>71.715000000000003</v>
      </c>
      <c r="M9" s="74">
        <f>SUM(E9+L9)*(1+F9)</f>
        <v>102.265</v>
      </c>
      <c r="N9" s="74">
        <f>SUM(D9*1.5)</f>
        <v>71.715000000000003</v>
      </c>
      <c r="O9" s="74">
        <f>SUM(N9+E9)*(1+F9)</f>
        <v>102.265</v>
      </c>
      <c r="P9" s="74">
        <f>SUM(D9*2)</f>
        <v>95.62</v>
      </c>
      <c r="Q9" s="74">
        <f>SUM(P9+E9)*(1+F9)</f>
        <v>126.17</v>
      </c>
    </row>
    <row r="10" spans="1:17" ht="221.4" thickBot="1" x14ac:dyDescent="0.35">
      <c r="A10" s="85" t="s">
        <v>140</v>
      </c>
      <c r="B10" s="61" t="s">
        <v>171</v>
      </c>
      <c r="C10" s="40" t="s">
        <v>38</v>
      </c>
      <c r="D10" s="73">
        <v>47.32</v>
      </c>
      <c r="E10" s="73">
        <v>30.55</v>
      </c>
      <c r="F10" s="70"/>
      <c r="G10" s="71">
        <f t="shared" si="10"/>
        <v>77.87</v>
      </c>
      <c r="H10" s="72"/>
      <c r="I10" s="72"/>
      <c r="J10" s="73">
        <f>SUM(D10*1.5)</f>
        <v>70.98</v>
      </c>
      <c r="K10" s="74">
        <f>SUM(J10+E10)*(1+F10)</f>
        <v>101.53</v>
      </c>
      <c r="L10" s="73">
        <f>SUM(D10*1.5)</f>
        <v>70.98</v>
      </c>
      <c r="M10" s="74">
        <f>SUM(E10+L10)*(1+F10)</f>
        <v>101.53</v>
      </c>
      <c r="N10" s="74">
        <f>SUM(D10*1.5)</f>
        <v>70.98</v>
      </c>
      <c r="O10" s="74">
        <f>SUM(N10+E10)*(1+F10)</f>
        <v>101.53</v>
      </c>
      <c r="P10" s="74">
        <f>SUM(D10*2)</f>
        <v>94.64</v>
      </c>
      <c r="Q10" s="74">
        <f>SUM(P10+E10)*(1+F10)</f>
        <v>125.19</v>
      </c>
    </row>
    <row r="11" spans="1:17" ht="207.6" thickBot="1" x14ac:dyDescent="0.35">
      <c r="A11" s="12" t="s">
        <v>240</v>
      </c>
      <c r="B11" s="44" t="s">
        <v>199</v>
      </c>
      <c r="C11" s="17" t="s">
        <v>233</v>
      </c>
      <c r="D11" s="4">
        <v>49.5</v>
      </c>
      <c r="E11" s="4">
        <v>30.6</v>
      </c>
      <c r="F11" s="5"/>
      <c r="G11" s="71">
        <f t="shared" si="10"/>
        <v>80.099999999999994</v>
      </c>
      <c r="H11" s="7"/>
      <c r="I11" s="7"/>
      <c r="J11" s="73">
        <f t="shared" ref="J11:J18" si="11">SUM(D11*1.5)</f>
        <v>74.25</v>
      </c>
      <c r="K11" s="74">
        <f t="shared" ref="K11:K18" si="12">SUM(J11+E11)*(1+F11)</f>
        <v>104.85</v>
      </c>
      <c r="L11" s="73">
        <f t="shared" ref="L11:L18" si="13">SUM(D11*1.5)</f>
        <v>74.25</v>
      </c>
      <c r="M11" s="74">
        <f t="shared" ref="M11:M18" si="14">SUM(E11+L11)*(1+F11)</f>
        <v>104.85</v>
      </c>
      <c r="N11" s="74">
        <f t="shared" ref="N11:N18" si="15">SUM(D11*1.5)</f>
        <v>74.25</v>
      </c>
      <c r="O11" s="74">
        <f t="shared" ref="O11:O18" si="16">SUM(N11+E11)*(1+F11)</f>
        <v>104.85</v>
      </c>
      <c r="P11" s="74">
        <f t="shared" ref="P11:P18" si="17">SUM(D11*2)</f>
        <v>99</v>
      </c>
      <c r="Q11" s="74">
        <f t="shared" ref="Q11:Q18" si="18">SUM(P11+E11)*(1+F11)</f>
        <v>129.6</v>
      </c>
    </row>
    <row r="12" spans="1:17" ht="221.4" thickBot="1" x14ac:dyDescent="0.35">
      <c r="A12" s="12" t="s">
        <v>241</v>
      </c>
      <c r="B12" s="44" t="s">
        <v>238</v>
      </c>
      <c r="C12" s="17" t="s">
        <v>233</v>
      </c>
      <c r="D12" s="4">
        <v>48.15</v>
      </c>
      <c r="E12" s="4">
        <v>30.6</v>
      </c>
      <c r="F12" s="5"/>
      <c r="G12" s="71">
        <f t="shared" si="10"/>
        <v>78.75</v>
      </c>
      <c r="H12" s="7"/>
      <c r="I12" s="7"/>
      <c r="J12" s="73">
        <f t="shared" si="11"/>
        <v>72.224999999999994</v>
      </c>
      <c r="K12" s="74">
        <f t="shared" si="12"/>
        <v>102.82499999999999</v>
      </c>
      <c r="L12" s="73">
        <f t="shared" si="13"/>
        <v>72.224999999999994</v>
      </c>
      <c r="M12" s="74">
        <f t="shared" si="14"/>
        <v>102.82499999999999</v>
      </c>
      <c r="N12" s="74">
        <f t="shared" si="15"/>
        <v>72.224999999999994</v>
      </c>
      <c r="O12" s="74">
        <f t="shared" si="16"/>
        <v>102.82499999999999</v>
      </c>
      <c r="P12" s="74">
        <f t="shared" si="17"/>
        <v>96.3</v>
      </c>
      <c r="Q12" s="74">
        <f t="shared" si="18"/>
        <v>126.9</v>
      </c>
    </row>
    <row r="13" spans="1:17" ht="221.4" thickBot="1" x14ac:dyDescent="0.35">
      <c r="A13" s="12" t="s">
        <v>242</v>
      </c>
      <c r="B13" s="44" t="s">
        <v>239</v>
      </c>
      <c r="C13" s="17" t="s">
        <v>233</v>
      </c>
      <c r="D13" s="139">
        <v>47.27</v>
      </c>
      <c r="E13" s="4">
        <v>30.6</v>
      </c>
      <c r="F13" s="5"/>
      <c r="G13" s="71">
        <f t="shared" si="10"/>
        <v>77.87</v>
      </c>
      <c r="H13" s="7"/>
      <c r="I13" s="7"/>
      <c r="J13" s="73">
        <f t="shared" si="11"/>
        <v>70.905000000000001</v>
      </c>
      <c r="K13" s="74">
        <f t="shared" si="12"/>
        <v>101.505</v>
      </c>
      <c r="L13" s="73">
        <f t="shared" si="13"/>
        <v>70.905000000000001</v>
      </c>
      <c r="M13" s="74">
        <f t="shared" si="14"/>
        <v>101.505</v>
      </c>
      <c r="N13" s="74">
        <f t="shared" si="15"/>
        <v>70.905000000000001</v>
      </c>
      <c r="O13" s="74">
        <f t="shared" si="16"/>
        <v>101.505</v>
      </c>
      <c r="P13" s="74">
        <f t="shared" si="17"/>
        <v>94.54</v>
      </c>
      <c r="Q13" s="74">
        <f t="shared" si="18"/>
        <v>125.14000000000001</v>
      </c>
    </row>
    <row r="14" spans="1:17" ht="221.4" thickBot="1" x14ac:dyDescent="0.35">
      <c r="A14" s="12" t="s">
        <v>243</v>
      </c>
      <c r="B14" s="44" t="s">
        <v>212</v>
      </c>
      <c r="C14" s="17" t="s">
        <v>233</v>
      </c>
      <c r="D14" s="4">
        <v>43.99</v>
      </c>
      <c r="E14" s="4">
        <v>30.6</v>
      </c>
      <c r="F14" s="5"/>
      <c r="G14" s="71">
        <f t="shared" si="10"/>
        <v>74.59</v>
      </c>
      <c r="H14" s="7"/>
      <c r="I14" s="7"/>
      <c r="J14" s="73">
        <f t="shared" si="11"/>
        <v>65.984999999999999</v>
      </c>
      <c r="K14" s="74">
        <f t="shared" si="12"/>
        <v>96.585000000000008</v>
      </c>
      <c r="L14" s="73">
        <f t="shared" si="13"/>
        <v>65.984999999999999</v>
      </c>
      <c r="M14" s="74">
        <f t="shared" si="14"/>
        <v>96.585000000000008</v>
      </c>
      <c r="N14" s="74">
        <f t="shared" si="15"/>
        <v>65.984999999999999</v>
      </c>
      <c r="O14" s="74">
        <f t="shared" si="16"/>
        <v>96.585000000000008</v>
      </c>
      <c r="P14" s="74">
        <f t="shared" si="17"/>
        <v>87.98</v>
      </c>
      <c r="Q14" s="74">
        <f t="shared" si="18"/>
        <v>118.58000000000001</v>
      </c>
    </row>
    <row r="15" spans="1:17" ht="221.4" thickBot="1" x14ac:dyDescent="0.35">
      <c r="A15" s="85" t="s">
        <v>168</v>
      </c>
      <c r="B15" s="61" t="s">
        <v>170</v>
      </c>
      <c r="C15" s="40" t="s">
        <v>39</v>
      </c>
      <c r="D15" s="73">
        <v>51.03</v>
      </c>
      <c r="E15" s="73">
        <v>30.75</v>
      </c>
      <c r="F15" s="70"/>
      <c r="G15" s="71">
        <f t="shared" si="10"/>
        <v>81.78</v>
      </c>
      <c r="H15" s="72"/>
      <c r="I15" s="72"/>
      <c r="J15" s="73">
        <f t="shared" si="11"/>
        <v>76.545000000000002</v>
      </c>
      <c r="K15" s="74">
        <f t="shared" si="12"/>
        <v>107.295</v>
      </c>
      <c r="L15" s="73">
        <f t="shared" si="13"/>
        <v>76.545000000000002</v>
      </c>
      <c r="M15" s="74">
        <f t="shared" si="14"/>
        <v>107.295</v>
      </c>
      <c r="N15" s="74">
        <f t="shared" si="15"/>
        <v>76.545000000000002</v>
      </c>
      <c r="O15" s="74">
        <f t="shared" si="16"/>
        <v>107.295</v>
      </c>
      <c r="P15" s="74">
        <f t="shared" si="17"/>
        <v>102.06</v>
      </c>
      <c r="Q15" s="74">
        <f t="shared" si="18"/>
        <v>132.81</v>
      </c>
    </row>
    <row r="16" spans="1:17" ht="221.4" thickBot="1" x14ac:dyDescent="0.35">
      <c r="A16" s="85" t="s">
        <v>142</v>
      </c>
      <c r="B16" s="61" t="s">
        <v>170</v>
      </c>
      <c r="C16" s="40" t="s">
        <v>39</v>
      </c>
      <c r="D16" s="73">
        <v>49.42</v>
      </c>
      <c r="E16" s="73">
        <v>30.75</v>
      </c>
      <c r="F16" s="70"/>
      <c r="G16" s="71">
        <f t="shared" si="10"/>
        <v>80.17</v>
      </c>
      <c r="H16" s="72"/>
      <c r="I16" s="72"/>
      <c r="J16" s="73">
        <f t="shared" si="11"/>
        <v>74.13</v>
      </c>
      <c r="K16" s="74">
        <f t="shared" si="12"/>
        <v>104.88</v>
      </c>
      <c r="L16" s="73">
        <f t="shared" si="13"/>
        <v>74.13</v>
      </c>
      <c r="M16" s="74">
        <f t="shared" si="14"/>
        <v>104.88</v>
      </c>
      <c r="N16" s="74">
        <f t="shared" si="15"/>
        <v>74.13</v>
      </c>
      <c r="O16" s="74">
        <f t="shared" si="16"/>
        <v>104.88</v>
      </c>
      <c r="P16" s="74">
        <f t="shared" si="17"/>
        <v>98.84</v>
      </c>
      <c r="Q16" s="74">
        <f t="shared" si="18"/>
        <v>129.59</v>
      </c>
    </row>
    <row r="17" spans="1:17" ht="193.8" thickBot="1" x14ac:dyDescent="0.35">
      <c r="A17" s="85" t="s">
        <v>166</v>
      </c>
      <c r="B17" s="61" t="s">
        <v>169</v>
      </c>
      <c r="C17" s="40" t="s">
        <v>39</v>
      </c>
      <c r="D17" s="73">
        <v>48.51</v>
      </c>
      <c r="E17" s="73">
        <v>30.75</v>
      </c>
      <c r="F17" s="70"/>
      <c r="G17" s="71">
        <f t="shared" si="10"/>
        <v>79.259999999999991</v>
      </c>
      <c r="H17" s="72"/>
      <c r="I17" s="72"/>
      <c r="J17" s="73">
        <f t="shared" si="11"/>
        <v>72.765000000000001</v>
      </c>
      <c r="K17" s="74">
        <f t="shared" si="12"/>
        <v>103.515</v>
      </c>
      <c r="L17" s="73">
        <f t="shared" si="13"/>
        <v>72.765000000000001</v>
      </c>
      <c r="M17" s="74">
        <f t="shared" si="14"/>
        <v>103.515</v>
      </c>
      <c r="N17" s="74">
        <f t="shared" si="15"/>
        <v>72.765000000000001</v>
      </c>
      <c r="O17" s="74">
        <f t="shared" si="16"/>
        <v>103.515</v>
      </c>
      <c r="P17" s="74">
        <f t="shared" si="17"/>
        <v>97.02</v>
      </c>
      <c r="Q17" s="74">
        <f t="shared" si="18"/>
        <v>127.77</v>
      </c>
    </row>
    <row r="18" spans="1:17" ht="221.4" thickBot="1" x14ac:dyDescent="0.35">
      <c r="A18" s="85" t="s">
        <v>167</v>
      </c>
      <c r="B18" s="61" t="s">
        <v>178</v>
      </c>
      <c r="C18" s="40" t="s">
        <v>39</v>
      </c>
      <c r="D18" s="73">
        <v>45.94</v>
      </c>
      <c r="E18" s="73">
        <v>30.75</v>
      </c>
      <c r="F18" s="70"/>
      <c r="G18" s="71">
        <f t="shared" si="10"/>
        <v>76.69</v>
      </c>
      <c r="H18" s="72"/>
      <c r="I18" s="72"/>
      <c r="J18" s="73">
        <f t="shared" si="11"/>
        <v>68.91</v>
      </c>
      <c r="K18" s="74">
        <f t="shared" si="12"/>
        <v>99.66</v>
      </c>
      <c r="L18" s="73">
        <f t="shared" si="13"/>
        <v>68.91</v>
      </c>
      <c r="M18" s="74">
        <f t="shared" si="14"/>
        <v>99.66</v>
      </c>
      <c r="N18" s="74">
        <f t="shared" si="15"/>
        <v>68.91</v>
      </c>
      <c r="O18" s="74">
        <f t="shared" si="16"/>
        <v>99.66</v>
      </c>
      <c r="P18" s="74">
        <f t="shared" si="17"/>
        <v>91.88</v>
      </c>
      <c r="Q18" s="74">
        <f t="shared" si="18"/>
        <v>122.63</v>
      </c>
    </row>
    <row r="19" spans="1:17" ht="262.8" thickBot="1" x14ac:dyDescent="0.35">
      <c r="A19" s="87" t="s">
        <v>149</v>
      </c>
      <c r="B19" s="38" t="s">
        <v>179</v>
      </c>
      <c r="C19" s="15" t="s">
        <v>152</v>
      </c>
      <c r="D19" s="73">
        <v>26.5</v>
      </c>
      <c r="E19" s="73">
        <v>21.16</v>
      </c>
      <c r="F19" s="70"/>
      <c r="G19" s="71">
        <f t="shared" si="1"/>
        <v>47.66</v>
      </c>
      <c r="H19" s="72"/>
      <c r="I19" s="72"/>
      <c r="J19" s="51">
        <f>SUM(D19*1.5)</f>
        <v>39.75</v>
      </c>
      <c r="K19" s="52">
        <f>SUM(E19+J19)*(1+F19)</f>
        <v>60.91</v>
      </c>
      <c r="L19" s="52">
        <f>SUM(D19*1.5)</f>
        <v>39.75</v>
      </c>
      <c r="M19" s="52">
        <f>SUM(E19+L19)*(1+F19)</f>
        <v>60.91</v>
      </c>
      <c r="N19" s="52">
        <f>SUM(D19*1.5)</f>
        <v>39.75</v>
      </c>
      <c r="O19" s="52">
        <f>SUM(N19+E19)*(1+F19)</f>
        <v>60.91</v>
      </c>
      <c r="P19" s="52">
        <f>SUM(D19*2)</f>
        <v>53</v>
      </c>
      <c r="Q19" s="52">
        <f>SUM((P19+E19)*(1+F19))</f>
        <v>74.16</v>
      </c>
    </row>
    <row r="20" spans="1:17" ht="262.8" thickBot="1" x14ac:dyDescent="0.35">
      <c r="A20" s="87" t="s">
        <v>150</v>
      </c>
      <c r="B20" s="38" t="s">
        <v>179</v>
      </c>
      <c r="C20" s="15" t="s">
        <v>152</v>
      </c>
      <c r="D20" s="73">
        <v>27.5</v>
      </c>
      <c r="E20" s="73">
        <v>21.16</v>
      </c>
      <c r="F20" s="70"/>
      <c r="G20" s="71">
        <f t="shared" si="1"/>
        <v>48.66</v>
      </c>
      <c r="H20" s="72"/>
      <c r="I20" s="72"/>
      <c r="J20" s="51">
        <f t="shared" ref="J20:J21" si="19">SUM(D20*1.5)</f>
        <v>41.25</v>
      </c>
      <c r="K20" s="52">
        <f t="shared" ref="K20:K21" si="20">SUM(E20+J20)*(1+F20)</f>
        <v>62.41</v>
      </c>
      <c r="L20" s="52">
        <f t="shared" ref="L20:L21" si="21">SUM(D20*1.5)</f>
        <v>41.25</v>
      </c>
      <c r="M20" s="52">
        <f t="shared" ref="M20:M21" si="22">SUM(E20+L20)*(1+F20)</f>
        <v>62.41</v>
      </c>
      <c r="N20" s="52">
        <f t="shared" ref="N20:N21" si="23">SUM(D20*1.5)</f>
        <v>41.25</v>
      </c>
      <c r="O20" s="52">
        <f t="shared" ref="O20:O21" si="24">SUM(N20+E20)*(1+F20)</f>
        <v>62.41</v>
      </c>
      <c r="P20" s="52">
        <f t="shared" ref="P20:P21" si="25">SUM(D20*2)</f>
        <v>55</v>
      </c>
      <c r="Q20" s="52">
        <f t="shared" ref="Q20:Q21" si="26">SUM((P20+E20)*(1+F20))</f>
        <v>76.16</v>
      </c>
    </row>
    <row r="21" spans="1:17" ht="262.8" thickBot="1" x14ac:dyDescent="0.35">
      <c r="A21" s="87" t="s">
        <v>151</v>
      </c>
      <c r="B21" s="38" t="s">
        <v>179</v>
      </c>
      <c r="C21" s="15" t="s">
        <v>152</v>
      </c>
      <c r="D21" s="75">
        <v>27.6</v>
      </c>
      <c r="E21" s="75">
        <v>21.16</v>
      </c>
      <c r="F21" s="70"/>
      <c r="G21" s="71">
        <f t="shared" ref="G21:G30" si="27">SUM(D21:E21)*(1+F21)</f>
        <v>48.760000000000005</v>
      </c>
      <c r="H21" s="72"/>
      <c r="I21" s="72"/>
      <c r="J21" s="51">
        <f t="shared" si="19"/>
        <v>41.400000000000006</v>
      </c>
      <c r="K21" s="52">
        <f t="shared" si="20"/>
        <v>62.56</v>
      </c>
      <c r="L21" s="52">
        <f t="shared" si="21"/>
        <v>41.400000000000006</v>
      </c>
      <c r="M21" s="52">
        <f t="shared" si="22"/>
        <v>62.56</v>
      </c>
      <c r="N21" s="52">
        <f t="shared" si="23"/>
        <v>41.400000000000006</v>
      </c>
      <c r="O21" s="52">
        <f t="shared" si="24"/>
        <v>62.56</v>
      </c>
      <c r="P21" s="52">
        <f t="shared" si="25"/>
        <v>55.2</v>
      </c>
      <c r="Q21" s="52">
        <f t="shared" si="26"/>
        <v>76.36</v>
      </c>
    </row>
    <row r="22" spans="1:17" ht="193.5" customHeight="1" thickBot="1" x14ac:dyDescent="0.35">
      <c r="A22" s="87" t="s">
        <v>155</v>
      </c>
      <c r="B22" s="38" t="s">
        <v>179</v>
      </c>
      <c r="C22" s="15" t="s">
        <v>154</v>
      </c>
      <c r="D22" s="75">
        <v>28.59</v>
      </c>
      <c r="E22" s="75">
        <v>23.39</v>
      </c>
      <c r="F22" s="70"/>
      <c r="G22" s="71">
        <f t="shared" si="27"/>
        <v>51.980000000000004</v>
      </c>
      <c r="H22" s="72"/>
      <c r="I22" s="72"/>
      <c r="J22" s="51">
        <f t="shared" ref="J22" si="28">SUM(D22*1.5)</f>
        <v>42.884999999999998</v>
      </c>
      <c r="K22" s="52">
        <f t="shared" ref="K22" si="29">SUM(E22+J22)*(1+F22)</f>
        <v>66.275000000000006</v>
      </c>
      <c r="L22" s="52">
        <f t="shared" ref="L22" si="30">SUM(D22*1.5)</f>
        <v>42.884999999999998</v>
      </c>
      <c r="M22" s="52">
        <f t="shared" ref="M22" si="31">SUM(E22+L22)*(1+F22)</f>
        <v>66.275000000000006</v>
      </c>
      <c r="N22" s="52">
        <f t="shared" ref="N22" si="32">SUM(D22*1.5)</f>
        <v>42.884999999999998</v>
      </c>
      <c r="O22" s="52">
        <f t="shared" ref="O22" si="33">SUM(N22+E22)*(1+F22)</f>
        <v>66.275000000000006</v>
      </c>
      <c r="P22" s="52">
        <f t="shared" ref="P22" si="34">SUM(D22*2)</f>
        <v>57.18</v>
      </c>
      <c r="Q22" s="52">
        <f t="shared" ref="Q22" si="35">SUM((P22+E22)*(1+F22))</f>
        <v>80.569999999999993</v>
      </c>
    </row>
    <row r="23" spans="1:17" ht="345.6" thickBot="1" x14ac:dyDescent="0.35">
      <c r="A23" s="15" t="s">
        <v>313</v>
      </c>
      <c r="B23" s="38" t="s">
        <v>314</v>
      </c>
      <c r="C23" s="15" t="s">
        <v>153</v>
      </c>
      <c r="D23" s="75">
        <v>24.43</v>
      </c>
      <c r="E23" s="75">
        <v>28.63</v>
      </c>
      <c r="F23" s="70"/>
      <c r="G23" s="71">
        <f t="shared" si="27"/>
        <v>53.06</v>
      </c>
      <c r="H23" s="72"/>
      <c r="I23" s="72"/>
      <c r="J23" s="73">
        <f t="shared" ref="J23" si="36">SUM(G23*2)</f>
        <v>106.12</v>
      </c>
      <c r="K23" s="74">
        <f>SUM(E23+J23)*(1+F23)</f>
        <v>134.75</v>
      </c>
      <c r="L23" s="74">
        <f t="shared" ref="L23" si="37">SUM(G23*1.5)</f>
        <v>79.59</v>
      </c>
      <c r="M23" s="74">
        <f>SUM(E23+L23)*(1+F23)</f>
        <v>108.22</v>
      </c>
      <c r="N23" s="74">
        <f>SUM(G23*2)</f>
        <v>106.12</v>
      </c>
      <c r="O23" s="74">
        <f>SUM(E23+N23)*(1+F23)</f>
        <v>134.75</v>
      </c>
      <c r="P23" s="74">
        <f t="shared" ref="P23" si="38">SUM(G23*2)</f>
        <v>106.12</v>
      </c>
      <c r="Q23" s="74">
        <f>SUM(E23+P23)*(1+F23)</f>
        <v>134.75</v>
      </c>
    </row>
    <row r="24" spans="1:17" ht="387" thickBot="1" x14ac:dyDescent="0.35">
      <c r="A24" s="15" t="s">
        <v>156</v>
      </c>
      <c r="B24" s="38" t="s">
        <v>316</v>
      </c>
      <c r="C24" s="15" t="s">
        <v>315</v>
      </c>
      <c r="D24" s="75">
        <v>30.41</v>
      </c>
      <c r="E24" s="75">
        <v>27.65</v>
      </c>
      <c r="F24" s="70"/>
      <c r="G24" s="71">
        <f t="shared" si="27"/>
        <v>58.06</v>
      </c>
      <c r="H24" s="72"/>
      <c r="I24" s="72"/>
      <c r="J24" s="51">
        <f t="shared" ref="J24" si="39">SUM(D24*1.5)</f>
        <v>45.615000000000002</v>
      </c>
      <c r="K24" s="52">
        <f t="shared" ref="K24" si="40">SUM(E24+J24)*(1+F24)</f>
        <v>73.265000000000001</v>
      </c>
      <c r="L24" s="52">
        <f t="shared" ref="L24" si="41">SUM(D24*1.5)</f>
        <v>45.615000000000002</v>
      </c>
      <c r="M24" s="52">
        <f t="shared" ref="M24" si="42">SUM(E24+L24)*(1+F24)</f>
        <v>73.265000000000001</v>
      </c>
      <c r="N24" s="52">
        <f t="shared" ref="N24" si="43">SUM(D24*1.5)</f>
        <v>45.615000000000002</v>
      </c>
      <c r="O24" s="52">
        <f t="shared" ref="O24" si="44">SUM(N24+E24)*(1+F24)</f>
        <v>73.265000000000001</v>
      </c>
      <c r="P24" s="52">
        <f t="shared" ref="P24" si="45">SUM(D24*2)</f>
        <v>60.82</v>
      </c>
      <c r="Q24" s="52">
        <f t="shared" ref="Q24" si="46">SUM((P24+E24)*(1+F24))</f>
        <v>88.47</v>
      </c>
    </row>
    <row r="25" spans="1:17" ht="262.8" thickBot="1" x14ac:dyDescent="0.35">
      <c r="A25" s="67" t="s">
        <v>158</v>
      </c>
      <c r="B25" s="38" t="s">
        <v>179</v>
      </c>
      <c r="C25" s="76" t="s">
        <v>157</v>
      </c>
      <c r="D25" s="77">
        <v>26.14</v>
      </c>
      <c r="E25" s="77">
        <v>26.54</v>
      </c>
      <c r="F25" s="78"/>
      <c r="G25" s="71">
        <f t="shared" si="27"/>
        <v>52.68</v>
      </c>
      <c r="H25" s="79"/>
      <c r="I25" s="79"/>
      <c r="J25" s="51">
        <f t="shared" ref="J25" si="47">SUM(D25*1.5)</f>
        <v>39.21</v>
      </c>
      <c r="K25" s="52">
        <f t="shared" ref="K25" si="48">SUM(E25+J25)*(1+F25)</f>
        <v>65.75</v>
      </c>
      <c r="L25" s="52">
        <f t="shared" ref="L25" si="49">SUM(D25*1.5)</f>
        <v>39.21</v>
      </c>
      <c r="M25" s="52">
        <f t="shared" ref="M25" si="50">SUM(E25+L25)*(1+F25)</f>
        <v>65.75</v>
      </c>
      <c r="N25" s="52">
        <f t="shared" ref="N25" si="51">SUM(D25*1.5)</f>
        <v>39.21</v>
      </c>
      <c r="O25" s="52">
        <f t="shared" ref="O25" si="52">SUM(N25+E25)*(1+F25)</f>
        <v>65.75</v>
      </c>
      <c r="P25" s="52">
        <f t="shared" ref="P25" si="53">SUM(D25*2)</f>
        <v>52.28</v>
      </c>
      <c r="Q25" s="52">
        <f t="shared" ref="Q25" si="54">SUM((P25+E25)*(1+F25))</f>
        <v>78.819999999999993</v>
      </c>
    </row>
    <row r="26" spans="1:17" ht="262.8" thickBot="1" x14ac:dyDescent="0.35">
      <c r="A26" s="67" t="s">
        <v>159</v>
      </c>
      <c r="B26" s="38" t="s">
        <v>179</v>
      </c>
      <c r="C26" s="15" t="s">
        <v>157</v>
      </c>
      <c r="D26" s="69">
        <v>26.44</v>
      </c>
      <c r="E26" s="69">
        <v>26.54</v>
      </c>
      <c r="F26" s="70"/>
      <c r="G26" s="71">
        <f t="shared" si="27"/>
        <v>52.980000000000004</v>
      </c>
      <c r="H26" s="72"/>
      <c r="I26" s="72"/>
      <c r="J26" s="51">
        <f t="shared" ref="J26" si="55">SUM(D26*1.5)</f>
        <v>39.660000000000004</v>
      </c>
      <c r="K26" s="52">
        <f t="shared" ref="K26" si="56">SUM(E26+J26)*(1+F26)</f>
        <v>66.2</v>
      </c>
      <c r="L26" s="52">
        <f t="shared" ref="L26" si="57">SUM(D26*1.5)</f>
        <v>39.660000000000004</v>
      </c>
      <c r="M26" s="52">
        <f t="shared" ref="M26" si="58">SUM(E26+L26)*(1+F26)</f>
        <v>66.2</v>
      </c>
      <c r="N26" s="52">
        <f t="shared" ref="N26" si="59">SUM(D26*1.5)</f>
        <v>39.660000000000004</v>
      </c>
      <c r="O26" s="52">
        <f t="shared" ref="O26" si="60">SUM(N26+E26)*(1+F26)</f>
        <v>66.2</v>
      </c>
      <c r="P26" s="52">
        <f t="shared" ref="P26" si="61">SUM(D26*2)</f>
        <v>52.88</v>
      </c>
      <c r="Q26" s="52">
        <f t="shared" ref="Q26" si="62">SUM((P26+E26)*(1+F26))</f>
        <v>79.42</v>
      </c>
    </row>
    <row r="27" spans="1:17" ht="262.8" thickBot="1" x14ac:dyDescent="0.35">
      <c r="A27" s="67" t="s">
        <v>160</v>
      </c>
      <c r="B27" s="38" t="s">
        <v>179</v>
      </c>
      <c r="C27" s="15" t="s">
        <v>161</v>
      </c>
      <c r="D27" s="75">
        <v>34.9</v>
      </c>
      <c r="E27" s="107">
        <v>35.32</v>
      </c>
      <c r="F27" s="70"/>
      <c r="G27" s="71">
        <f t="shared" si="27"/>
        <v>70.22</v>
      </c>
      <c r="H27" s="72"/>
      <c r="I27" s="72"/>
      <c r="J27" s="51">
        <f t="shared" ref="J27:J29" si="63">SUM(D27*1.5)</f>
        <v>52.349999999999994</v>
      </c>
      <c r="K27" s="52">
        <f t="shared" ref="K27:K29" si="64">SUM(E27+J27)*(1+F27)</f>
        <v>87.669999999999987</v>
      </c>
      <c r="L27" s="52">
        <f t="shared" ref="L27:L29" si="65">SUM(D27*1.5)</f>
        <v>52.349999999999994</v>
      </c>
      <c r="M27" s="52">
        <f t="shared" ref="M27:M29" si="66">SUM(E27+L27)*(1+F27)</f>
        <v>87.669999999999987</v>
      </c>
      <c r="N27" s="52">
        <f t="shared" ref="N27:N29" si="67">SUM(D27*1.5)</f>
        <v>52.349999999999994</v>
      </c>
      <c r="O27" s="52">
        <f t="shared" ref="O27:O29" si="68">SUM(N27+E27)*(1+F27)</f>
        <v>87.669999999999987</v>
      </c>
      <c r="P27" s="52">
        <f t="shared" ref="P27:P29" si="69">SUM(D27*2)</f>
        <v>69.8</v>
      </c>
      <c r="Q27" s="52">
        <f t="shared" ref="Q27:Q29" si="70">SUM((P27+E27)*(1+F27))</f>
        <v>105.12</v>
      </c>
    </row>
    <row r="28" spans="1:17" ht="262.8" thickBot="1" x14ac:dyDescent="0.35">
      <c r="A28" s="67" t="s">
        <v>162</v>
      </c>
      <c r="B28" s="38" t="s">
        <v>179</v>
      </c>
      <c r="C28" s="15" t="s">
        <v>161</v>
      </c>
      <c r="D28" s="75">
        <v>34.96</v>
      </c>
      <c r="E28" s="107">
        <v>35.32</v>
      </c>
      <c r="F28" s="70"/>
      <c r="G28" s="71">
        <f t="shared" si="27"/>
        <v>70.28</v>
      </c>
      <c r="H28" s="72"/>
      <c r="I28" s="72"/>
      <c r="J28" s="51">
        <f t="shared" si="63"/>
        <v>52.44</v>
      </c>
      <c r="K28" s="52">
        <f t="shared" si="64"/>
        <v>87.759999999999991</v>
      </c>
      <c r="L28" s="52">
        <f t="shared" si="65"/>
        <v>52.44</v>
      </c>
      <c r="M28" s="52">
        <f t="shared" si="66"/>
        <v>87.759999999999991</v>
      </c>
      <c r="N28" s="52">
        <f t="shared" si="67"/>
        <v>52.44</v>
      </c>
      <c r="O28" s="52">
        <f t="shared" si="68"/>
        <v>87.759999999999991</v>
      </c>
      <c r="P28" s="52">
        <f t="shared" si="69"/>
        <v>69.92</v>
      </c>
      <c r="Q28" s="52">
        <f t="shared" si="70"/>
        <v>105.24000000000001</v>
      </c>
    </row>
    <row r="29" spans="1:17" ht="262.8" thickBot="1" x14ac:dyDescent="0.35">
      <c r="A29" s="67" t="s">
        <v>163</v>
      </c>
      <c r="B29" s="38" t="s">
        <v>179</v>
      </c>
      <c r="C29" s="15" t="s">
        <v>161</v>
      </c>
      <c r="D29" s="75">
        <v>35.049999999999997</v>
      </c>
      <c r="E29" s="107">
        <v>35.32</v>
      </c>
      <c r="F29" s="70"/>
      <c r="G29" s="71">
        <f t="shared" si="27"/>
        <v>70.37</v>
      </c>
      <c r="H29" s="72"/>
      <c r="I29" s="72"/>
      <c r="J29" s="51">
        <f t="shared" si="63"/>
        <v>52.574999999999996</v>
      </c>
      <c r="K29" s="52">
        <f t="shared" si="64"/>
        <v>87.894999999999996</v>
      </c>
      <c r="L29" s="52">
        <f t="shared" si="65"/>
        <v>52.574999999999996</v>
      </c>
      <c r="M29" s="52">
        <f t="shared" si="66"/>
        <v>87.894999999999996</v>
      </c>
      <c r="N29" s="52">
        <f t="shared" si="67"/>
        <v>52.574999999999996</v>
      </c>
      <c r="O29" s="52">
        <f t="shared" si="68"/>
        <v>87.894999999999996</v>
      </c>
      <c r="P29" s="52">
        <f t="shared" si="69"/>
        <v>70.099999999999994</v>
      </c>
      <c r="Q29" s="52">
        <f t="shared" si="70"/>
        <v>105.41999999999999</v>
      </c>
    </row>
    <row r="30" spans="1:17" ht="387" thickBot="1" x14ac:dyDescent="0.35">
      <c r="A30" s="68" t="s">
        <v>317</v>
      </c>
      <c r="B30" s="38" t="s">
        <v>318</v>
      </c>
      <c r="C30" s="15" t="s">
        <v>164</v>
      </c>
      <c r="D30" s="75">
        <v>29.95</v>
      </c>
      <c r="E30" s="69">
        <v>27.12</v>
      </c>
      <c r="F30" s="70"/>
      <c r="G30" s="71">
        <f t="shared" si="27"/>
        <v>57.07</v>
      </c>
      <c r="H30" s="72"/>
      <c r="I30" s="72"/>
      <c r="J30" s="51">
        <f t="shared" ref="J30" si="71">SUM(D30*1.5)</f>
        <v>44.924999999999997</v>
      </c>
      <c r="K30" s="52">
        <f t="shared" ref="K30" si="72">SUM(E30+J30)*(1+F30)</f>
        <v>72.045000000000002</v>
      </c>
      <c r="L30" s="52">
        <f t="shared" ref="L30" si="73">SUM(D30*1.5)</f>
        <v>44.924999999999997</v>
      </c>
      <c r="M30" s="52">
        <f t="shared" ref="M30" si="74">SUM(E30+L30)*(1+F30)</f>
        <v>72.045000000000002</v>
      </c>
      <c r="N30" s="52">
        <f t="shared" ref="N30" si="75">SUM(D30*1.5)</f>
        <v>44.924999999999997</v>
      </c>
      <c r="O30" s="52">
        <f t="shared" ref="O30" si="76">SUM(N30+E30)*(1+F30)</f>
        <v>72.045000000000002</v>
      </c>
      <c r="P30" s="52">
        <f t="shared" ref="P30" si="77">SUM(D30*2)</f>
        <v>59.9</v>
      </c>
      <c r="Q30" s="52">
        <f t="shared" ref="Q30" si="78">SUM((P30+E30)*(1+F30))</f>
        <v>87.02</v>
      </c>
    </row>
    <row r="31" spans="1:17" x14ac:dyDescent="0.3">
      <c r="A31" s="102"/>
      <c r="B31" s="66"/>
      <c r="C31" s="102"/>
      <c r="D31" s="65"/>
      <c r="E31" s="103"/>
      <c r="F31" s="104"/>
      <c r="G31" s="105"/>
      <c r="H31" s="106"/>
      <c r="I31" s="106"/>
      <c r="J31" s="63"/>
      <c r="K31" s="64"/>
      <c r="L31" s="64"/>
      <c r="M31" s="64"/>
      <c r="N31" s="64"/>
      <c r="O31" s="64"/>
      <c r="P31" s="64"/>
      <c r="Q31" s="64"/>
    </row>
    <row r="32" spans="1:17" ht="157.80000000000001" customHeight="1" x14ac:dyDescent="0.3">
      <c r="A32" s="149" t="s">
        <v>311</v>
      </c>
      <c r="B32" s="149"/>
    </row>
  </sheetData>
  <autoFilter ref="A1:Q30" xr:uid="{CEFB5B6D-9A0B-4CEE-B15C-6DDA25185F46}"/>
  <mergeCells count="1">
    <mergeCell ref="A32:B3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Crane Rental Pricing</vt:lpstr>
      <vt:lpstr>Allow. Vehicle Rental Pricing</vt:lpstr>
      <vt:lpstr>Region 1</vt:lpstr>
      <vt:lpstr>Region 2</vt:lpstr>
      <vt:lpstr>Region 3</vt:lpstr>
      <vt:lpstr>Region 4</vt:lpstr>
      <vt:lpstr>Region 5</vt:lpstr>
      <vt:lpstr>Region 6</vt:lpstr>
      <vt:lpstr>Region 7</vt:lpstr>
      <vt:lpstr>Region 8</vt:lpstr>
      <vt:lpstr>Region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DeCicco, Michael</dc:creator>
  <cp:lastModifiedBy>DeCicco, Michael (OGS)</cp:lastModifiedBy>
  <dcterms:created xsi:type="dcterms:W3CDTF">2021-03-09T21:18:26Z</dcterms:created>
  <dcterms:modified xsi:type="dcterms:W3CDTF">2022-08-08T16:54:57Z</dcterms:modified>
</cp:coreProperties>
</file>