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ProcurementServices\PSTm03(StJock)\03SHARED\RoadwaysSHARED\Price Adjust_HMA_Liquids\2025 Price Adjustments\January 2025\"/>
    </mc:Choice>
  </mc:AlternateContent>
  <xr:revisionPtr revIDLastSave="0" documentId="13_ncr:1_{DB51B102-C798-4C68-A8DE-BBCB18F55635}" xr6:coauthVersionLast="47" xr6:coauthVersionMax="47" xr10:uidLastSave="{00000000-0000-0000-0000-000000000000}"/>
  <bookViews>
    <workbookView xWindow="-110" yWindow="-110" windowWidth="19420" windowHeight="10420" xr2:uid="{315B6619-D530-4903-B800-A31CCEE97953}"/>
  </bookViews>
  <sheets>
    <sheet name="January 2025" sheetId="35" r:id="rId1"/>
    <sheet name="December 2024" sheetId="34" r:id="rId2"/>
    <sheet name="November 2024" sheetId="33" r:id="rId3"/>
    <sheet name="October 2024" sheetId="32" r:id="rId4"/>
    <sheet name="September 2024" sheetId="31" r:id="rId5"/>
    <sheet name="August 2024" sheetId="30" r:id="rId6"/>
    <sheet name="July 2024" sheetId="29" r:id="rId7"/>
    <sheet name="June 2024" sheetId="28" r:id="rId8"/>
    <sheet name="May 2024" sheetId="27" r:id="rId9"/>
    <sheet name="April 2024" sheetId="26" r:id="rId10"/>
  </sheets>
  <definedNames>
    <definedName name="_xlnm.Print_Area" localSheetId="9">'April 2024'!$B$1:$H$154</definedName>
    <definedName name="_xlnm.Print_Area" localSheetId="5">'August 2024'!$B$1:$H$153</definedName>
    <definedName name="_xlnm.Print_Area" localSheetId="1">'December 2024'!$B$1:$H$154</definedName>
    <definedName name="_xlnm.Print_Area" localSheetId="0">'January 2025'!$B$1:$H$154</definedName>
    <definedName name="_xlnm.Print_Area" localSheetId="6">'July 2024'!$B$1:$H$153</definedName>
    <definedName name="_xlnm.Print_Area" localSheetId="7">'June 2024'!$B$1:$H$154</definedName>
    <definedName name="_xlnm.Print_Area" localSheetId="8">'May 2024'!$B$1:$H$154</definedName>
    <definedName name="_xlnm.Print_Area" localSheetId="2">'November 2024'!$B$1:$H$154</definedName>
    <definedName name="_xlnm.Print_Area" localSheetId="3">'October 2024'!$B$1:$H$154</definedName>
    <definedName name="_xlnm.Print_Area" localSheetId="4">'September 2024'!$B$1:$H$154</definedName>
    <definedName name="_xlnm.Print_Titles" localSheetId="9">'April 2024'!$1:$5</definedName>
    <definedName name="_xlnm.Print_Titles" localSheetId="5">'August 2024'!$1:$5</definedName>
    <definedName name="_xlnm.Print_Titles" localSheetId="1">'December 2024'!$1:$5</definedName>
    <definedName name="_xlnm.Print_Titles" localSheetId="0">'January 2025'!$1:$5</definedName>
    <definedName name="_xlnm.Print_Titles" localSheetId="6">'July 2024'!$1:$5</definedName>
    <definedName name="_xlnm.Print_Titles" localSheetId="7">'June 2024'!$1:$5</definedName>
    <definedName name="_xlnm.Print_Titles" localSheetId="8">'May 2024'!$1:$5</definedName>
    <definedName name="_xlnm.Print_Titles" localSheetId="2">'November 2024'!$1:$5</definedName>
    <definedName name="_xlnm.Print_Titles" localSheetId="3">'October 2024'!$1:$5</definedName>
    <definedName name="_xlnm.Print_Titles" localSheetId="4">'September 2024'!$1:$5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3" i="35" l="1"/>
  <c r="C142" i="35"/>
  <c r="C131" i="35"/>
  <c r="C120" i="35"/>
  <c r="C109" i="35"/>
  <c r="C98" i="35"/>
  <c r="H88" i="35"/>
  <c r="G88" i="35"/>
  <c r="H87" i="35"/>
  <c r="G87" i="35"/>
  <c r="H83" i="35"/>
  <c r="G83" i="35"/>
  <c r="H82" i="35"/>
  <c r="G82" i="35"/>
  <c r="H81" i="35"/>
  <c r="G81" i="35"/>
  <c r="H80" i="35"/>
  <c r="G80" i="35"/>
  <c r="H79" i="35"/>
  <c r="G79" i="35"/>
  <c r="H78" i="35"/>
  <c r="G78" i="35"/>
  <c r="H77" i="35"/>
  <c r="G77" i="35"/>
  <c r="H76" i="35"/>
  <c r="G76" i="35"/>
  <c r="H75" i="35"/>
  <c r="G75" i="35"/>
  <c r="F153" i="35" s="1"/>
  <c r="D154" i="35" s="1"/>
  <c r="H71" i="35"/>
  <c r="G71" i="35"/>
  <c r="F142" i="35" s="1"/>
  <c r="D143" i="35" s="1"/>
  <c r="H68" i="35"/>
  <c r="G68" i="35"/>
  <c r="F131" i="35" s="1"/>
  <c r="D132" i="35" s="1"/>
  <c r="H66" i="35"/>
  <c r="G66" i="35"/>
  <c r="H64" i="35"/>
  <c r="G64" i="35"/>
  <c r="H62" i="35"/>
  <c r="G62" i="35"/>
  <c r="F120" i="35" s="1"/>
  <c r="D121" i="35" s="1"/>
  <c r="H58" i="35"/>
  <c r="F58" i="35"/>
  <c r="G58" i="35" s="1"/>
  <c r="H53" i="35"/>
  <c r="G53" i="35"/>
  <c r="H52" i="35"/>
  <c r="H51" i="35"/>
  <c r="G51" i="35"/>
  <c r="H50" i="35"/>
  <c r="G50" i="35"/>
  <c r="H49" i="35"/>
  <c r="G49" i="35"/>
  <c r="H48" i="35"/>
  <c r="G48" i="35"/>
  <c r="H47" i="35"/>
  <c r="G47" i="35"/>
  <c r="H46" i="35"/>
  <c r="G46" i="35"/>
  <c r="H45" i="35"/>
  <c r="G45" i="35"/>
  <c r="H44" i="35"/>
  <c r="G44" i="35"/>
  <c r="H43" i="35"/>
  <c r="G43" i="35"/>
  <c r="H42" i="35"/>
  <c r="G42" i="35"/>
  <c r="H41" i="35"/>
  <c r="G41" i="35"/>
  <c r="H40" i="35"/>
  <c r="G40" i="35"/>
  <c r="H39" i="35"/>
  <c r="G39" i="35"/>
  <c r="H38" i="35"/>
  <c r="G38" i="35"/>
  <c r="H37" i="35"/>
  <c r="G37" i="35"/>
  <c r="H36" i="35"/>
  <c r="G36" i="35"/>
  <c r="H35" i="35"/>
  <c r="G35" i="35"/>
  <c r="H34" i="35"/>
  <c r="G34" i="35"/>
  <c r="H33" i="35"/>
  <c r="G33" i="35"/>
  <c r="H32" i="35"/>
  <c r="G32" i="35"/>
  <c r="H31" i="35"/>
  <c r="G31" i="35"/>
  <c r="H30" i="35"/>
  <c r="G30" i="35"/>
  <c r="H29" i="35"/>
  <c r="G29" i="35"/>
  <c r="H28" i="35"/>
  <c r="G28" i="35"/>
  <c r="H27" i="35"/>
  <c r="G27" i="35"/>
  <c r="H26" i="35"/>
  <c r="G26" i="35"/>
  <c r="H25" i="35"/>
  <c r="G25" i="35"/>
  <c r="H24" i="35"/>
  <c r="G24" i="35"/>
  <c r="H23" i="35"/>
  <c r="G23" i="35"/>
  <c r="H22" i="35"/>
  <c r="G22" i="35"/>
  <c r="F98" i="35" s="1"/>
  <c r="D99" i="35" s="1"/>
  <c r="G10" i="35"/>
  <c r="G6" i="35"/>
  <c r="G1" i="35"/>
  <c r="F1" i="35"/>
  <c r="F6" i="35" s="1"/>
  <c r="C153" i="34"/>
  <c r="C142" i="34"/>
  <c r="C131" i="34"/>
  <c r="C120" i="34"/>
  <c r="C109" i="34"/>
  <c r="C98" i="34"/>
  <c r="H88" i="34"/>
  <c r="G88" i="34"/>
  <c r="H87" i="34"/>
  <c r="G87" i="34"/>
  <c r="H83" i="34"/>
  <c r="G83" i="34"/>
  <c r="H82" i="34"/>
  <c r="G82" i="34"/>
  <c r="H81" i="34"/>
  <c r="G81" i="34"/>
  <c r="H80" i="34"/>
  <c r="G80" i="34"/>
  <c r="H79" i="34"/>
  <c r="G79" i="34"/>
  <c r="H78" i="34"/>
  <c r="G78" i="34"/>
  <c r="H77" i="34"/>
  <c r="G77" i="34"/>
  <c r="H76" i="34"/>
  <c r="G76" i="34"/>
  <c r="H75" i="34"/>
  <c r="G75" i="34"/>
  <c r="F153" i="34" s="1"/>
  <c r="D154" i="34" s="1"/>
  <c r="H71" i="34"/>
  <c r="G71" i="34"/>
  <c r="F142" i="34" s="1"/>
  <c r="D143" i="34" s="1"/>
  <c r="H68" i="34"/>
  <c r="G68" i="34"/>
  <c r="F131" i="34" s="1"/>
  <c r="D132" i="34" s="1"/>
  <c r="H66" i="34"/>
  <c r="G66" i="34"/>
  <c r="H64" i="34"/>
  <c r="G64" i="34"/>
  <c r="H62" i="34"/>
  <c r="G62" i="34"/>
  <c r="F120" i="34" s="1"/>
  <c r="D121" i="34" s="1"/>
  <c r="H58" i="34"/>
  <c r="F58" i="34"/>
  <c r="G58" i="34" s="1"/>
  <c r="H53" i="34"/>
  <c r="G53" i="34"/>
  <c r="H52" i="34"/>
  <c r="H51" i="34"/>
  <c r="G51" i="34"/>
  <c r="H50" i="34"/>
  <c r="G50" i="34"/>
  <c r="H49" i="34"/>
  <c r="G49" i="34"/>
  <c r="H48" i="34"/>
  <c r="G48" i="34"/>
  <c r="H47" i="34"/>
  <c r="G47" i="34"/>
  <c r="H46" i="34"/>
  <c r="G46" i="34"/>
  <c r="H45" i="34"/>
  <c r="G45" i="34"/>
  <c r="H44" i="34"/>
  <c r="G44" i="34"/>
  <c r="H43" i="34"/>
  <c r="G43" i="34"/>
  <c r="H42" i="34"/>
  <c r="G42" i="34"/>
  <c r="H41" i="34"/>
  <c r="G41" i="34"/>
  <c r="H40" i="34"/>
  <c r="G40" i="34"/>
  <c r="H39" i="34"/>
  <c r="G39" i="34"/>
  <c r="H38" i="34"/>
  <c r="G38" i="34"/>
  <c r="H37" i="34"/>
  <c r="G37" i="34"/>
  <c r="H36" i="34"/>
  <c r="G36" i="34"/>
  <c r="H35" i="34"/>
  <c r="G35" i="34"/>
  <c r="H34" i="34"/>
  <c r="G34" i="34"/>
  <c r="H33" i="34"/>
  <c r="G33" i="34"/>
  <c r="H32" i="34"/>
  <c r="G32" i="34"/>
  <c r="H31" i="34"/>
  <c r="G31" i="34"/>
  <c r="H30" i="34"/>
  <c r="G30" i="34"/>
  <c r="H29" i="34"/>
  <c r="G29" i="34"/>
  <c r="H28" i="34"/>
  <c r="G28" i="34"/>
  <c r="H27" i="34"/>
  <c r="G27" i="34"/>
  <c r="H26" i="34"/>
  <c r="G26" i="34"/>
  <c r="H25" i="34"/>
  <c r="G25" i="34"/>
  <c r="H24" i="34"/>
  <c r="G24" i="34"/>
  <c r="H23" i="34"/>
  <c r="G23" i="34"/>
  <c r="H22" i="34"/>
  <c r="G22" i="34"/>
  <c r="F98" i="34" s="1"/>
  <c r="D99" i="34" s="1"/>
  <c r="G10" i="34"/>
  <c r="G6" i="34"/>
  <c r="G1" i="34"/>
  <c r="F1" i="34"/>
  <c r="D10" i="34" s="1"/>
  <c r="C153" i="33"/>
  <c r="C142" i="33"/>
  <c r="C131" i="33"/>
  <c r="C120" i="33"/>
  <c r="C109" i="33"/>
  <c r="C98" i="33"/>
  <c r="H88" i="33"/>
  <c r="G88" i="33"/>
  <c r="H87" i="33"/>
  <c r="G87" i="33"/>
  <c r="H83" i="33"/>
  <c r="G83" i="33"/>
  <c r="H82" i="33"/>
  <c r="G82" i="33"/>
  <c r="H81" i="33"/>
  <c r="G81" i="33"/>
  <c r="H80" i="33"/>
  <c r="G80" i="33"/>
  <c r="H79" i="33"/>
  <c r="G79" i="33"/>
  <c r="H78" i="33"/>
  <c r="G78" i="33"/>
  <c r="H77" i="33"/>
  <c r="G77" i="33"/>
  <c r="H76" i="33"/>
  <c r="G76" i="33"/>
  <c r="H75" i="33"/>
  <c r="G75" i="33"/>
  <c r="F153" i="33" s="1"/>
  <c r="D154" i="33" s="1"/>
  <c r="H71" i="33"/>
  <c r="G71" i="33"/>
  <c r="F142" i="33" s="1"/>
  <c r="D143" i="33" s="1"/>
  <c r="H68" i="33"/>
  <c r="G68" i="33"/>
  <c r="F131" i="33" s="1"/>
  <c r="D132" i="33" s="1"/>
  <c r="H66" i="33"/>
  <c r="G66" i="33"/>
  <c r="H64" i="33"/>
  <c r="G64" i="33"/>
  <c r="H62" i="33"/>
  <c r="G62" i="33"/>
  <c r="F120" i="33" s="1"/>
  <c r="D121" i="33" s="1"/>
  <c r="H58" i="33"/>
  <c r="F58" i="33"/>
  <c r="G58" i="33" s="1"/>
  <c r="H53" i="33"/>
  <c r="G53" i="33"/>
  <c r="H52" i="33"/>
  <c r="H51" i="33"/>
  <c r="G51" i="33"/>
  <c r="H50" i="33"/>
  <c r="G50" i="33"/>
  <c r="H49" i="33"/>
  <c r="G49" i="33"/>
  <c r="H48" i="33"/>
  <c r="G48" i="33"/>
  <c r="H47" i="33"/>
  <c r="G47" i="33"/>
  <c r="H46" i="33"/>
  <c r="G46" i="33"/>
  <c r="H45" i="33"/>
  <c r="G45" i="33"/>
  <c r="H44" i="33"/>
  <c r="G44" i="33"/>
  <c r="H43" i="33"/>
  <c r="G43" i="33"/>
  <c r="H42" i="33"/>
  <c r="G42" i="33"/>
  <c r="H41" i="33"/>
  <c r="G41" i="33"/>
  <c r="H40" i="33"/>
  <c r="G40" i="33"/>
  <c r="H39" i="33"/>
  <c r="G39" i="33"/>
  <c r="H38" i="33"/>
  <c r="G38" i="33"/>
  <c r="H37" i="33"/>
  <c r="G37" i="33"/>
  <c r="H36" i="33"/>
  <c r="G36" i="33"/>
  <c r="H35" i="33"/>
  <c r="G35" i="33"/>
  <c r="H34" i="33"/>
  <c r="G34" i="33"/>
  <c r="H33" i="33"/>
  <c r="G33" i="33"/>
  <c r="H32" i="33"/>
  <c r="G32" i="33"/>
  <c r="H31" i="33"/>
  <c r="G31" i="33"/>
  <c r="H30" i="33"/>
  <c r="G30" i="33"/>
  <c r="H29" i="33"/>
  <c r="G29" i="33"/>
  <c r="H28" i="33"/>
  <c r="G28" i="33"/>
  <c r="H27" i="33"/>
  <c r="G27" i="33"/>
  <c r="H26" i="33"/>
  <c r="G26" i="33"/>
  <c r="H25" i="33"/>
  <c r="G25" i="33"/>
  <c r="H24" i="33"/>
  <c r="G24" i="33"/>
  <c r="H23" i="33"/>
  <c r="G23" i="33"/>
  <c r="H22" i="33"/>
  <c r="G22" i="33"/>
  <c r="F98" i="33" s="1"/>
  <c r="D99" i="33" s="1"/>
  <c r="G10" i="33"/>
  <c r="G6" i="33"/>
  <c r="G1" i="33"/>
  <c r="F1" i="33"/>
  <c r="D10" i="33" s="1"/>
  <c r="C153" i="32"/>
  <c r="C142" i="32"/>
  <c r="C131" i="32"/>
  <c r="C120" i="32"/>
  <c r="C109" i="32"/>
  <c r="C98" i="32"/>
  <c r="H88" i="32"/>
  <c r="G88" i="32"/>
  <c r="H87" i="32"/>
  <c r="G87" i="32"/>
  <c r="H83" i="32"/>
  <c r="G83" i="32"/>
  <c r="H82" i="32"/>
  <c r="G82" i="32"/>
  <c r="H81" i="32"/>
  <c r="G81" i="32"/>
  <c r="H80" i="32"/>
  <c r="G80" i="32"/>
  <c r="H79" i="32"/>
  <c r="G79" i="32"/>
  <c r="H78" i="32"/>
  <c r="G78" i="32"/>
  <c r="H77" i="32"/>
  <c r="G77" i="32"/>
  <c r="H76" i="32"/>
  <c r="G76" i="32"/>
  <c r="H75" i="32"/>
  <c r="G75" i="32"/>
  <c r="F153" i="32" s="1"/>
  <c r="D154" i="32" s="1"/>
  <c r="H71" i="32"/>
  <c r="G71" i="32"/>
  <c r="F142" i="32" s="1"/>
  <c r="D143" i="32" s="1"/>
  <c r="H68" i="32"/>
  <c r="G68" i="32"/>
  <c r="F131" i="32" s="1"/>
  <c r="D132" i="32" s="1"/>
  <c r="H66" i="32"/>
  <c r="G66" i="32"/>
  <c r="H64" i="32"/>
  <c r="G64" i="32"/>
  <c r="H62" i="32"/>
  <c r="G62" i="32"/>
  <c r="F120" i="32" s="1"/>
  <c r="D121" i="32" s="1"/>
  <c r="H58" i="32"/>
  <c r="G58" i="32"/>
  <c r="F109" i="32" s="1"/>
  <c r="D110" i="32" s="1"/>
  <c r="F58" i="32"/>
  <c r="H53" i="32"/>
  <c r="G53" i="32"/>
  <c r="H52" i="32"/>
  <c r="H51" i="32"/>
  <c r="G51" i="32"/>
  <c r="H50" i="32"/>
  <c r="G50" i="32"/>
  <c r="H49" i="32"/>
  <c r="G49" i="32"/>
  <c r="H48" i="32"/>
  <c r="G48" i="32"/>
  <c r="H47" i="32"/>
  <c r="G47" i="32"/>
  <c r="H46" i="32"/>
  <c r="G46" i="32"/>
  <c r="H45" i="32"/>
  <c r="G45" i="32"/>
  <c r="H44" i="32"/>
  <c r="G44" i="32"/>
  <c r="H43" i="32"/>
  <c r="G43" i="32"/>
  <c r="H42" i="32"/>
  <c r="G42" i="32"/>
  <c r="H41" i="32"/>
  <c r="G41" i="32"/>
  <c r="H40" i="32"/>
  <c r="G40" i="32"/>
  <c r="H39" i="32"/>
  <c r="G39" i="32"/>
  <c r="H38" i="32"/>
  <c r="G38" i="32"/>
  <c r="H37" i="32"/>
  <c r="G37" i="32"/>
  <c r="H36" i="32"/>
  <c r="G36" i="32"/>
  <c r="H35" i="32"/>
  <c r="G35" i="32"/>
  <c r="H34" i="32"/>
  <c r="G34" i="32"/>
  <c r="H33" i="32"/>
  <c r="G33" i="32"/>
  <c r="H32" i="32"/>
  <c r="G32" i="32"/>
  <c r="H31" i="32"/>
  <c r="G31" i="32"/>
  <c r="H30" i="32"/>
  <c r="G30" i="32"/>
  <c r="H29" i="32"/>
  <c r="G29" i="32"/>
  <c r="H28" i="32"/>
  <c r="G28" i="32"/>
  <c r="H27" i="32"/>
  <c r="G27" i="32"/>
  <c r="H26" i="32"/>
  <c r="G26" i="32"/>
  <c r="H25" i="32"/>
  <c r="G25" i="32"/>
  <c r="H24" i="32"/>
  <c r="G24" i="32"/>
  <c r="H23" i="32"/>
  <c r="G23" i="32"/>
  <c r="H22" i="32"/>
  <c r="G22" i="32"/>
  <c r="F98" i="32" s="1"/>
  <c r="D99" i="32" s="1"/>
  <c r="G10" i="32"/>
  <c r="G6" i="32"/>
  <c r="G1" i="32"/>
  <c r="F1" i="32"/>
  <c r="D10" i="32" s="1"/>
  <c r="C153" i="31"/>
  <c r="C142" i="31"/>
  <c r="C131" i="31"/>
  <c r="C120" i="31"/>
  <c r="C109" i="31"/>
  <c r="C98" i="31"/>
  <c r="H88" i="31"/>
  <c r="G88" i="31"/>
  <c r="H87" i="31"/>
  <c r="G87" i="31"/>
  <c r="H83" i="31"/>
  <c r="G83" i="31"/>
  <c r="H82" i="31"/>
  <c r="G82" i="31"/>
  <c r="H81" i="31"/>
  <c r="G81" i="31"/>
  <c r="H80" i="31"/>
  <c r="G80" i="31"/>
  <c r="H79" i="31"/>
  <c r="G79" i="31"/>
  <c r="H78" i="31"/>
  <c r="G78" i="31"/>
  <c r="H77" i="31"/>
  <c r="G77" i="31"/>
  <c r="H76" i="31"/>
  <c r="G76" i="31"/>
  <c r="H75" i="31"/>
  <c r="G75" i="31"/>
  <c r="F153" i="31" s="1"/>
  <c r="D154" i="31" s="1"/>
  <c r="H71" i="31"/>
  <c r="G71" i="31"/>
  <c r="F142" i="31" s="1"/>
  <c r="D143" i="31" s="1"/>
  <c r="H68" i="31"/>
  <c r="G68" i="31"/>
  <c r="F131" i="31" s="1"/>
  <c r="D132" i="31" s="1"/>
  <c r="H66" i="31"/>
  <c r="G66" i="31"/>
  <c r="H64" i="31"/>
  <c r="G64" i="31"/>
  <c r="H62" i="31"/>
  <c r="G62" i="31"/>
  <c r="F120" i="31" s="1"/>
  <c r="D121" i="31" s="1"/>
  <c r="H58" i="31"/>
  <c r="G58" i="31"/>
  <c r="F109" i="31" s="1"/>
  <c r="D110" i="31" s="1"/>
  <c r="F58" i="31"/>
  <c r="H53" i="31"/>
  <c r="G53" i="31"/>
  <c r="H52" i="31"/>
  <c r="H51" i="31"/>
  <c r="G51" i="31"/>
  <c r="H50" i="31"/>
  <c r="G50" i="31"/>
  <c r="H49" i="31"/>
  <c r="G49" i="31"/>
  <c r="H48" i="31"/>
  <c r="G48" i="31"/>
  <c r="H47" i="31"/>
  <c r="G47" i="31"/>
  <c r="H46" i="31"/>
  <c r="G46" i="31"/>
  <c r="H45" i="31"/>
  <c r="G45" i="31"/>
  <c r="H44" i="31"/>
  <c r="G44" i="31"/>
  <c r="H43" i="31"/>
  <c r="G43" i="31"/>
  <c r="H42" i="31"/>
  <c r="G42" i="31"/>
  <c r="H41" i="31"/>
  <c r="G41" i="31"/>
  <c r="H40" i="31"/>
  <c r="G40" i="31"/>
  <c r="H39" i="31"/>
  <c r="G39" i="31"/>
  <c r="H38" i="31"/>
  <c r="G38" i="31"/>
  <c r="H37" i="31"/>
  <c r="G37" i="31"/>
  <c r="H36" i="31"/>
  <c r="G36" i="31"/>
  <c r="H35" i="31"/>
  <c r="G35" i="31"/>
  <c r="H34" i="31"/>
  <c r="G34" i="31"/>
  <c r="H33" i="31"/>
  <c r="G33" i="31"/>
  <c r="H32" i="31"/>
  <c r="G32" i="31"/>
  <c r="H31" i="31"/>
  <c r="G31" i="31"/>
  <c r="H30" i="31"/>
  <c r="G30" i="31"/>
  <c r="H29" i="31"/>
  <c r="G29" i="31"/>
  <c r="H28" i="31"/>
  <c r="G28" i="31"/>
  <c r="H27" i="31"/>
  <c r="G27" i="31"/>
  <c r="H26" i="31"/>
  <c r="G26" i="31"/>
  <c r="H25" i="31"/>
  <c r="G25" i="31"/>
  <c r="H24" i="31"/>
  <c r="G24" i="31"/>
  <c r="H23" i="31"/>
  <c r="G23" i="31"/>
  <c r="H22" i="31"/>
  <c r="G22" i="31"/>
  <c r="D98" i="31" s="1"/>
  <c r="G10" i="31"/>
  <c r="G6" i="31"/>
  <c r="G1" i="31"/>
  <c r="F1" i="31"/>
  <c r="D10" i="31" s="1"/>
  <c r="C152" i="30"/>
  <c r="C141" i="30"/>
  <c r="C130" i="30"/>
  <c r="C119" i="30"/>
  <c r="C108" i="30"/>
  <c r="C97" i="30"/>
  <c r="H87" i="30"/>
  <c r="G87" i="30"/>
  <c r="H86" i="30"/>
  <c r="G86" i="30"/>
  <c r="H82" i="30"/>
  <c r="G82" i="30"/>
  <c r="H81" i="30"/>
  <c r="G81" i="30"/>
  <c r="H80" i="30"/>
  <c r="G80" i="30"/>
  <c r="H79" i="30"/>
  <c r="G79" i="30"/>
  <c r="H78" i="30"/>
  <c r="G78" i="30"/>
  <c r="H77" i="30"/>
  <c r="G77" i="30"/>
  <c r="H76" i="30"/>
  <c r="G76" i="30"/>
  <c r="H75" i="30"/>
  <c r="G75" i="30"/>
  <c r="H74" i="30"/>
  <c r="G74" i="30"/>
  <c r="F152" i="30" s="1"/>
  <c r="D153" i="30" s="1"/>
  <c r="H70" i="30"/>
  <c r="G70" i="30"/>
  <c r="F141" i="30" s="1"/>
  <c r="D142" i="30" s="1"/>
  <c r="H67" i="30"/>
  <c r="G67" i="30"/>
  <c r="D130" i="30" s="1"/>
  <c r="H65" i="30"/>
  <c r="G65" i="30"/>
  <c r="H63" i="30"/>
  <c r="G63" i="30"/>
  <c r="H61" i="30"/>
  <c r="G61" i="30"/>
  <c r="F119" i="30" s="1"/>
  <c r="D120" i="30" s="1"/>
  <c r="H57" i="30"/>
  <c r="G57" i="30"/>
  <c r="F108" i="30" s="1"/>
  <c r="D109" i="30" s="1"/>
  <c r="F57" i="30"/>
  <c r="H52" i="30"/>
  <c r="G52" i="30"/>
  <c r="H51" i="30"/>
  <c r="H50" i="30"/>
  <c r="G50" i="30"/>
  <c r="H49" i="30"/>
  <c r="G49" i="30"/>
  <c r="H48" i="30"/>
  <c r="G48" i="30"/>
  <c r="H47" i="30"/>
  <c r="G47" i="30"/>
  <c r="H46" i="30"/>
  <c r="G46" i="30"/>
  <c r="H45" i="30"/>
  <c r="G45" i="30"/>
  <c r="H44" i="30"/>
  <c r="G44" i="30"/>
  <c r="H43" i="30"/>
  <c r="G43" i="30"/>
  <c r="H42" i="30"/>
  <c r="G42" i="30"/>
  <c r="H41" i="30"/>
  <c r="G41" i="30"/>
  <c r="H40" i="30"/>
  <c r="G40" i="30"/>
  <c r="H39" i="30"/>
  <c r="G39" i="30"/>
  <c r="H38" i="30"/>
  <c r="G38" i="30"/>
  <c r="H37" i="30"/>
  <c r="G37" i="30"/>
  <c r="H36" i="30"/>
  <c r="G36" i="30"/>
  <c r="H35" i="30"/>
  <c r="G35" i="30"/>
  <c r="H34" i="30"/>
  <c r="G34" i="30"/>
  <c r="H33" i="30"/>
  <c r="G33" i="30"/>
  <c r="H32" i="30"/>
  <c r="G32" i="30"/>
  <c r="H31" i="30"/>
  <c r="G31" i="30"/>
  <c r="H30" i="30"/>
  <c r="G30" i="30"/>
  <c r="H29" i="30"/>
  <c r="G29" i="30"/>
  <c r="H28" i="30"/>
  <c r="G28" i="30"/>
  <c r="H27" i="30"/>
  <c r="G27" i="30"/>
  <c r="H26" i="30"/>
  <c r="G26" i="30"/>
  <c r="H25" i="30"/>
  <c r="G25" i="30"/>
  <c r="H24" i="30"/>
  <c r="G24" i="30"/>
  <c r="H23" i="30"/>
  <c r="G23" i="30"/>
  <c r="H22" i="30"/>
  <c r="G22" i="30"/>
  <c r="H21" i="30"/>
  <c r="G21" i="30"/>
  <c r="D97" i="30" s="1"/>
  <c r="G10" i="30"/>
  <c r="G6" i="30"/>
  <c r="G1" i="30"/>
  <c r="F1" i="30"/>
  <c r="F6" i="30" s="1"/>
  <c r="C152" i="29"/>
  <c r="C141" i="29"/>
  <c r="C130" i="29"/>
  <c r="C119" i="29"/>
  <c r="C108" i="29"/>
  <c r="C97" i="29"/>
  <c r="H87" i="29"/>
  <c r="G87" i="29"/>
  <c r="H86" i="29"/>
  <c r="G86" i="29"/>
  <c r="H82" i="29"/>
  <c r="G82" i="29"/>
  <c r="H81" i="29"/>
  <c r="G81" i="29"/>
  <c r="H80" i="29"/>
  <c r="G80" i="29"/>
  <c r="H79" i="29"/>
  <c r="G79" i="29"/>
  <c r="H78" i="29"/>
  <c r="G78" i="29"/>
  <c r="H77" i="29"/>
  <c r="G77" i="29"/>
  <c r="H76" i="29"/>
  <c r="G76" i="29"/>
  <c r="H75" i="29"/>
  <c r="G75" i="29"/>
  <c r="H74" i="29"/>
  <c r="G74" i="29"/>
  <c r="F152" i="29" s="1"/>
  <c r="D153" i="29" s="1"/>
  <c r="H70" i="29"/>
  <c r="G70" i="29"/>
  <c r="F141" i="29" s="1"/>
  <c r="D142" i="29" s="1"/>
  <c r="H67" i="29"/>
  <c r="G67" i="29"/>
  <c r="F130" i="29" s="1"/>
  <c r="D131" i="29" s="1"/>
  <c r="H65" i="29"/>
  <c r="G65" i="29"/>
  <c r="H63" i="29"/>
  <c r="G63" i="29"/>
  <c r="H61" i="29"/>
  <c r="G61" i="29"/>
  <c r="F119" i="29" s="1"/>
  <c r="D120" i="29" s="1"/>
  <c r="H57" i="29"/>
  <c r="F57" i="29"/>
  <c r="G57" i="29" s="1"/>
  <c r="F108" i="29" s="1"/>
  <c r="D109" i="29" s="1"/>
  <c r="H52" i="29"/>
  <c r="G52" i="29"/>
  <c r="H51" i="29"/>
  <c r="H50" i="29"/>
  <c r="G50" i="29"/>
  <c r="H49" i="29"/>
  <c r="G49" i="29"/>
  <c r="H48" i="29"/>
  <c r="G48" i="29"/>
  <c r="H47" i="29"/>
  <c r="G47" i="29"/>
  <c r="H46" i="29"/>
  <c r="G46" i="29"/>
  <c r="H45" i="29"/>
  <c r="G45" i="29"/>
  <c r="H44" i="29"/>
  <c r="G44" i="29"/>
  <c r="H43" i="29"/>
  <c r="G43" i="29"/>
  <c r="H42" i="29"/>
  <c r="G42" i="29"/>
  <c r="H41" i="29"/>
  <c r="G41" i="29"/>
  <c r="H40" i="29"/>
  <c r="G40" i="29"/>
  <c r="H39" i="29"/>
  <c r="G39" i="29"/>
  <c r="H38" i="29"/>
  <c r="G38" i="29"/>
  <c r="H37" i="29"/>
  <c r="G37" i="29"/>
  <c r="H36" i="29"/>
  <c r="G36" i="29"/>
  <c r="H35" i="29"/>
  <c r="G35" i="29"/>
  <c r="H34" i="29"/>
  <c r="G34" i="29"/>
  <c r="H33" i="29"/>
  <c r="G33" i="29"/>
  <c r="H32" i="29"/>
  <c r="G32" i="29"/>
  <c r="H31" i="29"/>
  <c r="G31" i="29"/>
  <c r="H30" i="29"/>
  <c r="G30" i="29"/>
  <c r="H29" i="29"/>
  <c r="G29" i="29"/>
  <c r="H28" i="29"/>
  <c r="G28" i="29"/>
  <c r="H27" i="29"/>
  <c r="G27" i="29"/>
  <c r="H26" i="29"/>
  <c r="G26" i="29"/>
  <c r="H25" i="29"/>
  <c r="G25" i="29"/>
  <c r="H24" i="29"/>
  <c r="G24" i="29"/>
  <c r="H23" i="29"/>
  <c r="G23" i="29"/>
  <c r="H22" i="29"/>
  <c r="G22" i="29"/>
  <c r="H21" i="29"/>
  <c r="G21" i="29"/>
  <c r="D97" i="29" s="1"/>
  <c r="G10" i="29"/>
  <c r="G6" i="29"/>
  <c r="G1" i="29"/>
  <c r="F1" i="29"/>
  <c r="D10" i="29" s="1"/>
  <c r="C153" i="28"/>
  <c r="C142" i="28"/>
  <c r="D131" i="28"/>
  <c r="C131" i="28"/>
  <c r="D120" i="28"/>
  <c r="C120" i="28"/>
  <c r="C109" i="28"/>
  <c r="C98" i="28"/>
  <c r="H88" i="28"/>
  <c r="G88" i="28"/>
  <c r="H87" i="28"/>
  <c r="G87" i="28"/>
  <c r="H83" i="28"/>
  <c r="G83" i="28"/>
  <c r="H82" i="28"/>
  <c r="G82" i="28"/>
  <c r="H81" i="28"/>
  <c r="G81" i="28"/>
  <c r="H80" i="28"/>
  <c r="G80" i="28"/>
  <c r="H79" i="28"/>
  <c r="G79" i="28"/>
  <c r="H78" i="28"/>
  <c r="G78" i="28"/>
  <c r="H77" i="28"/>
  <c r="G77" i="28"/>
  <c r="H76" i="28"/>
  <c r="G76" i="28"/>
  <c r="H75" i="28"/>
  <c r="G75" i="28"/>
  <c r="F153" i="28" s="1"/>
  <c r="D154" i="28" s="1"/>
  <c r="H71" i="28"/>
  <c r="G71" i="28"/>
  <c r="F142" i="28" s="1"/>
  <c r="D143" i="28" s="1"/>
  <c r="H68" i="28"/>
  <c r="G68" i="28"/>
  <c r="F131" i="28" s="1"/>
  <c r="D132" i="28" s="1"/>
  <c r="H66" i="28"/>
  <c r="G66" i="28"/>
  <c r="H64" i="28"/>
  <c r="G64" i="28"/>
  <c r="H62" i="28"/>
  <c r="G62" i="28"/>
  <c r="F120" i="28" s="1"/>
  <c r="D121" i="28" s="1"/>
  <c r="H58" i="28"/>
  <c r="G58" i="28"/>
  <c r="F109" i="28" s="1"/>
  <c r="D110" i="28" s="1"/>
  <c r="F58" i="28"/>
  <c r="H53" i="28"/>
  <c r="G53" i="28"/>
  <c r="H52" i="28"/>
  <c r="H51" i="28"/>
  <c r="G51" i="28"/>
  <c r="H50" i="28"/>
  <c r="G50" i="28"/>
  <c r="H49" i="28"/>
  <c r="G49" i="28"/>
  <c r="H48" i="28"/>
  <c r="G48" i="28"/>
  <c r="H47" i="28"/>
  <c r="G47" i="28"/>
  <c r="H46" i="28"/>
  <c r="G46" i="28"/>
  <c r="H45" i="28"/>
  <c r="G45" i="28"/>
  <c r="H44" i="28"/>
  <c r="G44" i="28"/>
  <c r="H43" i="28"/>
  <c r="G43" i="28"/>
  <c r="H42" i="28"/>
  <c r="G42" i="28"/>
  <c r="H41" i="28"/>
  <c r="G41" i="28"/>
  <c r="H40" i="28"/>
  <c r="G40" i="28"/>
  <c r="H39" i="28"/>
  <c r="G39" i="28"/>
  <c r="H38" i="28"/>
  <c r="G38" i="28"/>
  <c r="H37" i="28"/>
  <c r="G37" i="28"/>
  <c r="H36" i="28"/>
  <c r="G36" i="28"/>
  <c r="H35" i="28"/>
  <c r="G35" i="28"/>
  <c r="H34" i="28"/>
  <c r="G34" i="28"/>
  <c r="H33" i="28"/>
  <c r="G33" i="28"/>
  <c r="H32" i="28"/>
  <c r="G32" i="28"/>
  <c r="H31" i="28"/>
  <c r="G31" i="28"/>
  <c r="H30" i="28"/>
  <c r="G30" i="28"/>
  <c r="H29" i="28"/>
  <c r="G29" i="28"/>
  <c r="H28" i="28"/>
  <c r="G28" i="28"/>
  <c r="H27" i="28"/>
  <c r="G27" i="28"/>
  <c r="H26" i="28"/>
  <c r="G26" i="28"/>
  <c r="H25" i="28"/>
  <c r="G25" i="28"/>
  <c r="H24" i="28"/>
  <c r="G24" i="28"/>
  <c r="H23" i="28"/>
  <c r="G23" i="28"/>
  <c r="H22" i="28"/>
  <c r="G22" i="28"/>
  <c r="F98" i="28" s="1"/>
  <c r="D99" i="28" s="1"/>
  <c r="G10" i="28"/>
  <c r="G6" i="28"/>
  <c r="G1" i="28"/>
  <c r="F1" i="28"/>
  <c r="F6" i="28" s="1"/>
  <c r="C109" i="27"/>
  <c r="C109" i="26"/>
  <c r="C153" i="27"/>
  <c r="C142" i="27"/>
  <c r="C131" i="27"/>
  <c r="C120" i="27"/>
  <c r="C98" i="27"/>
  <c r="H88" i="27"/>
  <c r="G88" i="27"/>
  <c r="H87" i="27"/>
  <c r="G87" i="27"/>
  <c r="H83" i="27"/>
  <c r="G83" i="27"/>
  <c r="H82" i="27"/>
  <c r="G82" i="27"/>
  <c r="H81" i="27"/>
  <c r="G81" i="27"/>
  <c r="H80" i="27"/>
  <c r="G80" i="27"/>
  <c r="H79" i="27"/>
  <c r="G79" i="27"/>
  <c r="H78" i="27"/>
  <c r="G78" i="27"/>
  <c r="H77" i="27"/>
  <c r="G77" i="27"/>
  <c r="H76" i="27"/>
  <c r="G76" i="27"/>
  <c r="H75" i="27"/>
  <c r="G75" i="27"/>
  <c r="F153" i="27" s="1"/>
  <c r="D154" i="27" s="1"/>
  <c r="H71" i="27"/>
  <c r="G71" i="27"/>
  <c r="F142" i="27" s="1"/>
  <c r="D143" i="27" s="1"/>
  <c r="H68" i="27"/>
  <c r="G68" i="27"/>
  <c r="F131" i="27" s="1"/>
  <c r="D132" i="27" s="1"/>
  <c r="H66" i="27"/>
  <c r="G66" i="27"/>
  <c r="H64" i="27"/>
  <c r="G64" i="27"/>
  <c r="H62" i="27"/>
  <c r="G62" i="27"/>
  <c r="F120" i="27" s="1"/>
  <c r="D121" i="27" s="1"/>
  <c r="H58" i="27"/>
  <c r="F58" i="27"/>
  <c r="G58" i="27" s="1"/>
  <c r="F109" i="27" s="1"/>
  <c r="H53" i="27"/>
  <c r="G53" i="27"/>
  <c r="H52" i="27"/>
  <c r="H51" i="27"/>
  <c r="G51" i="27"/>
  <c r="H50" i="27"/>
  <c r="G50" i="27"/>
  <c r="H49" i="27"/>
  <c r="G49" i="27"/>
  <c r="H48" i="27"/>
  <c r="G48" i="27"/>
  <c r="H47" i="27"/>
  <c r="G47" i="27"/>
  <c r="H46" i="27"/>
  <c r="G46" i="27"/>
  <c r="H45" i="27"/>
  <c r="G45" i="27"/>
  <c r="H44" i="27"/>
  <c r="G44" i="27"/>
  <c r="H43" i="27"/>
  <c r="G43" i="27"/>
  <c r="H42" i="27"/>
  <c r="G42" i="27"/>
  <c r="H41" i="27"/>
  <c r="G41" i="27"/>
  <c r="H40" i="27"/>
  <c r="G40" i="27"/>
  <c r="H39" i="27"/>
  <c r="G39" i="27"/>
  <c r="H38" i="27"/>
  <c r="G38" i="27"/>
  <c r="H37" i="27"/>
  <c r="G37" i="27"/>
  <c r="H36" i="27"/>
  <c r="G36" i="27"/>
  <c r="H35" i="27"/>
  <c r="G35" i="27"/>
  <c r="H34" i="27"/>
  <c r="G34" i="27"/>
  <c r="H33" i="27"/>
  <c r="G33" i="27"/>
  <c r="H32" i="27"/>
  <c r="G32" i="27"/>
  <c r="H31" i="27"/>
  <c r="G31" i="27"/>
  <c r="H30" i="27"/>
  <c r="G30" i="27"/>
  <c r="H29" i="27"/>
  <c r="G29" i="27"/>
  <c r="H28" i="27"/>
  <c r="G28" i="27"/>
  <c r="H27" i="27"/>
  <c r="G27" i="27"/>
  <c r="H26" i="27"/>
  <c r="G26" i="27"/>
  <c r="H25" i="27"/>
  <c r="G25" i="27"/>
  <c r="H24" i="27"/>
  <c r="G24" i="27"/>
  <c r="H23" i="27"/>
  <c r="G23" i="27"/>
  <c r="H22" i="27"/>
  <c r="G22" i="27"/>
  <c r="F98" i="27" s="1"/>
  <c r="D99" i="27" s="1"/>
  <c r="G10" i="27"/>
  <c r="G6" i="27"/>
  <c r="G1" i="27"/>
  <c r="F1" i="27"/>
  <c r="D10" i="27" s="1"/>
  <c r="D98" i="35" l="1"/>
  <c r="D131" i="35"/>
  <c r="D142" i="35"/>
  <c r="D153" i="35"/>
  <c r="D10" i="35"/>
  <c r="F109" i="35"/>
  <c r="D110" i="35" s="1"/>
  <c r="D109" i="35"/>
  <c r="D120" i="35"/>
  <c r="F109" i="34"/>
  <c r="D110" i="34" s="1"/>
  <c r="D109" i="34"/>
  <c r="D98" i="34"/>
  <c r="D131" i="34"/>
  <c r="D142" i="34"/>
  <c r="F6" i="34"/>
  <c r="D120" i="34"/>
  <c r="D153" i="34"/>
  <c r="F109" i="33"/>
  <c r="D110" i="33" s="1"/>
  <c r="D109" i="33"/>
  <c r="D98" i="33"/>
  <c r="D131" i="33"/>
  <c r="D142" i="33"/>
  <c r="F6" i="33"/>
  <c r="D120" i="33"/>
  <c r="D153" i="33"/>
  <c r="D98" i="32"/>
  <c r="D131" i="32"/>
  <c r="D109" i="32"/>
  <c r="D142" i="32"/>
  <c r="F6" i="32"/>
  <c r="D120" i="32"/>
  <c r="D153" i="32"/>
  <c r="F98" i="31"/>
  <c r="D99" i="31" s="1"/>
  <c r="D131" i="31"/>
  <c r="D109" i="31"/>
  <c r="D142" i="31"/>
  <c r="F6" i="31"/>
  <c r="D120" i="31"/>
  <c r="D153" i="31"/>
  <c r="F97" i="30"/>
  <c r="D98" i="30" s="1"/>
  <c r="F130" i="30"/>
  <c r="D131" i="30" s="1"/>
  <c r="D141" i="30"/>
  <c r="D152" i="30"/>
  <c r="D10" i="30"/>
  <c r="D108" i="30"/>
  <c r="D119" i="30"/>
  <c r="F97" i="29"/>
  <c r="D98" i="29" s="1"/>
  <c r="D119" i="29"/>
  <c r="D130" i="29"/>
  <c r="D141" i="29"/>
  <c r="D152" i="29"/>
  <c r="F6" i="29"/>
  <c r="D108" i="29"/>
  <c r="D142" i="28"/>
  <c r="D153" i="28"/>
  <c r="D10" i="28"/>
  <c r="D98" i="28"/>
  <c r="D109" i="28"/>
  <c r="D131" i="27"/>
  <c r="D110" i="27"/>
  <c r="D109" i="27"/>
  <c r="D98" i="27"/>
  <c r="D142" i="27"/>
  <c r="F6" i="27"/>
  <c r="D120" i="27"/>
  <c r="D153" i="27"/>
  <c r="H53" i="26"/>
  <c r="G53" i="26"/>
  <c r="C153" i="26" l="1"/>
  <c r="C142" i="26"/>
  <c r="C131" i="26"/>
  <c r="C120" i="26"/>
  <c r="C98" i="26"/>
  <c r="H88" i="26"/>
  <c r="G88" i="26"/>
  <c r="H87" i="26"/>
  <c r="G87" i="26"/>
  <c r="H83" i="26"/>
  <c r="G83" i="26"/>
  <c r="H82" i="26"/>
  <c r="G82" i="26"/>
  <c r="H81" i="26"/>
  <c r="G81" i="26"/>
  <c r="H80" i="26"/>
  <c r="G80" i="26"/>
  <c r="H79" i="26"/>
  <c r="G79" i="26"/>
  <c r="H78" i="26"/>
  <c r="G78" i="26"/>
  <c r="H77" i="26"/>
  <c r="G77" i="26"/>
  <c r="H76" i="26"/>
  <c r="G76" i="26"/>
  <c r="H75" i="26"/>
  <c r="G75" i="26"/>
  <c r="F153" i="26" s="1"/>
  <c r="D154" i="26" s="1"/>
  <c r="H71" i="26"/>
  <c r="G71" i="26"/>
  <c r="F142" i="26" s="1"/>
  <c r="D143" i="26" s="1"/>
  <c r="H68" i="26"/>
  <c r="G68" i="26"/>
  <c r="F131" i="26" s="1"/>
  <c r="D132" i="26" s="1"/>
  <c r="H66" i="26"/>
  <c r="G66" i="26"/>
  <c r="H64" i="26"/>
  <c r="G64" i="26"/>
  <c r="H62" i="26"/>
  <c r="G62" i="26"/>
  <c r="F120" i="26" s="1"/>
  <c r="D121" i="26" s="1"/>
  <c r="H58" i="26"/>
  <c r="F58" i="26"/>
  <c r="G58" i="26" s="1"/>
  <c r="H52" i="26"/>
  <c r="H51" i="26"/>
  <c r="G51" i="26"/>
  <c r="H50" i="26"/>
  <c r="G50" i="26"/>
  <c r="H49" i="26"/>
  <c r="G49" i="26"/>
  <c r="H48" i="26"/>
  <c r="G48" i="26"/>
  <c r="H47" i="26"/>
  <c r="G47" i="26"/>
  <c r="H46" i="26"/>
  <c r="G46" i="26"/>
  <c r="H45" i="26"/>
  <c r="G45" i="26"/>
  <c r="H44" i="26"/>
  <c r="G44" i="26"/>
  <c r="H43" i="26"/>
  <c r="G43" i="26"/>
  <c r="H42" i="26"/>
  <c r="G42" i="26"/>
  <c r="H41" i="26"/>
  <c r="G41" i="26"/>
  <c r="H40" i="26"/>
  <c r="G40" i="26"/>
  <c r="H39" i="26"/>
  <c r="G39" i="26"/>
  <c r="H38" i="26"/>
  <c r="G38" i="26"/>
  <c r="H37" i="26"/>
  <c r="G37" i="26"/>
  <c r="H36" i="26"/>
  <c r="G36" i="26"/>
  <c r="H35" i="26"/>
  <c r="G35" i="26"/>
  <c r="H34" i="26"/>
  <c r="G34" i="26"/>
  <c r="H33" i="26"/>
  <c r="G33" i="26"/>
  <c r="H32" i="26"/>
  <c r="G32" i="26"/>
  <c r="H31" i="26"/>
  <c r="G31" i="26"/>
  <c r="H30" i="26"/>
  <c r="G30" i="26"/>
  <c r="H29" i="26"/>
  <c r="G29" i="26"/>
  <c r="H28" i="26"/>
  <c r="G28" i="26"/>
  <c r="H27" i="26"/>
  <c r="G27" i="26"/>
  <c r="H26" i="26"/>
  <c r="G26" i="26"/>
  <c r="H25" i="26"/>
  <c r="G25" i="26"/>
  <c r="H24" i="26"/>
  <c r="G24" i="26"/>
  <c r="H23" i="26"/>
  <c r="G23" i="26"/>
  <c r="H22" i="26"/>
  <c r="G22" i="26"/>
  <c r="F98" i="26" s="1"/>
  <c r="D99" i="26" s="1"/>
  <c r="G10" i="26"/>
  <c r="G6" i="26"/>
  <c r="G1" i="26"/>
  <c r="F1" i="26"/>
  <c r="F6" i="26" s="1"/>
  <c r="D109" i="26" l="1"/>
  <c r="F109" i="26"/>
  <c r="D110" i="26" s="1"/>
  <c r="D131" i="26"/>
  <c r="D10" i="26"/>
  <c r="D98" i="26"/>
  <c r="D142" i="26"/>
  <c r="D120" i="26"/>
  <c r="D153" i="26"/>
</calcChain>
</file>

<file path=xl/sharedStrings.xml><?xml version="1.0" encoding="utf-8"?>
<sst xmlns="http://schemas.openxmlformats.org/spreadsheetml/2006/main" count="2888" uniqueCount="170">
  <si>
    <t>Asphalt Price Adjustment</t>
  </si>
  <si>
    <t xml:space="preserve"> - </t>
  </si>
  <si>
    <t>Group</t>
  </si>
  <si>
    <t>Description</t>
  </si>
  <si>
    <t>Award #</t>
  </si>
  <si>
    <t>Contract No.</t>
  </si>
  <si>
    <t>31555</t>
  </si>
  <si>
    <r>
      <t xml:space="preserve">Bituminous materials price adjustment(s) </t>
    </r>
    <r>
      <rPr>
        <b/>
        <sz val="12"/>
        <rFont val="Arial"/>
        <family val="2"/>
      </rPr>
      <t>EFFECTIVE on:</t>
    </r>
  </si>
  <si>
    <t>per ton.</t>
  </si>
  <si>
    <t>In compliance with the referenced price adjustment clauses contained in the Contract Award Notification for the referenced award(s),</t>
  </si>
  <si>
    <t>the following price adjustments have been calculated.</t>
  </si>
  <si>
    <t>MONTHLY PG 64-22 BINDER ADJUSTMENT:</t>
  </si>
  <si>
    <t>per ton</t>
  </si>
  <si>
    <t>(F.O.B. Terminal Price for unmodified PG 64-22 binder without anti-stripping agent)</t>
  </si>
  <si>
    <t>Asphalt Price Adjustments shall be calculated and applied to the original prices.  There will not be Asphalt Price Adjustments unless the change amounts to more</t>
  </si>
  <si>
    <t>than $0.010 per gallon, $0.001 per pound, $0.002 per linear foot or $0.10 per ton from the original price.</t>
  </si>
  <si>
    <t>All Asphalt Price Adjustments will be computed to three decimal places.</t>
  </si>
  <si>
    <t>Until further notice, please revise the original contract per gallon/linear foot/ton prices for materials in the referenced award(s) by using</t>
  </si>
  <si>
    <t>the price adjustments listed below:</t>
  </si>
  <si>
    <t xml:space="preserve"> Note: Examples and formulas of how to calculate these price adjustmets can be found at the bottom of this page.</t>
  </si>
  <si>
    <t>ASPHALT EMULSIONS, CHIP SEAL AND COLD RECYCLING ITEMS - MONTHLY PRICE ADJUSTMENTS:</t>
  </si>
  <si>
    <t>ITEM</t>
  </si>
  <si>
    <t>GRADE / DESCRIPTION</t>
  </si>
  <si>
    <t>% ASPHALT</t>
  </si>
  <si>
    <t>PETROLEUM
ALLOWANCE</t>
  </si>
  <si>
    <t>TOTAL ALLOWABLE
PETROLEUM %</t>
  </si>
  <si>
    <t>PRICE ADJUSTMENT / GALLON</t>
  </si>
  <si>
    <t>702.0700</t>
  </si>
  <si>
    <t>Asphalt Filler (18-60)</t>
  </si>
  <si>
    <t>RS-1</t>
  </si>
  <si>
    <t>RS-1h</t>
  </si>
  <si>
    <t>RS-2</t>
  </si>
  <si>
    <t>HFRS-2</t>
  </si>
  <si>
    <t>MS-2</t>
  </si>
  <si>
    <t>HFMS-2</t>
  </si>
  <si>
    <t>HFMS-2h</t>
  </si>
  <si>
    <t>HFMS-2s</t>
  </si>
  <si>
    <t>SS-1</t>
  </si>
  <si>
    <t>702.3501
(Cold Recycling only)</t>
  </si>
  <si>
    <t>SS-1h</t>
  </si>
  <si>
    <t>702.3601
(Cold Recycling only)</t>
  </si>
  <si>
    <t>702.3101P</t>
  </si>
  <si>
    <t>RS-2p</t>
  </si>
  <si>
    <t>702.3102P</t>
  </si>
  <si>
    <t>HFRS-2p</t>
  </si>
  <si>
    <t>702.3301P</t>
  </si>
  <si>
    <t>HFMS-2p</t>
  </si>
  <si>
    <t>CRS-1</t>
  </si>
  <si>
    <t>CRS-1h</t>
  </si>
  <si>
    <t>CRS-2</t>
  </si>
  <si>
    <t>CMS-2</t>
  </si>
  <si>
    <t>CMS-2h</t>
  </si>
  <si>
    <t>702.4401</t>
  </si>
  <si>
    <t>CSS-1</t>
  </si>
  <si>
    <t>702.4401
(Cold Recycling only)</t>
  </si>
  <si>
    <t>702.4501</t>
  </si>
  <si>
    <t>CSS-1h</t>
  </si>
  <si>
    <t>702.4501
(Cold Recycling only)</t>
  </si>
  <si>
    <t>CQS-1h</t>
  </si>
  <si>
    <t>702.4001P</t>
  </si>
  <si>
    <t>CRS-1p</t>
  </si>
  <si>
    <t>702.4101P</t>
  </si>
  <si>
    <t>CRS-2p</t>
  </si>
  <si>
    <t>702.4601P</t>
  </si>
  <si>
    <t>CQS-1p</t>
  </si>
  <si>
    <t>702-XXXXT</t>
  </si>
  <si>
    <t>Diluted Tack Coat</t>
  </si>
  <si>
    <t>Straight Tack Coat</t>
  </si>
  <si>
    <t>*See note below</t>
  </si>
  <si>
    <t xml:space="preserve">
*Note: For Material Designation 702-XXXXT Straight Tack Coat, use Total Allowable Petroleum % for appropriate emulsion grade</t>
  </si>
  <si>
    <t>HEATER SCARIFICATION ITEMS - MONTHLY PRICE ADJUSTMENTS:</t>
  </si>
  <si>
    <t>417.0101</t>
  </si>
  <si>
    <t>Recycling Agent</t>
  </si>
  <si>
    <t>JOINT &amp; CRACK FILLER/SEALER ITEMS - MONTHLY PRICE ADJUSTMENTS:</t>
  </si>
  <si>
    <t>ASTM D6690 Type II</t>
  </si>
  <si>
    <t>Joint Sealer</t>
  </si>
  <si>
    <t>PG 64S-22 + Fiber</t>
  </si>
  <si>
    <t>Asphalt Product</t>
  </si>
  <si>
    <t>Mastic Material</t>
  </si>
  <si>
    <t>Aggregate Reinforced Mastic Mat.</t>
  </si>
  <si>
    <t>Rout, Clean &amp; Seal Application Method - ASTM D6690 Type II only</t>
  </si>
  <si>
    <t>MICROSURFACING &amp; QUICK SET SLURRY SEAL ITEMS - MONTHLY PRICE ADJUSTMENTS:</t>
  </si>
  <si>
    <t>FUEL
ALLOWANCE</t>
  </si>
  <si>
    <t>PRICE ADJUST / TON</t>
  </si>
  <si>
    <t>413.02010118</t>
  </si>
  <si>
    <t>Microsurfacing, Type II, F1</t>
  </si>
  <si>
    <t>413.02020118</t>
  </si>
  <si>
    <t>Microsurfacing, Type II, F2</t>
  </si>
  <si>
    <t>413.02030118</t>
  </si>
  <si>
    <t>Microsurfacing, Type II, F3</t>
  </si>
  <si>
    <t>413.03010118</t>
  </si>
  <si>
    <t>Microsurfacing, Type III, F1</t>
  </si>
  <si>
    <t>413.03020118</t>
  </si>
  <si>
    <t>Microsurfacing, Type III, F2</t>
  </si>
  <si>
    <t>413.03030118</t>
  </si>
  <si>
    <t>Microsurfacing, Type III, F3</t>
  </si>
  <si>
    <t>413.04030118</t>
  </si>
  <si>
    <t>Microsurfacing, Type III Rut Filling</t>
  </si>
  <si>
    <t>414.03030118</t>
  </si>
  <si>
    <t>PAVER PLACED SURFACE TREATMENT ITEMS - MONTHLY PRICE ADJUSTMENTS:</t>
  </si>
  <si>
    <t>415.0x0F0218</t>
  </si>
  <si>
    <t>Paver Placed ST</t>
  </si>
  <si>
    <t>415.1x0F0218</t>
  </si>
  <si>
    <t>Rubber Modified Paver Placed ST</t>
  </si>
  <si>
    <t>FORMULAS &amp; EXAMPLE</t>
  </si>
  <si>
    <t>New Monthly Average
F.O.B. Terminal Price</t>
  </si>
  <si>
    <t>-</t>
  </si>
  <si>
    <t>Base Average F.O.B.
Terminal Price</t>
  </si>
  <si>
    <t>)  X  Total Allowable Petroleum %</t>
  </si>
  <si>
    <t>Binder Adjustment:</t>
  </si>
  <si>
    <t>per gallon</t>
  </si>
  <si>
    <r>
      <t>JOINT AND CRACK FILLER/SEALER ITEMS (</t>
    </r>
    <r>
      <rPr>
        <b/>
        <u/>
        <sz val="16"/>
        <color indexed="8"/>
        <rFont val="Arial"/>
        <family val="2"/>
      </rPr>
      <t>for Crack Sealing</t>
    </r>
    <r>
      <rPr>
        <b/>
        <sz val="16"/>
        <color indexed="8"/>
        <rFont val="Arial"/>
        <family val="2"/>
      </rPr>
      <t xml:space="preserve">)
Unit prices per </t>
    </r>
    <r>
      <rPr>
        <b/>
        <sz val="16"/>
        <color rgb="FFFF0000"/>
        <rFont val="Arial"/>
        <family val="2"/>
      </rPr>
      <t>gallon</t>
    </r>
    <r>
      <rPr>
        <b/>
        <sz val="16"/>
        <color indexed="8"/>
        <rFont val="Arial"/>
        <family val="2"/>
      </rPr>
      <t xml:space="preserve"> will be subject to adjustment based on the following formula:</t>
    </r>
  </si>
  <si>
    <t>)  X Total Allowable Petroleum %</t>
  </si>
  <si>
    <t>Example:  1 gallon of ASTM D6690 Type II at $45.000/gallon (example, not reflecting actual pricing from the contract)</t>
  </si>
  <si>
    <r>
      <t>JOINT AND CRACK FILLER/SEALER ITEMS (</t>
    </r>
    <r>
      <rPr>
        <b/>
        <u/>
        <sz val="16"/>
        <color indexed="8"/>
        <rFont val="Arial"/>
        <family val="2"/>
      </rPr>
      <t>for Crack Sealing</t>
    </r>
    <r>
      <rPr>
        <b/>
        <sz val="16"/>
        <color indexed="8"/>
        <rFont val="Arial"/>
        <family val="2"/>
      </rPr>
      <t xml:space="preserve">)
Unit prices per </t>
    </r>
    <r>
      <rPr>
        <b/>
        <sz val="16"/>
        <color rgb="FFFF0000"/>
        <rFont val="Arial"/>
        <family val="2"/>
      </rPr>
      <t>pound</t>
    </r>
    <r>
      <rPr>
        <b/>
        <sz val="16"/>
        <color indexed="8"/>
        <rFont val="Arial"/>
        <family val="2"/>
      </rPr>
      <t xml:space="preserve"> will be subject to adjustment based on the following formula:</t>
    </r>
  </si>
  <si>
    <t>Example:  1 pound of Mastic Material at $45.000/pound (example, not reflecting actual pricing from the contract)</t>
  </si>
  <si>
    <t>per pound</t>
  </si>
  <si>
    <r>
      <t xml:space="preserve">JOINT AND CRACK FILLER/SEALER ITEMS (for Routing, Cleaning and Sealing)
Unit prices per </t>
    </r>
    <r>
      <rPr>
        <b/>
        <sz val="16"/>
        <color rgb="FFFF0000"/>
        <rFont val="Arial"/>
        <family val="2"/>
      </rPr>
      <t>linear foot</t>
    </r>
    <r>
      <rPr>
        <b/>
        <sz val="16"/>
        <color indexed="8"/>
        <rFont val="Arial"/>
        <family val="2"/>
      </rPr>
      <t xml:space="preserve"> will be subject to adjustment based on the following formula:</t>
    </r>
  </si>
  <si>
    <t>per linear foot</t>
  </si>
  <si>
    <t>Contract Manager Input</t>
  </si>
  <si>
    <t>NYSDOT Average Posted Prices
for Asphalt (Performance Graded Binder)</t>
  </si>
  <si>
    <t>Year:</t>
  </si>
  <si>
    <t>Month:</t>
  </si>
  <si>
    <t>April</t>
  </si>
  <si>
    <t>Posted Price</t>
  </si>
  <si>
    <t>Month</t>
  </si>
  <si>
    <t>$/ton</t>
  </si>
  <si>
    <t>January</t>
  </si>
  <si>
    <t xml:space="preserve">Base Average = </t>
  </si>
  <si>
    <t>February</t>
  </si>
  <si>
    <t xml:space="preserve">New Average = </t>
  </si>
  <si>
    <t>March</t>
  </si>
  <si>
    <t>May</t>
  </si>
  <si>
    <t>June</t>
  </si>
  <si>
    <t>July</t>
  </si>
  <si>
    <t>August</t>
  </si>
  <si>
    <t>September</t>
  </si>
  <si>
    <t>October</t>
  </si>
  <si>
    <t>November</t>
  </si>
  <si>
    <t>December</t>
  </si>
  <si>
    <t xml:space="preserve"> =</t>
  </si>
  <si>
    <t>Total Material Price After Adjustment:</t>
  </si>
  <si>
    <t>Price
Adjustment =               (
(per ton)</t>
  </si>
  <si>
    <t>Price
Adjustment =               (
(per linear foot)</t>
  </si>
  <si>
    <t>Price
Adjustment =
(per pound)</t>
  </si>
  <si>
    <t>Price
Adjustment = 
(per gallon)</t>
  </si>
  <si>
    <t>Price
Adjustment =               (
(per gallon)</t>
  </si>
  <si>
    <t>Example:  1 gallon of 702.0700 at $3.000/ gallon (example, not reflecting actual pricing from the contract)</t>
  </si>
  <si>
    <t>Example:  1 linear foot of ASTM D6690 Type II at $1,500.000/LF (example, not reflecting actual pricing from the contract)</t>
  </si>
  <si>
    <t>Example:  1 ton of 413.02010118 at $200.000/ ton (example, not reflecting actual pricing from the contract)</t>
  </si>
  <si>
    <t>MICROSURFACING, PAVER PLACED SURFACE TREATMENT 
Unit prices per ton will be subject to adjustment based on the following formula:</t>
  </si>
  <si>
    <t>702-XXXXTT</t>
  </si>
  <si>
    <t>Non-Tracking Tack Coat</t>
  </si>
  <si>
    <t>23334</t>
  </si>
  <si>
    <t>PC70336- PC70358</t>
  </si>
  <si>
    <t>Comprehensive Liquid Bituminous Materials
(Asphalt Emulsions; Chip Seal; Cold Recycling; Heater Scarification; Joint &amp; Crack Filler/Sealer; Microsurfacing and/or Quick Set Slurry Seal; and Paver Placed Surface Treatment – Conventional &amp; Rubber Modified)
(Statewide)</t>
  </si>
  <si>
    <r>
      <t xml:space="preserve">Award(s) using November 1, 2023 </t>
    </r>
    <r>
      <rPr>
        <u/>
        <sz val="12"/>
        <rFont val="Arial"/>
        <family val="2"/>
      </rPr>
      <t>base</t>
    </r>
    <r>
      <rPr>
        <sz val="12"/>
        <rFont val="Arial"/>
        <family val="2"/>
      </rPr>
      <t xml:space="preserve"> index of </t>
    </r>
  </si>
  <si>
    <t xml:space="preserve">The November 1, 2023 Base Average FOB Terminal Price for Asphalt Cement was </t>
  </si>
  <si>
    <t>414.02030118</t>
  </si>
  <si>
    <t>Quick-set Slurry, Type II, F3</t>
  </si>
  <si>
    <t>Quick-set Slurry, Type III, F3</t>
  </si>
  <si>
    <t>PRICE ADJUSTMENT / POUND</t>
  </si>
  <si>
    <r>
      <t xml:space="preserve">PRICE ADJUSTMENT / </t>
    </r>
    <r>
      <rPr>
        <b/>
        <sz val="12"/>
        <rFont val="Arial"/>
        <family val="2"/>
      </rPr>
      <t>GALLON</t>
    </r>
  </si>
  <si>
    <r>
      <t xml:space="preserve">PRICE ADJUSTMENT / </t>
    </r>
    <r>
      <rPr>
        <b/>
        <sz val="12"/>
        <rFont val="Arial"/>
        <family val="2"/>
      </rPr>
      <t>POUND</t>
    </r>
  </si>
  <si>
    <r>
      <t xml:space="preserve">PRICE ADJUSTMENT / </t>
    </r>
    <r>
      <rPr>
        <b/>
        <sz val="12"/>
        <rFont val="Arial"/>
        <family val="2"/>
      </rPr>
      <t>LINEAR FEET</t>
    </r>
  </si>
  <si>
    <t>HEATER SCARIFICATION ITEMS
Unit prices per pound will be subject to adjustment based on the following formula:</t>
  </si>
  <si>
    <t>Price
Adjustment =               (
(per pound)</t>
  </si>
  <si>
    <t>ASPHALT EMULSIONS, CHIP SEAL AND COLD RECYCLING ITEMS
Unit prices per gallon will be subject to adjustment based on the following formula:</t>
  </si>
  <si>
    <t>Example:  1 pound of 417.0101 at $0.550/pound (example, not reflecting actual pricing from the contract)</t>
  </si>
  <si>
    <t>Please be aware that this month's Price Adjustments are lower; decreasing the prices of the contract.
See examples below when making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</si>
</sst>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0"/>
    <numFmt numFmtId="165" formatCode="0.000"/>
    <numFmt numFmtId="166" formatCode="&quot;$&quot;#,##0.000_);[Red]\-\ &quot;$&quot;#,##0.000"/>
    <numFmt numFmtId="167" formatCode="&quot;$&quot;#,##0.000;[Red]&quot;$&quot;#,##0.000"/>
  </numFmts>
  <fonts count="24" x14ac:knownFonts="1">
    <font>
      <sz val="10"/>
      <name val="Arial"/>
      <family val="2"/>
    </font>
    <font>
      <sz val="10"/>
      <name val="Arial"/>
      <family val="2"/>
    </font>
    <font>
      <b/>
      <sz val="24"/>
      <color indexed="8"/>
      <name val="Arial"/>
      <family val="2"/>
    </font>
    <font>
      <b/>
      <sz val="18"/>
      <color indexed="8"/>
      <name val="Arial"/>
      <family val="2"/>
    </font>
    <font>
      <b/>
      <sz val="14"/>
      <color indexed="8"/>
      <name val="Arial"/>
      <family val="2"/>
    </font>
    <font>
      <b/>
      <sz val="16"/>
      <color indexed="8"/>
      <name val="Arial"/>
      <family val="2"/>
    </font>
    <font>
      <b/>
      <sz val="12"/>
      <color indexed="8"/>
      <name val="Arial"/>
      <family val="2"/>
    </font>
    <font>
      <sz val="12"/>
      <name val="Arial"/>
      <family val="2"/>
    </font>
    <font>
      <b/>
      <sz val="12"/>
      <name val="Arial"/>
      <family val="2"/>
    </font>
    <font>
      <u/>
      <sz val="12"/>
      <name val="Arial"/>
      <family val="2"/>
    </font>
    <font>
      <sz val="12"/>
      <color indexed="8"/>
      <name val="Arial"/>
      <family val="2"/>
    </font>
    <font>
      <b/>
      <u/>
      <sz val="12"/>
      <color indexed="8"/>
      <name val="Arial"/>
      <family val="2"/>
    </font>
    <font>
      <sz val="10"/>
      <color indexed="8"/>
      <name val="Arial"/>
      <family val="2"/>
    </font>
    <font>
      <b/>
      <u/>
      <sz val="12"/>
      <name val="Arial"/>
      <family val="2"/>
    </font>
    <font>
      <b/>
      <u/>
      <sz val="8"/>
      <color indexed="8"/>
      <name val="Arial"/>
      <family val="2"/>
    </font>
    <font>
      <b/>
      <sz val="10"/>
      <color indexed="8"/>
      <name val="Arial"/>
      <family val="2"/>
    </font>
    <font>
      <b/>
      <sz val="11"/>
      <color indexed="8"/>
      <name val="Arial"/>
      <family val="2"/>
    </font>
    <font>
      <b/>
      <u/>
      <sz val="14"/>
      <name val="Arial"/>
      <family val="2"/>
    </font>
    <font>
      <b/>
      <sz val="14"/>
      <name val="Arial"/>
      <family val="2"/>
    </font>
    <font>
      <sz val="14"/>
      <name val="Arial"/>
      <family val="2"/>
    </font>
    <font>
      <b/>
      <u/>
      <sz val="16"/>
      <color indexed="8"/>
      <name val="Arial"/>
      <family val="2"/>
    </font>
    <font>
      <b/>
      <sz val="16"/>
      <color rgb="FFFF0000"/>
      <name val="Arial"/>
      <family val="2"/>
    </font>
    <font>
      <u/>
      <sz val="10"/>
      <color indexed="12"/>
      <name val="Arial"/>
      <family val="2"/>
    </font>
    <font>
      <b/>
      <sz val="12"/>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247">
    <xf numFmtId="0" fontId="0" fillId="0" borderId="0" xfId="0"/>
    <xf numFmtId="0" fontId="1" fillId="0" borderId="0" xfId="0" applyFont="1" applyProtection="1">
      <protection hidden="1"/>
    </xf>
    <xf numFmtId="49" fontId="2" fillId="2" borderId="2" xfId="0" applyNumberFormat="1"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49" fontId="2" fillId="2" borderId="3" xfId="0" applyNumberFormat="1" applyFont="1" applyFill="1" applyBorder="1" applyAlignment="1" applyProtection="1">
      <alignment vertical="center"/>
      <protection hidden="1"/>
    </xf>
    <xf numFmtId="49" fontId="3" fillId="0" borderId="0" xfId="0" applyNumberFormat="1" applyFont="1" applyAlignment="1" applyProtection="1">
      <alignment vertical="center"/>
      <protection hidden="1"/>
    </xf>
    <xf numFmtId="0" fontId="1" fillId="3" borderId="0" xfId="0" applyFont="1" applyFill="1" applyAlignment="1" applyProtection="1">
      <alignment vertical="center"/>
      <protection hidden="1"/>
    </xf>
    <xf numFmtId="0" fontId="1" fillId="3" borderId="0" xfId="0" applyFont="1" applyFill="1" applyProtection="1">
      <protection hidden="1"/>
    </xf>
    <xf numFmtId="49" fontId="4" fillId="0" borderId="0" xfId="0" applyNumberFormat="1" applyFont="1" applyAlignment="1" applyProtection="1">
      <alignment horizontal="center" vertical="center"/>
      <protection hidden="1"/>
    </xf>
    <xf numFmtId="49" fontId="5" fillId="0" borderId="0" xfId="0" applyNumberFormat="1" applyFont="1" applyAlignment="1" applyProtection="1">
      <alignment horizontal="center" vertical="center"/>
      <protection hidden="1"/>
    </xf>
    <xf numFmtId="0" fontId="1" fillId="0" borderId="0" xfId="0" applyFont="1" applyAlignment="1" applyProtection="1">
      <alignment vertical="center"/>
      <protection hidden="1"/>
    </xf>
    <xf numFmtId="49" fontId="4" fillId="0" borderId="4" xfId="0" applyNumberFormat="1" applyFont="1" applyBorder="1" applyAlignment="1" applyProtection="1">
      <alignment horizontal="center" vertical="center"/>
      <protection hidden="1"/>
    </xf>
    <xf numFmtId="49" fontId="4" fillId="0" borderId="5" xfId="0" applyNumberFormat="1" applyFont="1" applyBorder="1" applyAlignment="1" applyProtection="1">
      <alignment horizontal="center" vertical="center"/>
      <protection hidden="1"/>
    </xf>
    <xf numFmtId="49" fontId="6" fillId="0" borderId="7" xfId="0" applyNumberFormat="1" applyFont="1" applyBorder="1" applyAlignment="1" applyProtection="1">
      <alignment horizontal="center" vertical="center"/>
      <protection hidden="1"/>
    </xf>
    <xf numFmtId="49" fontId="5" fillId="2" borderId="0" xfId="0" applyNumberFormat="1" applyFont="1" applyFill="1" applyAlignment="1" applyProtection="1">
      <alignment horizontal="center" vertical="center"/>
      <protection hidden="1"/>
    </xf>
    <xf numFmtId="164" fontId="7" fillId="0" borderId="0" xfId="0" applyNumberFormat="1" applyFont="1" applyAlignment="1" applyProtection="1">
      <alignment horizontal="center" vertical="center"/>
      <protection hidden="1"/>
    </xf>
    <xf numFmtId="0" fontId="7" fillId="0" borderId="0" xfId="0" applyFont="1" applyAlignment="1" applyProtection="1">
      <alignment vertical="center"/>
      <protection hidden="1"/>
    </xf>
    <xf numFmtId="164" fontId="6" fillId="2" borderId="10" xfId="0" applyNumberFormat="1" applyFont="1" applyFill="1" applyBorder="1" applyAlignment="1" applyProtection="1">
      <alignment horizontal="center" vertical="center"/>
      <protection hidden="1"/>
    </xf>
    <xf numFmtId="49" fontId="6" fillId="2" borderId="10" xfId="0" applyNumberFormat="1" applyFont="1" applyFill="1" applyBorder="1" applyAlignment="1" applyProtection="1">
      <alignment vertical="center"/>
      <protection hidden="1"/>
    </xf>
    <xf numFmtId="49" fontId="6" fillId="0" borderId="0" xfId="0" applyNumberFormat="1" applyFont="1" applyAlignment="1" applyProtection="1">
      <alignment vertical="center"/>
      <protection hidden="1"/>
    </xf>
    <xf numFmtId="49" fontId="12" fillId="0" borderId="0" xfId="0" applyNumberFormat="1" applyFont="1" applyAlignment="1" applyProtection="1">
      <alignment horizontal="right" vertical="top"/>
      <protection hidden="1"/>
    </xf>
    <xf numFmtId="0" fontId="1" fillId="0" borderId="0" xfId="0" applyFont="1" applyAlignment="1" applyProtection="1">
      <alignment vertical="top" wrapText="1"/>
      <protection hidden="1"/>
    </xf>
    <xf numFmtId="49" fontId="6" fillId="0" borderId="0" xfId="0" applyNumberFormat="1" applyFont="1" applyAlignment="1" applyProtection="1">
      <alignment horizontal="left" vertical="center"/>
      <protection hidden="1"/>
    </xf>
    <xf numFmtId="0" fontId="6" fillId="0" borderId="12" xfId="0" applyFont="1" applyBorder="1" applyAlignment="1" applyProtection="1">
      <alignment horizontal="left" vertical="center" wrapText="1" indent="1"/>
      <protection hidden="1"/>
    </xf>
    <xf numFmtId="1" fontId="6" fillId="0" borderId="13" xfId="0" applyNumberFormat="1" applyFont="1" applyBorder="1" applyAlignment="1" applyProtection="1">
      <alignment horizontal="center" vertical="center" wrapText="1"/>
      <protection hidden="1"/>
    </xf>
    <xf numFmtId="2" fontId="6" fillId="0" borderId="13" xfId="0" applyNumberFormat="1" applyFont="1" applyBorder="1" applyAlignment="1" applyProtection="1">
      <alignment horizontal="center" vertical="center" wrapText="1"/>
      <protection hidden="1"/>
    </xf>
    <xf numFmtId="165" fontId="14" fillId="0" borderId="0" xfId="0" applyNumberFormat="1" applyFont="1" applyAlignment="1" applyProtection="1">
      <alignment horizontal="right" vertical="center" wrapText="1"/>
      <protection hidden="1"/>
    </xf>
    <xf numFmtId="49" fontId="6" fillId="0" borderId="15" xfId="0" applyNumberFormat="1" applyFont="1" applyBorder="1" applyAlignment="1" applyProtection="1">
      <alignment horizontal="left" vertical="center" indent="1"/>
      <protection hidden="1"/>
    </xf>
    <xf numFmtId="2" fontId="10" fillId="0" borderId="16" xfId="0" applyNumberFormat="1" applyFont="1" applyBorder="1" applyAlignment="1" applyProtection="1">
      <alignment horizontal="center" vertical="center"/>
      <protection hidden="1"/>
    </xf>
    <xf numFmtId="2" fontId="10" fillId="0" borderId="16" xfId="0" quotePrefix="1" applyNumberFormat="1" applyFont="1" applyBorder="1" applyAlignment="1" applyProtection="1">
      <alignment horizontal="center" vertical="center"/>
      <protection hidden="1"/>
    </xf>
    <xf numFmtId="2" fontId="10" fillId="0" borderId="16" xfId="0" applyNumberFormat="1" applyFont="1" applyBorder="1" applyAlignment="1" applyProtection="1">
      <alignment horizontal="center" vertical="center" wrapText="1"/>
      <protection hidden="1"/>
    </xf>
    <xf numFmtId="164" fontId="15" fillId="0" borderId="0" xfId="0" applyNumberFormat="1" applyFont="1" applyAlignment="1" applyProtection="1">
      <alignment horizontal="right"/>
      <protection hidden="1"/>
    </xf>
    <xf numFmtId="49" fontId="6" fillId="0" borderId="18" xfId="0" applyNumberFormat="1" applyFont="1" applyBorder="1" applyAlignment="1" applyProtection="1">
      <alignment horizontal="left" vertical="center" indent="1"/>
      <protection hidden="1"/>
    </xf>
    <xf numFmtId="1" fontId="10" fillId="0" borderId="19" xfId="0" applyNumberFormat="1" applyFont="1" applyBorder="1" applyAlignment="1" applyProtection="1">
      <alignment horizontal="left" vertical="center" indent="2"/>
      <protection hidden="1"/>
    </xf>
    <xf numFmtId="2" fontId="10" fillId="0" borderId="19" xfId="0" applyNumberFormat="1" applyFont="1" applyBorder="1" applyAlignment="1" applyProtection="1">
      <alignment horizontal="center" vertical="center"/>
      <protection hidden="1"/>
    </xf>
    <xf numFmtId="2" fontId="10" fillId="0" borderId="19" xfId="0" applyNumberFormat="1" applyFont="1" applyBorder="1" applyAlignment="1" applyProtection="1">
      <alignment horizontal="center" vertical="center" wrapText="1"/>
      <protection hidden="1"/>
    </xf>
    <xf numFmtId="2" fontId="10" fillId="0" borderId="19" xfId="0" quotePrefix="1" applyNumberFormat="1" applyFont="1" applyBorder="1" applyAlignment="1" applyProtection="1">
      <alignment horizontal="center" vertical="center"/>
      <protection hidden="1"/>
    </xf>
    <xf numFmtId="49" fontId="6" fillId="4" borderId="18" xfId="0" applyNumberFormat="1" applyFont="1" applyFill="1" applyBorder="1" applyAlignment="1" applyProtection="1">
      <alignment horizontal="left" vertical="center" wrapText="1" indent="1"/>
      <protection hidden="1"/>
    </xf>
    <xf numFmtId="1" fontId="10" fillId="4" borderId="19" xfId="0" applyNumberFormat="1" applyFont="1" applyFill="1" applyBorder="1" applyAlignment="1" applyProtection="1">
      <alignment horizontal="left" vertical="center" indent="2"/>
      <protection hidden="1"/>
    </xf>
    <xf numFmtId="2" fontId="10" fillId="4" borderId="19" xfId="0" applyNumberFormat="1" applyFont="1" applyFill="1" applyBorder="1" applyAlignment="1" applyProtection="1">
      <alignment horizontal="center" vertical="center"/>
      <protection hidden="1"/>
    </xf>
    <xf numFmtId="2" fontId="10" fillId="4" borderId="19" xfId="0" applyNumberFormat="1" applyFont="1" applyFill="1" applyBorder="1" applyAlignment="1" applyProtection="1">
      <alignment horizontal="center" vertical="center" wrapText="1"/>
      <protection hidden="1"/>
    </xf>
    <xf numFmtId="2" fontId="10" fillId="4" borderId="19" xfId="0" quotePrefix="1" applyNumberFormat="1" applyFont="1" applyFill="1" applyBorder="1" applyAlignment="1" applyProtection="1">
      <alignment horizontal="center" vertical="center"/>
      <protection hidden="1"/>
    </xf>
    <xf numFmtId="2" fontId="10" fillId="3" borderId="19" xfId="0" applyNumberFormat="1" applyFont="1" applyFill="1" applyBorder="1" applyAlignment="1" applyProtection="1">
      <alignment horizontal="center" vertical="center"/>
      <protection hidden="1"/>
    </xf>
    <xf numFmtId="2" fontId="10" fillId="3" borderId="19" xfId="0" applyNumberFormat="1" applyFont="1" applyFill="1" applyBorder="1" applyAlignment="1" applyProtection="1">
      <alignment horizontal="center" vertical="center" wrapText="1"/>
      <protection hidden="1"/>
    </xf>
    <xf numFmtId="49" fontId="6" fillId="0" borderId="0" xfId="0" applyNumberFormat="1" applyFont="1" applyAlignment="1" applyProtection="1">
      <alignment horizontal="left" vertical="center" indent="1"/>
      <protection hidden="1"/>
    </xf>
    <xf numFmtId="1" fontId="10" fillId="0" borderId="0" xfId="0" applyNumberFormat="1" applyFont="1" applyAlignment="1" applyProtection="1">
      <alignment horizontal="left" vertical="center" indent="2"/>
      <protection hidden="1"/>
    </xf>
    <xf numFmtId="2" fontId="10" fillId="0" borderId="0" xfId="0" applyNumberFormat="1" applyFont="1" applyAlignment="1" applyProtection="1">
      <alignment horizontal="center" vertical="center"/>
      <protection hidden="1"/>
    </xf>
    <xf numFmtId="2" fontId="10" fillId="0" borderId="0" xfId="0" quotePrefix="1" applyNumberFormat="1" applyFont="1" applyAlignment="1" applyProtection="1">
      <alignment horizontal="center" vertical="center"/>
      <protection hidden="1"/>
    </xf>
    <xf numFmtId="2" fontId="10" fillId="0" borderId="0" xfId="0" applyNumberFormat="1" applyFont="1" applyAlignment="1" applyProtection="1">
      <alignment horizontal="center" vertical="center" wrapText="1"/>
      <protection hidden="1"/>
    </xf>
    <xf numFmtId="166" fontId="8" fillId="0" borderId="0" xfId="0" applyNumberFormat="1" applyFont="1" applyAlignment="1" applyProtection="1">
      <alignment horizontal="center" vertical="center"/>
      <protection hidden="1"/>
    </xf>
    <xf numFmtId="49" fontId="6" fillId="0" borderId="26" xfId="0" applyNumberFormat="1" applyFont="1" applyBorder="1" applyAlignment="1" applyProtection="1">
      <alignment horizontal="left" vertical="center" indent="1"/>
      <protection hidden="1"/>
    </xf>
    <xf numFmtId="1" fontId="10" fillId="0" borderId="27" xfId="0" applyNumberFormat="1" applyFont="1" applyBorder="1" applyAlignment="1" applyProtection="1">
      <alignment horizontal="left" vertical="center" indent="2"/>
      <protection hidden="1"/>
    </xf>
    <xf numFmtId="2" fontId="10" fillId="0" borderId="27" xfId="0" applyNumberFormat="1" applyFont="1" applyBorder="1" applyAlignment="1" applyProtection="1">
      <alignment horizontal="center" vertical="center"/>
      <protection hidden="1"/>
    </xf>
    <xf numFmtId="2" fontId="10" fillId="0" borderId="27" xfId="0" quotePrefix="1" applyNumberFormat="1" applyFont="1" applyBorder="1" applyAlignment="1" applyProtection="1">
      <alignment horizontal="center" vertical="center"/>
      <protection hidden="1"/>
    </xf>
    <xf numFmtId="2" fontId="10" fillId="0" borderId="27" xfId="0" applyNumberFormat="1" applyFont="1" applyBorder="1" applyAlignment="1" applyProtection="1">
      <alignment horizontal="center" vertical="center" wrapText="1"/>
      <protection hidden="1"/>
    </xf>
    <xf numFmtId="1" fontId="10" fillId="0" borderId="16" xfId="0" applyNumberFormat="1" applyFont="1" applyBorder="1" applyAlignment="1" applyProtection="1">
      <alignment horizontal="left" vertical="center" indent="1"/>
      <protection hidden="1"/>
    </xf>
    <xf numFmtId="1" fontId="10" fillId="0" borderId="19" xfId="0" applyNumberFormat="1" applyFont="1" applyBorder="1" applyAlignment="1" applyProtection="1">
      <alignment horizontal="left" vertical="center" indent="1"/>
      <protection hidden="1"/>
    </xf>
    <xf numFmtId="0" fontId="6" fillId="0" borderId="12" xfId="0" applyFont="1" applyBorder="1" applyAlignment="1" applyProtection="1">
      <alignment horizontal="center" vertical="center" wrapText="1"/>
      <protection hidden="1"/>
    </xf>
    <xf numFmtId="49" fontId="6" fillId="0" borderId="15" xfId="0" applyNumberFormat="1" applyFont="1" applyBorder="1" applyAlignment="1" applyProtection="1">
      <alignment horizontal="center" vertical="center"/>
      <protection hidden="1"/>
    </xf>
    <xf numFmtId="49" fontId="6" fillId="0" borderId="18" xfId="0" applyNumberFormat="1" applyFont="1" applyBorder="1" applyAlignment="1" applyProtection="1">
      <alignment horizontal="center" vertical="center"/>
      <protection hidden="1"/>
    </xf>
    <xf numFmtId="1" fontId="10" fillId="0" borderId="8" xfId="0" applyNumberFormat="1" applyFont="1" applyBorder="1" applyAlignment="1" applyProtection="1">
      <alignment horizontal="left" vertical="center" indent="1"/>
      <protection hidden="1"/>
    </xf>
    <xf numFmtId="2" fontId="10" fillId="0" borderId="8" xfId="0" applyNumberFormat="1" applyFont="1" applyBorder="1" applyAlignment="1" applyProtection="1">
      <alignment horizontal="center" vertical="center"/>
      <protection hidden="1"/>
    </xf>
    <xf numFmtId="2" fontId="10" fillId="0" borderId="8" xfId="0" applyNumberFormat="1" applyFont="1" applyBorder="1" applyAlignment="1" applyProtection="1">
      <alignment horizontal="center" vertical="center" wrapText="1"/>
      <protection hidden="1"/>
    </xf>
    <xf numFmtId="49" fontId="6" fillId="0" borderId="4" xfId="0" applyNumberFormat="1" applyFont="1" applyBorder="1" applyAlignment="1" applyProtection="1">
      <alignment horizontal="left" vertical="center" indent="3"/>
      <protection hidden="1"/>
    </xf>
    <xf numFmtId="1" fontId="10" fillId="0" borderId="5" xfId="0" applyNumberFormat="1" applyFont="1" applyBorder="1" applyAlignment="1" applyProtection="1">
      <alignment horizontal="left" vertical="center" indent="1"/>
      <protection hidden="1"/>
    </xf>
    <xf numFmtId="2" fontId="10" fillId="0" borderId="5" xfId="0" applyNumberFormat="1" applyFont="1" applyBorder="1" applyAlignment="1" applyProtection="1">
      <alignment horizontal="center" vertical="center"/>
      <protection hidden="1"/>
    </xf>
    <xf numFmtId="2" fontId="10" fillId="0" borderId="5" xfId="0" quotePrefix="1" applyNumberFormat="1" applyFont="1" applyBorder="1" applyAlignment="1" applyProtection="1">
      <alignment horizontal="center" vertical="center"/>
      <protection hidden="1"/>
    </xf>
    <xf numFmtId="2" fontId="10" fillId="0" borderId="5" xfId="0" applyNumberFormat="1" applyFont="1" applyBorder="1" applyAlignment="1" applyProtection="1">
      <alignment horizontal="center" vertical="center" wrapText="1"/>
      <protection hidden="1"/>
    </xf>
    <xf numFmtId="49" fontId="6" fillId="0" borderId="7" xfId="0" applyNumberFormat="1" applyFont="1" applyBorder="1" applyAlignment="1" applyProtection="1">
      <alignment horizontal="left" vertical="center" indent="3"/>
      <protection hidden="1"/>
    </xf>
    <xf numFmtId="0" fontId="18" fillId="0" borderId="31" xfId="0" applyFont="1" applyBorder="1" applyAlignment="1" applyProtection="1">
      <alignment horizontal="center" vertical="center"/>
      <protection hidden="1"/>
    </xf>
    <xf numFmtId="0" fontId="7" fillId="0" borderId="0" xfId="0" applyFont="1" applyProtection="1">
      <protection hidden="1"/>
    </xf>
    <xf numFmtId="0" fontId="8" fillId="0" borderId="0" xfId="0" applyFont="1" applyAlignment="1" applyProtection="1">
      <alignment horizontal="left" vertical="center" indent="5"/>
      <protection hidden="1"/>
    </xf>
    <xf numFmtId="167" fontId="19" fillId="0" borderId="0" xfId="0" applyNumberFormat="1" applyFont="1" applyAlignment="1" applyProtection="1">
      <alignment horizontal="left" vertical="center"/>
      <protection hidden="1"/>
    </xf>
    <xf numFmtId="0" fontId="8" fillId="0" borderId="0" xfId="0" applyFont="1" applyProtection="1">
      <protection hidden="1"/>
    </xf>
    <xf numFmtId="0" fontId="1" fillId="0" borderId="11" xfId="0" applyFont="1" applyBorder="1" applyAlignment="1" applyProtection="1">
      <alignment vertical="center"/>
      <protection hidden="1"/>
    </xf>
    <xf numFmtId="0" fontId="1" fillId="0" borderId="29" xfId="0" applyFont="1" applyBorder="1" applyAlignment="1" applyProtection="1">
      <alignment vertical="center"/>
      <protection hidden="1"/>
    </xf>
    <xf numFmtId="0" fontId="8" fillId="0" borderId="11" xfId="0" applyFont="1" applyBorder="1" applyAlignment="1" applyProtection="1">
      <alignment horizontal="right" vertical="center"/>
      <protection hidden="1"/>
    </xf>
    <xf numFmtId="0" fontId="1" fillId="5" borderId="29" xfId="0" applyFont="1" applyFill="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22" fillId="5" borderId="18" xfId="1" applyFill="1" applyBorder="1" applyAlignment="1" applyProtection="1">
      <alignment horizontal="center" vertical="center" wrapText="1"/>
      <protection hidden="1"/>
    </xf>
    <xf numFmtId="0" fontId="8" fillId="3" borderId="20" xfId="0" applyFont="1" applyFill="1" applyBorder="1" applyAlignment="1" applyProtection="1">
      <alignment horizontal="center" vertical="center"/>
      <protection hidden="1"/>
    </xf>
    <xf numFmtId="0" fontId="1" fillId="0" borderId="11" xfId="0" applyFont="1" applyBorder="1" applyProtection="1">
      <protection hidden="1"/>
    </xf>
    <xf numFmtId="0" fontId="1" fillId="0" borderId="29" xfId="0" applyFont="1" applyBorder="1" applyProtection="1">
      <protection hidden="1"/>
    </xf>
    <xf numFmtId="0" fontId="8" fillId="0" borderId="18"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164" fontId="1" fillId="0" borderId="29" xfId="0" applyNumberFormat="1" applyFont="1" applyBorder="1" applyAlignment="1" applyProtection="1">
      <alignment horizontal="center" vertical="center"/>
      <protection hidden="1"/>
    </xf>
    <xf numFmtId="0" fontId="8" fillId="0" borderId="34" xfId="0" applyFont="1" applyBorder="1" applyAlignment="1" applyProtection="1">
      <alignment horizontal="right" vertical="center"/>
      <protection hidden="1"/>
    </xf>
    <xf numFmtId="164" fontId="1" fillId="5" borderId="36" xfId="0" applyNumberFormat="1" applyFont="1" applyFill="1" applyBorder="1" applyAlignment="1" applyProtection="1">
      <alignment horizontal="center" vertical="center"/>
      <protection hidden="1"/>
    </xf>
    <xf numFmtId="3" fontId="0" fillId="0" borderId="20" xfId="0" applyNumberFormat="1" applyBorder="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8" fillId="0" borderId="0" xfId="0" applyFont="1" applyAlignment="1" applyProtection="1">
      <alignment vertical="center"/>
      <protection hidden="1"/>
    </xf>
    <xf numFmtId="2" fontId="6" fillId="0" borderId="0" xfId="0" applyNumberFormat="1" applyFont="1" applyAlignment="1" applyProtection="1">
      <alignment horizontal="right" vertical="center" wrapText="1"/>
      <protection hidden="1"/>
    </xf>
    <xf numFmtId="0" fontId="8" fillId="0" borderId="7" xfId="0" applyFont="1" applyBorder="1" applyAlignment="1" applyProtection="1">
      <alignment horizontal="center" vertical="center"/>
      <protection hidden="1"/>
    </xf>
    <xf numFmtId="3" fontId="0" fillId="0" borderId="9" xfId="0" applyNumberFormat="1" applyBorder="1" applyAlignment="1" applyProtection="1">
      <alignment horizontal="center" vertical="center"/>
      <protection hidden="1"/>
    </xf>
    <xf numFmtId="0" fontId="19" fillId="0" borderId="0" xfId="0" applyFont="1" applyAlignment="1" applyProtection="1">
      <alignment horizontal="right" vertical="center"/>
      <protection hidden="1"/>
    </xf>
    <xf numFmtId="166" fontId="19" fillId="0" borderId="0" xfId="0" applyNumberFormat="1" applyFont="1" applyAlignment="1" applyProtection="1">
      <alignment horizontal="center" vertical="center"/>
      <protection hidden="1"/>
    </xf>
    <xf numFmtId="0" fontId="7" fillId="0" borderId="0" xfId="0" applyFont="1" applyAlignment="1" applyProtection="1">
      <alignment horizontal="center" vertical="center"/>
      <protection hidden="1"/>
    </xf>
    <xf numFmtId="167" fontId="18" fillId="0" borderId="0" xfId="0" applyNumberFormat="1" applyFont="1" applyAlignment="1" applyProtection="1">
      <alignment horizontal="center"/>
      <protection hidden="1"/>
    </xf>
    <xf numFmtId="49" fontId="6" fillId="0" borderId="39" xfId="0" applyNumberFormat="1" applyFont="1" applyBorder="1" applyAlignment="1" applyProtection="1">
      <alignment horizontal="left" vertical="center" indent="1"/>
      <protection hidden="1"/>
    </xf>
    <xf numFmtId="1" fontId="10" fillId="0" borderId="40" xfId="0" applyNumberFormat="1" applyFont="1" applyBorder="1" applyAlignment="1" applyProtection="1">
      <alignment horizontal="left" vertical="center" indent="1"/>
      <protection hidden="1"/>
    </xf>
    <xf numFmtId="2" fontId="10" fillId="0" borderId="40" xfId="0" applyNumberFormat="1" applyFont="1" applyBorder="1" applyAlignment="1" applyProtection="1">
      <alignment horizontal="center" vertical="center"/>
      <protection hidden="1"/>
    </xf>
    <xf numFmtId="2" fontId="10" fillId="0" borderId="40" xfId="0" quotePrefix="1" applyNumberFormat="1" applyFont="1" applyBorder="1" applyAlignment="1" applyProtection="1">
      <alignment horizontal="center" vertical="center"/>
      <protection hidden="1"/>
    </xf>
    <xf numFmtId="2" fontId="10" fillId="0" borderId="40" xfId="0" applyNumberFormat="1" applyFont="1" applyBorder="1" applyAlignment="1" applyProtection="1">
      <alignment horizontal="center" vertical="center" wrapText="1"/>
      <protection hidden="1"/>
    </xf>
    <xf numFmtId="1" fontId="10" fillId="0" borderId="27" xfId="0" applyNumberFormat="1" applyFont="1" applyBorder="1" applyAlignment="1" applyProtection="1">
      <alignment horizontal="left" vertical="center" indent="1"/>
      <protection hidden="1"/>
    </xf>
    <xf numFmtId="49" fontId="6" fillId="0" borderId="12" xfId="0" applyNumberFormat="1" applyFont="1" applyBorder="1" applyAlignment="1" applyProtection="1">
      <alignment horizontal="left" vertical="center" indent="1"/>
      <protection hidden="1"/>
    </xf>
    <xf numFmtId="1" fontId="10" fillId="0" borderId="13" xfId="0" applyNumberFormat="1" applyFont="1" applyBorder="1" applyAlignment="1" applyProtection="1">
      <alignment horizontal="left" vertical="center" indent="1"/>
      <protection hidden="1"/>
    </xf>
    <xf numFmtId="2" fontId="10" fillId="0" borderId="13" xfId="0" applyNumberFormat="1" applyFont="1" applyBorder="1" applyAlignment="1" applyProtection="1">
      <alignment horizontal="center" vertical="center"/>
      <protection hidden="1"/>
    </xf>
    <xf numFmtId="2" fontId="10" fillId="0" borderId="13" xfId="0" applyNumberFormat="1" applyFont="1" applyBorder="1" applyAlignment="1" applyProtection="1">
      <alignment horizontal="center" vertical="center" wrapText="1"/>
      <protection hidden="1"/>
    </xf>
    <xf numFmtId="49" fontId="6" fillId="0" borderId="8" xfId="0" applyNumberFormat="1" applyFont="1" applyBorder="1" applyAlignment="1" applyProtection="1">
      <alignment horizontal="center" vertical="center"/>
      <protection hidden="1"/>
    </xf>
    <xf numFmtId="49" fontId="10" fillId="0" borderId="0" xfId="0" applyNumberFormat="1" applyFont="1" applyAlignment="1" applyProtection="1">
      <alignment horizontal="left" vertical="center"/>
      <protection hidden="1"/>
    </xf>
    <xf numFmtId="49" fontId="6" fillId="0" borderId="0" xfId="0" applyNumberFormat="1" applyFont="1" applyAlignment="1" applyProtection="1">
      <alignment horizontal="center" vertical="center"/>
      <protection hidden="1"/>
    </xf>
    <xf numFmtId="0" fontId="18" fillId="0" borderId="31" xfId="0" applyFont="1" applyBorder="1" applyAlignment="1" applyProtection="1">
      <alignment horizontal="center" vertical="center" wrapText="1"/>
      <protection hidden="1"/>
    </xf>
    <xf numFmtId="0" fontId="18" fillId="0" borderId="31" xfId="0" applyFont="1" applyBorder="1" applyAlignment="1" applyProtection="1">
      <alignment horizontal="center" vertical="center" wrapText="1"/>
      <protection hidden="1"/>
    </xf>
    <xf numFmtId="49" fontId="6" fillId="0" borderId="4" xfId="0" applyNumberFormat="1" applyFont="1" applyBorder="1" applyAlignment="1" applyProtection="1">
      <alignment horizontal="left" vertical="center" indent="1"/>
      <protection hidden="1"/>
    </xf>
    <xf numFmtId="1" fontId="10" fillId="0" borderId="5" xfId="0" applyNumberFormat="1" applyFont="1" applyBorder="1" applyAlignment="1" applyProtection="1">
      <alignment horizontal="left" vertical="center" indent="2"/>
      <protection hidden="1"/>
    </xf>
    <xf numFmtId="49" fontId="6" fillId="0" borderId="8" xfId="0" applyNumberFormat="1" applyFont="1" applyBorder="1" applyAlignment="1" applyProtection="1">
      <alignment horizontal="center" vertical="center"/>
      <protection hidden="1"/>
    </xf>
    <xf numFmtId="49" fontId="10" fillId="0" borderId="0" xfId="0" applyNumberFormat="1" applyFont="1" applyAlignment="1" applyProtection="1">
      <alignment horizontal="left" vertical="center"/>
      <protection hidden="1"/>
    </xf>
    <xf numFmtId="49" fontId="6" fillId="0" borderId="0" xfId="0" applyNumberFormat="1" applyFont="1" applyAlignment="1" applyProtection="1">
      <alignment horizontal="center" vertical="center"/>
      <protection hidden="1"/>
    </xf>
    <xf numFmtId="0" fontId="18" fillId="0" borderId="31" xfId="0" applyFont="1" applyBorder="1" applyAlignment="1" applyProtection="1">
      <alignment horizontal="center" vertical="center" wrapText="1"/>
      <protection hidden="1"/>
    </xf>
    <xf numFmtId="2" fontId="10" fillId="0" borderId="19" xfId="0" applyNumberFormat="1" applyFont="1" applyFill="1" applyBorder="1" applyAlignment="1" applyProtection="1">
      <alignment horizontal="center" vertical="center"/>
      <protection hidden="1"/>
    </xf>
    <xf numFmtId="2" fontId="10" fillId="0" borderId="19" xfId="0" applyNumberFormat="1" applyFont="1" applyFill="1" applyBorder="1" applyAlignment="1" applyProtection="1">
      <alignment horizontal="center" vertical="center" wrapText="1"/>
      <protection hidden="1"/>
    </xf>
    <xf numFmtId="2" fontId="10" fillId="0" borderId="8" xfId="0" applyNumberFormat="1" applyFont="1" applyFill="1" applyBorder="1" applyAlignment="1" applyProtection="1">
      <alignment horizontal="center" vertical="center"/>
      <protection hidden="1"/>
    </xf>
    <xf numFmtId="2" fontId="10" fillId="0" borderId="8" xfId="0" applyNumberFormat="1" applyFont="1" applyFill="1" applyBorder="1" applyAlignment="1" applyProtection="1">
      <alignment horizontal="center" vertical="center" wrapText="1"/>
      <protection hidden="1"/>
    </xf>
    <xf numFmtId="0" fontId="18" fillId="0" borderId="31" xfId="0" applyFont="1" applyBorder="1" applyAlignment="1" applyProtection="1">
      <alignment horizontal="center" vertical="center" wrapText="1"/>
      <protection hidden="1"/>
    </xf>
    <xf numFmtId="49" fontId="10" fillId="0" borderId="0" xfId="0" applyNumberFormat="1" applyFont="1" applyAlignment="1" applyProtection="1">
      <alignment horizontal="left" vertical="center"/>
      <protection hidden="1"/>
    </xf>
    <xf numFmtId="49" fontId="6" fillId="0" borderId="0" xfId="0" applyNumberFormat="1" applyFont="1" applyAlignment="1" applyProtection="1">
      <alignment horizontal="center" vertical="center"/>
      <protection hidden="1"/>
    </xf>
    <xf numFmtId="49" fontId="6" fillId="0" borderId="8" xfId="0" applyNumberFormat="1" applyFont="1" applyBorder="1" applyAlignment="1" applyProtection="1">
      <alignment horizontal="center" vertical="center"/>
      <protection hidden="1"/>
    </xf>
    <xf numFmtId="49" fontId="10" fillId="0" borderId="0" xfId="0" applyNumberFormat="1" applyFont="1" applyAlignment="1" applyProtection="1">
      <alignment horizontal="left" vertical="center"/>
      <protection hidden="1"/>
    </xf>
    <xf numFmtId="49" fontId="6" fillId="0" borderId="8" xfId="0" applyNumberFormat="1" applyFont="1" applyBorder="1" applyAlignment="1" applyProtection="1">
      <alignment horizontal="center" vertical="center"/>
      <protection hidden="1"/>
    </xf>
    <xf numFmtId="49" fontId="6" fillId="0" borderId="0" xfId="0" applyNumberFormat="1" applyFont="1" applyAlignment="1" applyProtection="1">
      <alignment horizontal="center" vertical="center"/>
      <protection hidden="1"/>
    </xf>
    <xf numFmtId="0" fontId="18" fillId="0" borderId="31" xfId="0" applyFont="1" applyBorder="1" applyAlignment="1" applyProtection="1">
      <alignment horizontal="center" vertical="center" wrapText="1"/>
      <protection hidden="1"/>
    </xf>
    <xf numFmtId="0" fontId="18" fillId="0" borderId="31" xfId="0" applyFont="1" applyBorder="1" applyAlignment="1" applyProtection="1">
      <alignment horizontal="center" vertical="center" wrapText="1"/>
      <protection hidden="1"/>
    </xf>
    <xf numFmtId="49" fontId="10" fillId="0" borderId="0" xfId="0" applyNumberFormat="1" applyFont="1" applyAlignment="1" applyProtection="1">
      <alignment horizontal="left" vertical="center"/>
      <protection hidden="1"/>
    </xf>
    <xf numFmtId="49" fontId="6" fillId="0" borderId="0" xfId="0" applyNumberFormat="1" applyFont="1" applyAlignment="1" applyProtection="1">
      <alignment horizontal="center" vertical="center"/>
      <protection hidden="1"/>
    </xf>
    <xf numFmtId="49" fontId="6" fillId="0" borderId="8" xfId="0" applyNumberFormat="1" applyFont="1" applyBorder="1" applyAlignment="1" applyProtection="1">
      <alignment horizontal="center" vertical="center"/>
      <protection hidden="1"/>
    </xf>
    <xf numFmtId="0" fontId="18" fillId="0" borderId="31" xfId="0" applyFont="1" applyBorder="1" applyAlignment="1" applyProtection="1">
      <alignment horizontal="center" vertical="center" wrapText="1"/>
      <protection hidden="1"/>
    </xf>
    <xf numFmtId="49" fontId="10" fillId="0" borderId="0" xfId="0" applyNumberFormat="1" applyFont="1" applyAlignment="1" applyProtection="1">
      <alignment horizontal="left" vertical="center"/>
      <protection hidden="1"/>
    </xf>
    <xf numFmtId="49" fontId="6" fillId="0" borderId="0" xfId="0" applyNumberFormat="1" applyFont="1" applyAlignment="1" applyProtection="1">
      <alignment horizontal="center" vertical="center"/>
      <protection hidden="1"/>
    </xf>
    <xf numFmtId="49" fontId="6" fillId="0" borderId="8" xfId="0" applyNumberFormat="1" applyFont="1" applyBorder="1" applyAlignment="1" applyProtection="1">
      <alignment horizontal="center" vertical="center"/>
      <protection hidden="1"/>
    </xf>
    <xf numFmtId="0" fontId="18" fillId="0" borderId="31" xfId="0" applyFont="1" applyBorder="1" applyAlignment="1" applyProtection="1">
      <alignment horizontal="center" vertical="center" wrapText="1"/>
      <protection hidden="1"/>
    </xf>
    <xf numFmtId="49" fontId="10" fillId="0" borderId="0" xfId="0" applyNumberFormat="1" applyFont="1" applyAlignment="1" applyProtection="1">
      <alignment horizontal="left" vertical="center"/>
      <protection hidden="1"/>
    </xf>
    <xf numFmtId="49" fontId="6" fillId="0" borderId="0" xfId="0" applyNumberFormat="1" applyFont="1" applyAlignment="1" applyProtection="1">
      <alignment horizontal="center" vertical="center"/>
      <protection hidden="1"/>
    </xf>
    <xf numFmtId="49" fontId="6" fillId="0" borderId="8" xfId="0" applyNumberFormat="1" applyFont="1" applyBorder="1" applyAlignment="1" applyProtection="1">
      <alignment horizontal="center" vertical="center"/>
      <protection hidden="1"/>
    </xf>
    <xf numFmtId="0" fontId="18" fillId="0" borderId="31" xfId="0" applyFont="1" applyBorder="1" applyAlignment="1" applyProtection="1">
      <alignment horizontal="center" vertical="center" wrapText="1"/>
      <protection hidden="1"/>
    </xf>
    <xf numFmtId="49" fontId="10" fillId="0" borderId="0" xfId="0" applyNumberFormat="1" applyFont="1" applyAlignment="1" applyProtection="1">
      <alignment horizontal="left" vertical="center"/>
      <protection hidden="1"/>
    </xf>
    <xf numFmtId="49" fontId="6" fillId="0" borderId="0" xfId="0" applyNumberFormat="1" applyFont="1" applyAlignment="1" applyProtection="1">
      <alignment horizontal="center" vertical="center"/>
      <protection hidden="1"/>
    </xf>
    <xf numFmtId="49" fontId="6" fillId="0" borderId="8" xfId="0" applyNumberFormat="1" applyFont="1" applyBorder="1" applyAlignment="1" applyProtection="1">
      <alignment horizontal="center" vertical="center"/>
      <protection hidden="1"/>
    </xf>
    <xf numFmtId="0" fontId="18" fillId="0" borderId="31" xfId="0" applyFont="1" applyBorder="1" applyAlignment="1" applyProtection="1">
      <alignment horizontal="center" vertical="center" wrapText="1"/>
      <protection hidden="1"/>
    </xf>
    <xf numFmtId="49" fontId="10" fillId="0" borderId="0" xfId="0" applyNumberFormat="1" applyFont="1" applyAlignment="1" applyProtection="1">
      <alignment horizontal="left" vertical="center"/>
      <protection hidden="1"/>
    </xf>
    <xf numFmtId="49" fontId="6" fillId="0" borderId="0" xfId="0" applyNumberFormat="1" applyFont="1" applyAlignment="1" applyProtection="1">
      <alignment horizontal="center" vertical="center"/>
      <protection hidden="1"/>
    </xf>
    <xf numFmtId="49" fontId="6" fillId="0" borderId="8" xfId="0" applyNumberFormat="1" applyFont="1" applyBorder="1" applyAlignment="1" applyProtection="1">
      <alignment horizontal="center" vertical="center"/>
      <protection hidden="1"/>
    </xf>
    <xf numFmtId="0" fontId="18" fillId="0" borderId="31" xfId="0" applyFont="1" applyBorder="1" applyAlignment="1" applyProtection="1">
      <alignment horizontal="center" vertical="center" wrapText="1"/>
      <protection hidden="1"/>
    </xf>
    <xf numFmtId="49" fontId="10" fillId="0" borderId="0" xfId="0" applyNumberFormat="1" applyFont="1" applyAlignment="1" applyProtection="1">
      <alignment horizontal="left" vertical="center"/>
      <protection hidden="1"/>
    </xf>
    <xf numFmtId="49" fontId="6" fillId="0" borderId="0" xfId="0" applyNumberFormat="1" applyFont="1" applyAlignment="1" applyProtection="1">
      <alignment horizontal="center" vertical="center"/>
      <protection hidden="1"/>
    </xf>
    <xf numFmtId="49" fontId="6" fillId="0" borderId="8" xfId="0" applyNumberFormat="1" applyFont="1" applyBorder="1" applyAlignment="1" applyProtection="1">
      <alignment horizontal="center" vertical="center"/>
      <protection hidden="1"/>
    </xf>
    <xf numFmtId="0" fontId="1" fillId="0" borderId="0" xfId="0" applyFont="1" applyAlignment="1" applyProtection="1">
      <alignment horizontal="center"/>
      <protection hidden="1"/>
    </xf>
    <xf numFmtId="0" fontId="18" fillId="0" borderId="0" xfId="0" applyFont="1" applyAlignment="1" applyProtection="1">
      <alignment vertical="center"/>
      <protection hidden="1"/>
    </xf>
    <xf numFmtId="0" fontId="17" fillId="0" borderId="0" xfId="0" applyFont="1" applyAlignment="1" applyProtection="1">
      <alignment horizontal="left" vertical="center"/>
      <protection hidden="1"/>
    </xf>
    <xf numFmtId="0" fontId="17" fillId="0" borderId="0" xfId="0" applyFont="1" applyAlignment="1" applyProtection="1">
      <alignment horizontal="left"/>
      <protection hidden="1"/>
    </xf>
    <xf numFmtId="49" fontId="5" fillId="2" borderId="1" xfId="0" applyNumberFormat="1" applyFont="1" applyFill="1" applyBorder="1" applyAlignment="1" applyProtection="1">
      <alignment horizontal="center" vertical="center" wrapText="1"/>
      <protection hidden="1"/>
    </xf>
    <xf numFmtId="49" fontId="5" fillId="2" borderId="2" xfId="0" applyNumberFormat="1" applyFont="1" applyFill="1" applyBorder="1" applyAlignment="1" applyProtection="1">
      <alignment horizontal="center" vertical="center"/>
      <protection hidden="1"/>
    </xf>
    <xf numFmtId="49" fontId="5" fillId="2" borderId="3" xfId="0" applyNumberFormat="1" applyFont="1" applyFill="1" applyBorder="1" applyAlignment="1" applyProtection="1">
      <alignment horizontal="center" vertical="center"/>
      <protection hidden="1"/>
    </xf>
    <xf numFmtId="0" fontId="18" fillId="0" borderId="30" xfId="0" applyFont="1" applyBorder="1" applyAlignment="1" applyProtection="1">
      <alignment horizontal="left" vertical="center" wrapText="1"/>
      <protection hidden="1"/>
    </xf>
    <xf numFmtId="0" fontId="18" fillId="0" borderId="34" xfId="0" applyFont="1" applyBorder="1" applyAlignment="1" applyProtection="1">
      <alignment horizontal="left" vertical="center" wrapText="1"/>
      <protection hidden="1"/>
    </xf>
    <xf numFmtId="0" fontId="18" fillId="0" borderId="32" xfId="0" applyFont="1" applyBorder="1" applyAlignment="1" applyProtection="1">
      <alignment horizontal="center" vertical="center" wrapText="1"/>
      <protection hidden="1"/>
    </xf>
    <xf numFmtId="0" fontId="18" fillId="0" borderId="35" xfId="0" applyFont="1" applyBorder="1" applyAlignment="1" applyProtection="1">
      <alignment horizontal="center" vertical="center" wrapText="1"/>
      <protection hidden="1"/>
    </xf>
    <xf numFmtId="0" fontId="18" fillId="0" borderId="32" xfId="0" applyFont="1" applyBorder="1" applyAlignment="1" applyProtection="1">
      <alignment horizontal="center" vertical="center"/>
      <protection hidden="1"/>
    </xf>
    <xf numFmtId="0" fontId="18" fillId="0" borderId="35" xfId="0" applyFont="1" applyBorder="1" applyAlignment="1" applyProtection="1">
      <alignment horizontal="center" vertical="center"/>
      <protection hidden="1"/>
    </xf>
    <xf numFmtId="0" fontId="18" fillId="0" borderId="33" xfId="0" applyFont="1" applyBorder="1" applyAlignment="1" applyProtection="1">
      <alignment horizontal="center" vertical="center" wrapText="1"/>
      <protection hidden="1"/>
    </xf>
    <xf numFmtId="0" fontId="18" fillId="0" borderId="36" xfId="0" applyFont="1" applyBorder="1" applyAlignment="1" applyProtection="1">
      <alignment horizontal="center" vertical="center" wrapText="1"/>
      <protection hidden="1"/>
    </xf>
    <xf numFmtId="0" fontId="8" fillId="0" borderId="0" xfId="0" applyFont="1" applyAlignment="1" applyProtection="1">
      <alignment horizontal="left"/>
      <protection hidden="1"/>
    </xf>
    <xf numFmtId="0" fontId="17" fillId="0" borderId="1" xfId="0" applyFont="1" applyBorder="1" applyAlignment="1" applyProtection="1">
      <alignment horizontal="center" vertical="center"/>
      <protection hidden="1"/>
    </xf>
    <xf numFmtId="0" fontId="17" fillId="0" borderId="2"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8" fillId="0" borderId="31" xfId="0" applyFont="1" applyBorder="1" applyAlignment="1" applyProtection="1">
      <alignment horizontal="center" vertical="center" wrapText="1"/>
      <protection hidden="1"/>
    </xf>
    <xf numFmtId="0" fontId="18" fillId="0" borderId="32" xfId="0" applyFont="1" applyBorder="1" applyAlignment="1" applyProtection="1">
      <alignment horizontal="left" vertical="center" wrapText="1"/>
      <protection hidden="1"/>
    </xf>
    <xf numFmtId="0" fontId="18" fillId="0" borderId="33" xfId="0" applyFont="1" applyBorder="1" applyAlignment="1" applyProtection="1">
      <alignment horizontal="left" vertical="center" wrapText="1"/>
      <protection hidden="1"/>
    </xf>
    <xf numFmtId="0" fontId="18" fillId="0" borderId="35" xfId="0" applyFont="1" applyBorder="1" applyAlignment="1" applyProtection="1">
      <alignment horizontal="left" vertical="center" wrapText="1"/>
      <protection hidden="1"/>
    </xf>
    <xf numFmtId="0" fontId="18" fillId="0" borderId="36" xfId="0" applyFont="1" applyBorder="1" applyAlignment="1" applyProtection="1">
      <alignment horizontal="left" vertical="center" wrapText="1"/>
      <protection hidden="1"/>
    </xf>
    <xf numFmtId="3" fontId="18" fillId="0" borderId="24" xfId="0" applyNumberFormat="1" applyFont="1" applyBorder="1" applyAlignment="1" applyProtection="1">
      <alignment horizontal="center" vertical="center" wrapText="1"/>
      <protection hidden="1"/>
    </xf>
    <xf numFmtId="0" fontId="18" fillId="0" borderId="24" xfId="0" applyFont="1" applyBorder="1" applyAlignment="1" applyProtection="1">
      <alignment horizontal="center" vertical="center" wrapText="1"/>
      <protection hidden="1"/>
    </xf>
    <xf numFmtId="165" fontId="6" fillId="0" borderId="13" xfId="0" applyNumberFormat="1" applyFont="1" applyBorder="1" applyAlignment="1" applyProtection="1">
      <alignment horizontal="center" vertical="center" wrapText="1"/>
      <protection hidden="1"/>
    </xf>
    <xf numFmtId="165" fontId="6" fillId="0" borderId="14" xfId="0" applyNumberFormat="1" applyFont="1" applyBorder="1" applyAlignment="1" applyProtection="1">
      <alignment horizontal="center" vertical="center" wrapText="1"/>
      <protection hidden="1"/>
    </xf>
    <xf numFmtId="166" fontId="8" fillId="0" borderId="5" xfId="0" applyNumberFormat="1" applyFont="1" applyBorder="1" applyAlignment="1" applyProtection="1">
      <alignment horizontal="center" vertical="center"/>
      <protection hidden="1"/>
    </xf>
    <xf numFmtId="166" fontId="8" fillId="0" borderId="6" xfId="0" applyNumberFormat="1" applyFont="1" applyBorder="1" applyAlignment="1" applyProtection="1">
      <alignment horizontal="center" vertical="center"/>
      <protection hidden="1"/>
    </xf>
    <xf numFmtId="166" fontId="8" fillId="0" borderId="8" xfId="0" applyNumberFormat="1" applyFont="1" applyBorder="1" applyAlignment="1" applyProtection="1">
      <alignment horizontal="center" vertical="center"/>
      <protection hidden="1"/>
    </xf>
    <xf numFmtId="166" fontId="8" fillId="0" borderId="9" xfId="0" applyNumberFormat="1" applyFont="1" applyBorder="1" applyAlignment="1" applyProtection="1">
      <alignment horizontal="center" vertical="center"/>
      <protection hidden="1"/>
    </xf>
    <xf numFmtId="166" fontId="8" fillId="0" borderId="19" xfId="0" applyNumberFormat="1" applyFont="1" applyBorder="1" applyAlignment="1" applyProtection="1">
      <alignment horizontal="center" vertical="center"/>
      <protection hidden="1"/>
    </xf>
    <xf numFmtId="166" fontId="8" fillId="0" borderId="20" xfId="0" applyNumberFormat="1" applyFont="1" applyBorder="1" applyAlignment="1" applyProtection="1">
      <alignment horizontal="center" vertical="center"/>
      <protection hidden="1"/>
    </xf>
    <xf numFmtId="49" fontId="5" fillId="2" borderId="1" xfId="0" applyNumberFormat="1" applyFont="1" applyFill="1" applyBorder="1" applyAlignment="1" applyProtection="1">
      <alignment horizontal="center" vertical="center"/>
      <protection hidden="1"/>
    </xf>
    <xf numFmtId="166" fontId="8" fillId="0" borderId="16" xfId="0" applyNumberFormat="1" applyFont="1" applyBorder="1" applyAlignment="1" applyProtection="1">
      <alignment horizontal="center" vertical="center"/>
      <protection hidden="1"/>
    </xf>
    <xf numFmtId="166" fontId="8" fillId="0" borderId="17" xfId="0" applyNumberFormat="1" applyFont="1" applyBorder="1" applyAlignment="1" applyProtection="1">
      <alignment horizontal="center" vertical="center"/>
      <protection hidden="1"/>
    </xf>
    <xf numFmtId="166" fontId="8" fillId="0" borderId="13" xfId="0" applyNumberFormat="1" applyFont="1" applyBorder="1" applyAlignment="1" applyProtection="1">
      <alignment horizontal="center" vertical="center"/>
      <protection hidden="1"/>
    </xf>
    <xf numFmtId="166" fontId="8" fillId="0" borderId="14" xfId="0" applyNumberFormat="1"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29" xfId="0" applyFont="1" applyBorder="1" applyAlignment="1" applyProtection="1">
      <alignment horizontal="center" vertical="center"/>
      <protection hidden="1"/>
    </xf>
    <xf numFmtId="166" fontId="23" fillId="0" borderId="27" xfId="0" applyNumberFormat="1" applyFont="1" applyBorder="1" applyAlignment="1" applyProtection="1">
      <alignment horizontal="center" vertical="center"/>
      <protection hidden="1"/>
    </xf>
    <xf numFmtId="166" fontId="23" fillId="0" borderId="28" xfId="0" applyNumberFormat="1" applyFont="1" applyBorder="1" applyAlignment="1" applyProtection="1">
      <alignment horizontal="center" vertical="center"/>
      <protection hidden="1"/>
    </xf>
    <xf numFmtId="166" fontId="8" fillId="0" borderId="40" xfId="0" applyNumberFormat="1" applyFont="1" applyBorder="1" applyAlignment="1" applyProtection="1">
      <alignment horizontal="center" vertical="center"/>
      <protection hidden="1"/>
    </xf>
    <xf numFmtId="166" fontId="8" fillId="0" borderId="41" xfId="0" applyNumberFormat="1" applyFont="1" applyBorder="1" applyAlignment="1" applyProtection="1">
      <alignment horizontal="center" vertical="center"/>
      <protection hidden="1"/>
    </xf>
    <xf numFmtId="166" fontId="8" fillId="0" borderId="42" xfId="0" applyNumberFormat="1" applyFont="1" applyBorder="1" applyAlignment="1" applyProtection="1">
      <alignment horizontal="center" vertical="center"/>
      <protection hidden="1"/>
    </xf>
    <xf numFmtId="166" fontId="8" fillId="0" borderId="3" xfId="0" applyNumberFormat="1" applyFont="1" applyBorder="1" applyAlignment="1" applyProtection="1">
      <alignment horizontal="center" vertical="center"/>
      <protection hidden="1"/>
    </xf>
    <xf numFmtId="166" fontId="8" fillId="3" borderId="21" xfId="0" applyNumberFormat="1" applyFont="1" applyFill="1" applyBorder="1" applyAlignment="1" applyProtection="1">
      <alignment horizontal="center" vertical="center"/>
      <protection hidden="1"/>
    </xf>
    <xf numFmtId="166" fontId="8" fillId="3" borderId="22" xfId="0" applyNumberFormat="1" applyFont="1" applyFill="1" applyBorder="1" applyAlignment="1" applyProtection="1">
      <alignment horizontal="center" vertical="center"/>
      <protection hidden="1"/>
    </xf>
    <xf numFmtId="166" fontId="8" fillId="0" borderId="21" xfId="0" applyNumberFormat="1" applyFont="1" applyFill="1" applyBorder="1" applyAlignment="1" applyProtection="1">
      <alignment horizontal="center" vertical="center"/>
      <protection hidden="1"/>
    </xf>
    <xf numFmtId="166" fontId="8" fillId="0" borderId="22" xfId="0" applyNumberFormat="1" applyFont="1" applyFill="1" applyBorder="1" applyAlignment="1" applyProtection="1">
      <alignment horizontal="center" vertical="center"/>
      <protection hidden="1"/>
    </xf>
    <xf numFmtId="49" fontId="16" fillId="0" borderId="23" xfId="0" applyNumberFormat="1" applyFont="1" applyBorder="1" applyAlignment="1" applyProtection="1">
      <alignment horizontal="left" vertical="center"/>
      <protection hidden="1"/>
    </xf>
    <xf numFmtId="49" fontId="16" fillId="0" borderId="24" xfId="0" applyNumberFormat="1" applyFont="1" applyBorder="1" applyAlignment="1" applyProtection="1">
      <alignment horizontal="left" vertical="center"/>
      <protection hidden="1"/>
    </xf>
    <xf numFmtId="49" fontId="16" fillId="0" borderId="25" xfId="0" applyNumberFormat="1" applyFont="1" applyBorder="1" applyAlignment="1" applyProtection="1">
      <alignment horizontal="left" vertical="center"/>
      <protection hidden="1"/>
    </xf>
    <xf numFmtId="166" fontId="8" fillId="0" borderId="27" xfId="0" applyNumberFormat="1" applyFont="1" applyBorder="1" applyAlignment="1" applyProtection="1">
      <alignment horizontal="center" vertical="center"/>
      <protection hidden="1"/>
    </xf>
    <xf numFmtId="166" fontId="8" fillId="0" borderId="28" xfId="0" applyNumberFormat="1" applyFont="1" applyBorder="1" applyAlignment="1" applyProtection="1">
      <alignment horizontal="center" vertical="center"/>
      <protection hidden="1"/>
    </xf>
    <xf numFmtId="166" fontId="8" fillId="4" borderId="19" xfId="0" applyNumberFormat="1" applyFont="1" applyFill="1" applyBorder="1" applyAlignment="1" applyProtection="1">
      <alignment horizontal="center" vertical="center"/>
      <protection hidden="1"/>
    </xf>
    <xf numFmtId="166" fontId="8" fillId="4" borderId="20" xfId="0" applyNumberFormat="1" applyFont="1" applyFill="1" applyBorder="1" applyAlignment="1" applyProtection="1">
      <alignment horizontal="center" vertical="center"/>
      <protection hidden="1"/>
    </xf>
    <xf numFmtId="49" fontId="10" fillId="0" borderId="0" xfId="0" applyNumberFormat="1" applyFont="1" applyAlignment="1" applyProtection="1">
      <alignment horizontal="left" vertical="center"/>
      <protection hidden="1"/>
    </xf>
    <xf numFmtId="49" fontId="6" fillId="0" borderId="0" xfId="0" applyNumberFormat="1" applyFont="1" applyAlignment="1" applyProtection="1">
      <alignment horizontal="center" vertical="center" wrapText="1"/>
      <protection hidden="1"/>
    </xf>
    <xf numFmtId="49" fontId="6" fillId="0" borderId="0" xfId="0" applyNumberFormat="1" applyFont="1" applyAlignment="1" applyProtection="1">
      <alignment horizontal="center" vertical="center"/>
      <protection hidden="1"/>
    </xf>
    <xf numFmtId="49" fontId="17" fillId="6" borderId="1" xfId="0" applyNumberFormat="1" applyFont="1" applyFill="1" applyBorder="1" applyAlignment="1" applyProtection="1">
      <alignment horizontal="center" vertical="center" wrapText="1"/>
      <protection hidden="1"/>
    </xf>
    <xf numFmtId="49" fontId="17" fillId="6" borderId="2" xfId="0" applyNumberFormat="1" applyFont="1" applyFill="1" applyBorder="1" applyAlignment="1" applyProtection="1">
      <alignment horizontal="center" vertical="center"/>
      <protection hidden="1"/>
    </xf>
    <xf numFmtId="49" fontId="17" fillId="6" borderId="3" xfId="0" applyNumberFormat="1" applyFont="1" applyFill="1" applyBorder="1" applyAlignment="1" applyProtection="1">
      <alignment horizontal="center" vertical="center"/>
      <protection hidden="1"/>
    </xf>
    <xf numFmtId="49" fontId="12" fillId="0" borderId="0" xfId="0" applyNumberFormat="1" applyFont="1" applyAlignment="1" applyProtection="1">
      <alignment horizontal="right" vertical="top" indent="3"/>
      <protection hidden="1"/>
    </xf>
    <xf numFmtId="0" fontId="8" fillId="0" borderId="1"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30" xfId="0" applyFont="1" applyBorder="1" applyAlignment="1" applyProtection="1">
      <alignment horizontal="center" vertical="center" wrapText="1"/>
      <protection hidden="1"/>
    </xf>
    <xf numFmtId="0" fontId="18" fillId="0" borderId="11" xfId="0" applyFont="1" applyBorder="1" applyAlignment="1" applyProtection="1">
      <alignment horizontal="center" vertical="center" wrapText="1"/>
      <protection hidden="1"/>
    </xf>
    <xf numFmtId="0" fontId="18" fillId="0" borderId="29" xfId="0" applyFont="1" applyBorder="1" applyAlignment="1" applyProtection="1">
      <alignment horizontal="center" vertical="center" wrapText="1"/>
      <protection hidden="1"/>
    </xf>
    <xf numFmtId="0" fontId="18" fillId="0" borderId="37" xfId="0" applyFont="1" applyBorder="1" applyAlignment="1" applyProtection="1">
      <alignment horizontal="center" vertical="center" wrapText="1"/>
      <protection hidden="1"/>
    </xf>
    <xf numFmtId="0" fontId="18" fillId="0" borderId="38" xfId="0" applyFont="1" applyBorder="1" applyAlignment="1" applyProtection="1">
      <alignment horizontal="center" vertical="center" wrapText="1"/>
      <protection hidden="1"/>
    </xf>
    <xf numFmtId="0" fontId="7" fillId="0" borderId="0" xfId="0" applyFont="1" applyAlignment="1" applyProtection="1">
      <alignment horizontal="right" vertical="center"/>
      <protection hidden="1"/>
    </xf>
    <xf numFmtId="49" fontId="11" fillId="0" borderId="0" xfId="0" applyNumberFormat="1" applyFont="1" applyAlignment="1" applyProtection="1">
      <alignment horizontal="left" vertical="center"/>
      <protection hidden="1"/>
    </xf>
    <xf numFmtId="0" fontId="6" fillId="2" borderId="10" xfId="0" applyFont="1" applyFill="1" applyBorder="1" applyAlignment="1" applyProtection="1">
      <alignment horizontal="right" vertical="center"/>
      <protection hidden="1"/>
    </xf>
    <xf numFmtId="49" fontId="2" fillId="2" borderId="1" xfId="0" applyNumberFormat="1" applyFont="1" applyFill="1" applyBorder="1" applyAlignment="1" applyProtection="1">
      <alignment horizontal="right" vertical="center"/>
      <protection hidden="1"/>
    </xf>
    <xf numFmtId="49" fontId="2" fillId="2" borderId="2" xfId="0" applyNumberFormat="1" applyFont="1" applyFill="1" applyBorder="1" applyAlignment="1" applyProtection="1">
      <alignment horizontal="right" vertical="center"/>
      <protection hidden="1"/>
    </xf>
    <xf numFmtId="49" fontId="5" fillId="0" borderId="5" xfId="0" applyNumberFormat="1" applyFont="1" applyBorder="1" applyAlignment="1" applyProtection="1">
      <alignment horizontal="center" vertical="center"/>
      <protection hidden="1"/>
    </xf>
    <xf numFmtId="49" fontId="5" fillId="0" borderId="6" xfId="0" applyNumberFormat="1" applyFont="1" applyBorder="1" applyAlignment="1" applyProtection="1">
      <alignment horizontal="center" vertical="center"/>
      <protection hidden="1"/>
    </xf>
    <xf numFmtId="49" fontId="6" fillId="0" borderId="8" xfId="0" applyNumberFormat="1" applyFont="1" applyBorder="1" applyAlignment="1" applyProtection="1">
      <alignment horizontal="left" vertical="center" wrapText="1" indent="3"/>
      <protection hidden="1"/>
    </xf>
    <xf numFmtId="49" fontId="6" fillId="0" borderId="8" xfId="0" applyNumberFormat="1" applyFont="1" applyBorder="1" applyAlignment="1" applyProtection="1">
      <alignment horizontal="left" vertical="center" indent="3"/>
      <protection hidden="1"/>
    </xf>
    <xf numFmtId="49" fontId="6" fillId="0" borderId="8" xfId="0" applyNumberFormat="1" applyFont="1" applyBorder="1" applyAlignment="1" applyProtection="1">
      <alignment horizontal="center" vertical="center"/>
      <protection hidden="1"/>
    </xf>
    <xf numFmtId="49" fontId="6" fillId="0" borderId="9" xfId="0" applyNumberFormat="1" applyFont="1" applyBorder="1" applyAlignment="1" applyProtection="1">
      <alignment horizontal="center" vertical="center"/>
      <protection hidden="1"/>
    </xf>
    <xf numFmtId="0" fontId="7" fillId="2" borderId="0" xfId="0" applyFont="1" applyFill="1" applyAlignment="1" applyProtection="1">
      <alignment horizontal="right" vertical="center"/>
      <protection hidden="1"/>
    </xf>
    <xf numFmtId="0" fontId="8" fillId="2" borderId="10" xfId="0" applyFont="1" applyFill="1" applyBorder="1" applyAlignment="1" applyProtection="1">
      <alignment horizontal="center" vertical="center"/>
      <protection hidden="1"/>
    </xf>
    <xf numFmtId="49" fontId="6" fillId="6" borderId="1" xfId="0" applyNumberFormat="1" applyFont="1" applyFill="1" applyBorder="1" applyAlignment="1" applyProtection="1">
      <alignment horizontal="center" vertical="center" wrapText="1"/>
      <protection hidden="1"/>
    </xf>
    <xf numFmtId="49" fontId="6" fillId="6" borderId="2" xfId="0" applyNumberFormat="1" applyFont="1" applyFill="1" applyBorder="1" applyAlignment="1" applyProtection="1">
      <alignment horizontal="center" vertical="center" wrapText="1"/>
      <protection hidden="1"/>
    </xf>
    <xf numFmtId="49" fontId="6" fillId="6" borderId="3" xfId="0" applyNumberFormat="1" applyFont="1" applyFill="1" applyBorder="1" applyAlignment="1" applyProtection="1">
      <alignment horizontal="center" vertical="center" wrapText="1"/>
      <protection hidden="1"/>
    </xf>
  </cellXfs>
  <cellStyles count="2">
    <cellStyle name="Hyperlink 2" xfId="1" xr:uid="{53D8E4DE-49E3-4AF6-9D49-D98CCC2B39A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t.ny.gov/main/business-center/contractors/construction-division/fuel-asphalt-steel-price-adjustments?nd=nysdo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t.ny.gov/main/business-center/contractors/construction-division/fuel-asphalt-steel-price-adjustments?nd=nysdo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t.ny.gov/main/business-center/contractors/construction-division/fuel-asphalt-steel-price-adjustments?nd=nysdo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ot.ny.gov/main/business-center/contractors/construction-division/fuel-asphalt-steel-price-adjustments?nd=nysdo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ot.ny.gov/main/business-center/contractors/construction-division/fuel-asphalt-steel-price-adjustments?nd=nysdo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dot.ny.gov/main/business-center/contractors/construction-division/fuel-asphalt-steel-price-adjustments?nd=nysdo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dot.ny.gov/main/business-center/contractors/construction-division/fuel-asphalt-steel-price-adjustments?nd=nysdo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ot.ny.gov/main/business-center/contractors/construction-division/fuel-asphalt-steel-price-adjustments?nd=nysdo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dot.ny.gov/main/business-center/contractors/construction-division/fuel-asphalt-steel-price-adjustments?nd=nysdo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dot.ny.gov/main/business-center/contractors/construction-division/fuel-asphalt-steel-price-adjustments?nd=nysdo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8FD42-3880-406B-8DC1-C1B5A841BC3E}">
  <dimension ref="B1:Q156"/>
  <sheetViews>
    <sheetView showGridLines="0" showRowColHeaders="0" tabSelected="1" zoomScaleNormal="100" workbookViewId="0">
      <selection activeCell="G4" sqref="G4:H4"/>
    </sheetView>
  </sheetViews>
  <sheetFormatPr defaultColWidth="23.81640625" defaultRowHeight="12.5" x14ac:dyDescent="0.25"/>
  <cols>
    <col min="1" max="1" width="9.1796875" style="1" customWidth="1"/>
    <col min="2" max="2" width="28.453125" style="1" customWidth="1"/>
    <col min="3" max="3" width="37.54296875" style="1" customWidth="1"/>
    <col min="4" max="4" width="17.453125" style="1" customWidth="1"/>
    <col min="5" max="5" width="17.1796875" style="1" customWidth="1"/>
    <col min="6" max="6" width="23.81640625" style="1" customWidth="1"/>
    <col min="7" max="7" width="25.453125" style="1" customWidth="1"/>
    <col min="8" max="8" width="19" style="1" customWidth="1"/>
    <col min="9" max="9" width="4.1796875" style="1" customWidth="1"/>
    <col min="10" max="11" width="22.54296875" style="10" hidden="1" customWidth="1"/>
    <col min="12" max="12" width="11.453125" style="10" hidden="1" customWidth="1"/>
    <col min="13" max="13" width="25.54296875" style="1" hidden="1" customWidth="1"/>
    <col min="14" max="14" width="27.453125" style="1" hidden="1" customWidth="1"/>
    <col min="15" max="15" width="22.54296875" style="1" customWidth="1"/>
    <col min="16" max="16" width="13.81640625" style="1" customWidth="1"/>
    <col min="17" max="250" width="9.1796875" style="1" customWidth="1"/>
    <col min="251" max="251" width="20" style="1" customWidth="1"/>
    <col min="252" max="252" width="32.81640625" style="1" customWidth="1"/>
    <col min="253" max="253" width="17.453125" style="1" customWidth="1"/>
    <col min="254" max="254" width="17.1796875" style="1" customWidth="1"/>
    <col min="255" max="255" width="23.81640625" style="1"/>
    <col min="256" max="256" width="9.1796875" style="1" customWidth="1"/>
    <col min="257" max="257" width="28.453125" style="1" customWidth="1"/>
    <col min="258" max="258" width="37.54296875" style="1" customWidth="1"/>
    <col min="259" max="259" width="17.453125" style="1" customWidth="1"/>
    <col min="260" max="260" width="17.1796875" style="1" customWidth="1"/>
    <col min="261" max="261" width="23.81640625" style="1"/>
    <col min="262" max="262" width="25.453125" style="1" customWidth="1"/>
    <col min="263" max="263" width="19" style="1" customWidth="1"/>
    <col min="264" max="279" width="0" style="1" hidden="1" customWidth="1"/>
    <col min="280" max="506" width="9.1796875" style="1" customWidth="1"/>
    <col min="507" max="507" width="20" style="1" customWidth="1"/>
    <col min="508" max="508" width="32.81640625" style="1" customWidth="1"/>
    <col min="509" max="509" width="17.453125" style="1" customWidth="1"/>
    <col min="510" max="510" width="17.1796875" style="1" customWidth="1"/>
    <col min="511" max="511" width="23.81640625" style="1"/>
    <col min="512" max="512" width="9.1796875" style="1" customWidth="1"/>
    <col min="513" max="513" width="28.453125" style="1" customWidth="1"/>
    <col min="514" max="514" width="37.54296875" style="1" customWidth="1"/>
    <col min="515" max="515" width="17.453125" style="1" customWidth="1"/>
    <col min="516" max="516" width="17.1796875" style="1" customWidth="1"/>
    <col min="517" max="517" width="23.81640625" style="1"/>
    <col min="518" max="518" width="25.453125" style="1" customWidth="1"/>
    <col min="519" max="519" width="19" style="1" customWidth="1"/>
    <col min="520" max="535" width="0" style="1" hidden="1" customWidth="1"/>
    <col min="536" max="762" width="9.1796875" style="1" customWidth="1"/>
    <col min="763" max="763" width="20" style="1" customWidth="1"/>
    <col min="764" max="764" width="32.81640625" style="1" customWidth="1"/>
    <col min="765" max="765" width="17.453125" style="1" customWidth="1"/>
    <col min="766" max="766" width="17.1796875" style="1" customWidth="1"/>
    <col min="767" max="767" width="23.81640625" style="1"/>
    <col min="768" max="768" width="9.1796875" style="1" customWidth="1"/>
    <col min="769" max="769" width="28.453125" style="1" customWidth="1"/>
    <col min="770" max="770" width="37.54296875" style="1" customWidth="1"/>
    <col min="771" max="771" width="17.453125" style="1" customWidth="1"/>
    <col min="772" max="772" width="17.1796875" style="1" customWidth="1"/>
    <col min="773" max="773" width="23.81640625" style="1"/>
    <col min="774" max="774" width="25.453125" style="1" customWidth="1"/>
    <col min="775" max="775" width="19" style="1" customWidth="1"/>
    <col min="776" max="791" width="0" style="1" hidden="1" customWidth="1"/>
    <col min="792" max="1018" width="9.1796875" style="1" customWidth="1"/>
    <col min="1019" max="1019" width="20" style="1" customWidth="1"/>
    <col min="1020" max="1020" width="32.81640625" style="1" customWidth="1"/>
    <col min="1021" max="1021" width="17.453125" style="1" customWidth="1"/>
    <col min="1022" max="1022" width="17.1796875" style="1" customWidth="1"/>
    <col min="1023" max="1023" width="23.81640625" style="1"/>
    <col min="1024" max="1024" width="9.1796875" style="1" customWidth="1"/>
    <col min="1025" max="1025" width="28.453125" style="1" customWidth="1"/>
    <col min="1026" max="1026" width="37.54296875" style="1" customWidth="1"/>
    <col min="1027" max="1027" width="17.453125" style="1" customWidth="1"/>
    <col min="1028" max="1028" width="17.1796875" style="1" customWidth="1"/>
    <col min="1029" max="1029" width="23.81640625" style="1"/>
    <col min="1030" max="1030" width="25.453125" style="1" customWidth="1"/>
    <col min="1031" max="1031" width="19" style="1" customWidth="1"/>
    <col min="1032" max="1047" width="0" style="1" hidden="1" customWidth="1"/>
    <col min="1048" max="1274" width="9.1796875" style="1" customWidth="1"/>
    <col min="1275" max="1275" width="20" style="1" customWidth="1"/>
    <col min="1276" max="1276" width="32.81640625" style="1" customWidth="1"/>
    <col min="1277" max="1277" width="17.453125" style="1" customWidth="1"/>
    <col min="1278" max="1278" width="17.1796875" style="1" customWidth="1"/>
    <col min="1279" max="1279" width="23.81640625" style="1"/>
    <col min="1280" max="1280" width="9.1796875" style="1" customWidth="1"/>
    <col min="1281" max="1281" width="28.453125" style="1" customWidth="1"/>
    <col min="1282" max="1282" width="37.54296875" style="1" customWidth="1"/>
    <col min="1283" max="1283" width="17.453125" style="1" customWidth="1"/>
    <col min="1284" max="1284" width="17.1796875" style="1" customWidth="1"/>
    <col min="1285" max="1285" width="23.81640625" style="1"/>
    <col min="1286" max="1286" width="25.453125" style="1" customWidth="1"/>
    <col min="1287" max="1287" width="19" style="1" customWidth="1"/>
    <col min="1288" max="1303" width="0" style="1" hidden="1" customWidth="1"/>
    <col min="1304" max="1530" width="9.1796875" style="1" customWidth="1"/>
    <col min="1531" max="1531" width="20" style="1" customWidth="1"/>
    <col min="1532" max="1532" width="32.81640625" style="1" customWidth="1"/>
    <col min="1533" max="1533" width="17.453125" style="1" customWidth="1"/>
    <col min="1534" max="1534" width="17.1796875" style="1" customWidth="1"/>
    <col min="1535" max="1535" width="23.81640625" style="1"/>
    <col min="1536" max="1536" width="9.1796875" style="1" customWidth="1"/>
    <col min="1537" max="1537" width="28.453125" style="1" customWidth="1"/>
    <col min="1538" max="1538" width="37.54296875" style="1" customWidth="1"/>
    <col min="1539" max="1539" width="17.453125" style="1" customWidth="1"/>
    <col min="1540" max="1540" width="17.1796875" style="1" customWidth="1"/>
    <col min="1541" max="1541" width="23.81640625" style="1"/>
    <col min="1542" max="1542" width="25.453125" style="1" customWidth="1"/>
    <col min="1543" max="1543" width="19" style="1" customWidth="1"/>
    <col min="1544" max="1559" width="0" style="1" hidden="1" customWidth="1"/>
    <col min="1560" max="1786" width="9.1796875" style="1" customWidth="1"/>
    <col min="1787" max="1787" width="20" style="1" customWidth="1"/>
    <col min="1788" max="1788" width="32.81640625" style="1" customWidth="1"/>
    <col min="1789" max="1789" width="17.453125" style="1" customWidth="1"/>
    <col min="1790" max="1790" width="17.1796875" style="1" customWidth="1"/>
    <col min="1791" max="1791" width="23.81640625" style="1"/>
    <col min="1792" max="1792" width="9.1796875" style="1" customWidth="1"/>
    <col min="1793" max="1793" width="28.453125" style="1" customWidth="1"/>
    <col min="1794" max="1794" width="37.54296875" style="1" customWidth="1"/>
    <col min="1795" max="1795" width="17.453125" style="1" customWidth="1"/>
    <col min="1796" max="1796" width="17.1796875" style="1" customWidth="1"/>
    <col min="1797" max="1797" width="23.81640625" style="1"/>
    <col min="1798" max="1798" width="25.453125" style="1" customWidth="1"/>
    <col min="1799" max="1799" width="19" style="1" customWidth="1"/>
    <col min="1800" max="1815" width="0" style="1" hidden="1" customWidth="1"/>
    <col min="1816" max="2042" width="9.1796875" style="1" customWidth="1"/>
    <col min="2043" max="2043" width="20" style="1" customWidth="1"/>
    <col min="2044" max="2044" width="32.81640625" style="1" customWidth="1"/>
    <col min="2045" max="2045" width="17.453125" style="1" customWidth="1"/>
    <col min="2046" max="2046" width="17.1796875" style="1" customWidth="1"/>
    <col min="2047" max="2047" width="23.81640625" style="1"/>
    <col min="2048" max="2048" width="9.1796875" style="1" customWidth="1"/>
    <col min="2049" max="2049" width="28.453125" style="1" customWidth="1"/>
    <col min="2050" max="2050" width="37.54296875" style="1" customWidth="1"/>
    <col min="2051" max="2051" width="17.453125" style="1" customWidth="1"/>
    <col min="2052" max="2052" width="17.1796875" style="1" customWidth="1"/>
    <col min="2053" max="2053" width="23.81640625" style="1"/>
    <col min="2054" max="2054" width="25.453125" style="1" customWidth="1"/>
    <col min="2055" max="2055" width="19" style="1" customWidth="1"/>
    <col min="2056" max="2071" width="0" style="1" hidden="1" customWidth="1"/>
    <col min="2072" max="2298" width="9.1796875" style="1" customWidth="1"/>
    <col min="2299" max="2299" width="20" style="1" customWidth="1"/>
    <col min="2300" max="2300" width="32.81640625" style="1" customWidth="1"/>
    <col min="2301" max="2301" width="17.453125" style="1" customWidth="1"/>
    <col min="2302" max="2302" width="17.1796875" style="1" customWidth="1"/>
    <col min="2303" max="2303" width="23.81640625" style="1"/>
    <col min="2304" max="2304" width="9.1796875" style="1" customWidth="1"/>
    <col min="2305" max="2305" width="28.453125" style="1" customWidth="1"/>
    <col min="2306" max="2306" width="37.54296875" style="1" customWidth="1"/>
    <col min="2307" max="2307" width="17.453125" style="1" customWidth="1"/>
    <col min="2308" max="2308" width="17.1796875" style="1" customWidth="1"/>
    <col min="2309" max="2309" width="23.81640625" style="1"/>
    <col min="2310" max="2310" width="25.453125" style="1" customWidth="1"/>
    <col min="2311" max="2311" width="19" style="1" customWidth="1"/>
    <col min="2312" max="2327" width="0" style="1" hidden="1" customWidth="1"/>
    <col min="2328" max="2554" width="9.1796875" style="1" customWidth="1"/>
    <col min="2555" max="2555" width="20" style="1" customWidth="1"/>
    <col min="2556" max="2556" width="32.81640625" style="1" customWidth="1"/>
    <col min="2557" max="2557" width="17.453125" style="1" customWidth="1"/>
    <col min="2558" max="2558" width="17.1796875" style="1" customWidth="1"/>
    <col min="2559" max="2559" width="23.81640625" style="1"/>
    <col min="2560" max="2560" width="9.1796875" style="1" customWidth="1"/>
    <col min="2561" max="2561" width="28.453125" style="1" customWidth="1"/>
    <col min="2562" max="2562" width="37.54296875" style="1" customWidth="1"/>
    <col min="2563" max="2563" width="17.453125" style="1" customWidth="1"/>
    <col min="2564" max="2564" width="17.1796875" style="1" customWidth="1"/>
    <col min="2565" max="2565" width="23.81640625" style="1"/>
    <col min="2566" max="2566" width="25.453125" style="1" customWidth="1"/>
    <col min="2567" max="2567" width="19" style="1" customWidth="1"/>
    <col min="2568" max="2583" width="0" style="1" hidden="1" customWidth="1"/>
    <col min="2584" max="2810" width="9.1796875" style="1" customWidth="1"/>
    <col min="2811" max="2811" width="20" style="1" customWidth="1"/>
    <col min="2812" max="2812" width="32.81640625" style="1" customWidth="1"/>
    <col min="2813" max="2813" width="17.453125" style="1" customWidth="1"/>
    <col min="2814" max="2814" width="17.1796875" style="1" customWidth="1"/>
    <col min="2815" max="2815" width="23.81640625" style="1"/>
    <col min="2816" max="2816" width="9.1796875" style="1" customWidth="1"/>
    <col min="2817" max="2817" width="28.453125" style="1" customWidth="1"/>
    <col min="2818" max="2818" width="37.54296875" style="1" customWidth="1"/>
    <col min="2819" max="2819" width="17.453125" style="1" customWidth="1"/>
    <col min="2820" max="2820" width="17.1796875" style="1" customWidth="1"/>
    <col min="2821" max="2821" width="23.81640625" style="1"/>
    <col min="2822" max="2822" width="25.453125" style="1" customWidth="1"/>
    <col min="2823" max="2823" width="19" style="1" customWidth="1"/>
    <col min="2824" max="2839" width="0" style="1" hidden="1" customWidth="1"/>
    <col min="2840" max="3066" width="9.1796875" style="1" customWidth="1"/>
    <col min="3067" max="3067" width="20" style="1" customWidth="1"/>
    <col min="3068" max="3068" width="32.81640625" style="1" customWidth="1"/>
    <col min="3069" max="3069" width="17.453125" style="1" customWidth="1"/>
    <col min="3070" max="3070" width="17.1796875" style="1" customWidth="1"/>
    <col min="3071" max="3071" width="23.81640625" style="1"/>
    <col min="3072" max="3072" width="9.1796875" style="1" customWidth="1"/>
    <col min="3073" max="3073" width="28.453125" style="1" customWidth="1"/>
    <col min="3074" max="3074" width="37.54296875" style="1" customWidth="1"/>
    <col min="3075" max="3075" width="17.453125" style="1" customWidth="1"/>
    <col min="3076" max="3076" width="17.1796875" style="1" customWidth="1"/>
    <col min="3077" max="3077" width="23.81640625" style="1"/>
    <col min="3078" max="3078" width="25.453125" style="1" customWidth="1"/>
    <col min="3079" max="3079" width="19" style="1" customWidth="1"/>
    <col min="3080" max="3095" width="0" style="1" hidden="1" customWidth="1"/>
    <col min="3096" max="3322" width="9.1796875" style="1" customWidth="1"/>
    <col min="3323" max="3323" width="20" style="1" customWidth="1"/>
    <col min="3324" max="3324" width="32.81640625" style="1" customWidth="1"/>
    <col min="3325" max="3325" width="17.453125" style="1" customWidth="1"/>
    <col min="3326" max="3326" width="17.1796875" style="1" customWidth="1"/>
    <col min="3327" max="3327" width="23.81640625" style="1"/>
    <col min="3328" max="3328" width="9.1796875" style="1" customWidth="1"/>
    <col min="3329" max="3329" width="28.453125" style="1" customWidth="1"/>
    <col min="3330" max="3330" width="37.54296875" style="1" customWidth="1"/>
    <col min="3331" max="3331" width="17.453125" style="1" customWidth="1"/>
    <col min="3332" max="3332" width="17.1796875" style="1" customWidth="1"/>
    <col min="3333" max="3333" width="23.81640625" style="1"/>
    <col min="3334" max="3334" width="25.453125" style="1" customWidth="1"/>
    <col min="3335" max="3335" width="19" style="1" customWidth="1"/>
    <col min="3336" max="3351" width="0" style="1" hidden="1" customWidth="1"/>
    <col min="3352" max="3578" width="9.1796875" style="1" customWidth="1"/>
    <col min="3579" max="3579" width="20" style="1" customWidth="1"/>
    <col min="3580" max="3580" width="32.81640625" style="1" customWidth="1"/>
    <col min="3581" max="3581" width="17.453125" style="1" customWidth="1"/>
    <col min="3582" max="3582" width="17.1796875" style="1" customWidth="1"/>
    <col min="3583" max="3583" width="23.81640625" style="1"/>
    <col min="3584" max="3584" width="9.1796875" style="1" customWidth="1"/>
    <col min="3585" max="3585" width="28.453125" style="1" customWidth="1"/>
    <col min="3586" max="3586" width="37.54296875" style="1" customWidth="1"/>
    <col min="3587" max="3587" width="17.453125" style="1" customWidth="1"/>
    <col min="3588" max="3588" width="17.1796875" style="1" customWidth="1"/>
    <col min="3589" max="3589" width="23.81640625" style="1"/>
    <col min="3590" max="3590" width="25.453125" style="1" customWidth="1"/>
    <col min="3591" max="3591" width="19" style="1" customWidth="1"/>
    <col min="3592" max="3607" width="0" style="1" hidden="1" customWidth="1"/>
    <col min="3608" max="3834" width="9.1796875" style="1" customWidth="1"/>
    <col min="3835" max="3835" width="20" style="1" customWidth="1"/>
    <col min="3836" max="3836" width="32.81640625" style="1" customWidth="1"/>
    <col min="3837" max="3837" width="17.453125" style="1" customWidth="1"/>
    <col min="3838" max="3838" width="17.1796875" style="1" customWidth="1"/>
    <col min="3839" max="3839" width="23.81640625" style="1"/>
    <col min="3840" max="3840" width="9.1796875" style="1" customWidth="1"/>
    <col min="3841" max="3841" width="28.453125" style="1" customWidth="1"/>
    <col min="3842" max="3842" width="37.54296875" style="1" customWidth="1"/>
    <col min="3843" max="3843" width="17.453125" style="1" customWidth="1"/>
    <col min="3844" max="3844" width="17.1796875" style="1" customWidth="1"/>
    <col min="3845" max="3845" width="23.81640625" style="1"/>
    <col min="3846" max="3846" width="25.453125" style="1" customWidth="1"/>
    <col min="3847" max="3847" width="19" style="1" customWidth="1"/>
    <col min="3848" max="3863" width="0" style="1" hidden="1" customWidth="1"/>
    <col min="3864" max="4090" width="9.1796875" style="1" customWidth="1"/>
    <col min="4091" max="4091" width="20" style="1" customWidth="1"/>
    <col min="4092" max="4092" width="32.81640625" style="1" customWidth="1"/>
    <col min="4093" max="4093" width="17.453125" style="1" customWidth="1"/>
    <col min="4094" max="4094" width="17.1796875" style="1" customWidth="1"/>
    <col min="4095" max="4095" width="23.81640625" style="1"/>
    <col min="4096" max="4096" width="9.1796875" style="1" customWidth="1"/>
    <col min="4097" max="4097" width="28.453125" style="1" customWidth="1"/>
    <col min="4098" max="4098" width="37.54296875" style="1" customWidth="1"/>
    <col min="4099" max="4099" width="17.453125" style="1" customWidth="1"/>
    <col min="4100" max="4100" width="17.1796875" style="1" customWidth="1"/>
    <col min="4101" max="4101" width="23.81640625" style="1"/>
    <col min="4102" max="4102" width="25.453125" style="1" customWidth="1"/>
    <col min="4103" max="4103" width="19" style="1" customWidth="1"/>
    <col min="4104" max="4119" width="0" style="1" hidden="1" customWidth="1"/>
    <col min="4120" max="4346" width="9.1796875" style="1" customWidth="1"/>
    <col min="4347" max="4347" width="20" style="1" customWidth="1"/>
    <col min="4348" max="4348" width="32.81640625" style="1" customWidth="1"/>
    <col min="4349" max="4349" width="17.453125" style="1" customWidth="1"/>
    <col min="4350" max="4350" width="17.1796875" style="1" customWidth="1"/>
    <col min="4351" max="4351" width="23.81640625" style="1"/>
    <col min="4352" max="4352" width="9.1796875" style="1" customWidth="1"/>
    <col min="4353" max="4353" width="28.453125" style="1" customWidth="1"/>
    <col min="4354" max="4354" width="37.54296875" style="1" customWidth="1"/>
    <col min="4355" max="4355" width="17.453125" style="1" customWidth="1"/>
    <col min="4356" max="4356" width="17.1796875" style="1" customWidth="1"/>
    <col min="4357" max="4357" width="23.81640625" style="1"/>
    <col min="4358" max="4358" width="25.453125" style="1" customWidth="1"/>
    <col min="4359" max="4359" width="19" style="1" customWidth="1"/>
    <col min="4360" max="4375" width="0" style="1" hidden="1" customWidth="1"/>
    <col min="4376" max="4602" width="9.1796875" style="1" customWidth="1"/>
    <col min="4603" max="4603" width="20" style="1" customWidth="1"/>
    <col min="4604" max="4604" width="32.81640625" style="1" customWidth="1"/>
    <col min="4605" max="4605" width="17.453125" style="1" customWidth="1"/>
    <col min="4606" max="4606" width="17.1796875" style="1" customWidth="1"/>
    <col min="4607" max="4607" width="23.81640625" style="1"/>
    <col min="4608" max="4608" width="9.1796875" style="1" customWidth="1"/>
    <col min="4609" max="4609" width="28.453125" style="1" customWidth="1"/>
    <col min="4610" max="4610" width="37.54296875" style="1" customWidth="1"/>
    <col min="4611" max="4611" width="17.453125" style="1" customWidth="1"/>
    <col min="4612" max="4612" width="17.1796875" style="1" customWidth="1"/>
    <col min="4613" max="4613" width="23.81640625" style="1"/>
    <col min="4614" max="4614" width="25.453125" style="1" customWidth="1"/>
    <col min="4615" max="4615" width="19" style="1" customWidth="1"/>
    <col min="4616" max="4631" width="0" style="1" hidden="1" customWidth="1"/>
    <col min="4632" max="4858" width="9.1796875" style="1" customWidth="1"/>
    <col min="4859" max="4859" width="20" style="1" customWidth="1"/>
    <col min="4860" max="4860" width="32.81640625" style="1" customWidth="1"/>
    <col min="4861" max="4861" width="17.453125" style="1" customWidth="1"/>
    <col min="4862" max="4862" width="17.1796875" style="1" customWidth="1"/>
    <col min="4863" max="4863" width="23.81640625" style="1"/>
    <col min="4864" max="4864" width="9.1796875" style="1" customWidth="1"/>
    <col min="4865" max="4865" width="28.453125" style="1" customWidth="1"/>
    <col min="4866" max="4866" width="37.54296875" style="1" customWidth="1"/>
    <col min="4867" max="4867" width="17.453125" style="1" customWidth="1"/>
    <col min="4868" max="4868" width="17.1796875" style="1" customWidth="1"/>
    <col min="4869" max="4869" width="23.81640625" style="1"/>
    <col min="4870" max="4870" width="25.453125" style="1" customWidth="1"/>
    <col min="4871" max="4871" width="19" style="1" customWidth="1"/>
    <col min="4872" max="4887" width="0" style="1" hidden="1" customWidth="1"/>
    <col min="4888" max="5114" width="9.1796875" style="1" customWidth="1"/>
    <col min="5115" max="5115" width="20" style="1" customWidth="1"/>
    <col min="5116" max="5116" width="32.81640625" style="1" customWidth="1"/>
    <col min="5117" max="5117" width="17.453125" style="1" customWidth="1"/>
    <col min="5118" max="5118" width="17.1796875" style="1" customWidth="1"/>
    <col min="5119" max="5119" width="23.81640625" style="1"/>
    <col min="5120" max="5120" width="9.1796875" style="1" customWidth="1"/>
    <col min="5121" max="5121" width="28.453125" style="1" customWidth="1"/>
    <col min="5122" max="5122" width="37.54296875" style="1" customWidth="1"/>
    <col min="5123" max="5123" width="17.453125" style="1" customWidth="1"/>
    <col min="5124" max="5124" width="17.1796875" style="1" customWidth="1"/>
    <col min="5125" max="5125" width="23.81640625" style="1"/>
    <col min="5126" max="5126" width="25.453125" style="1" customWidth="1"/>
    <col min="5127" max="5127" width="19" style="1" customWidth="1"/>
    <col min="5128" max="5143" width="0" style="1" hidden="1" customWidth="1"/>
    <col min="5144" max="5370" width="9.1796875" style="1" customWidth="1"/>
    <col min="5371" max="5371" width="20" style="1" customWidth="1"/>
    <col min="5372" max="5372" width="32.81640625" style="1" customWidth="1"/>
    <col min="5373" max="5373" width="17.453125" style="1" customWidth="1"/>
    <col min="5374" max="5374" width="17.1796875" style="1" customWidth="1"/>
    <col min="5375" max="5375" width="23.81640625" style="1"/>
    <col min="5376" max="5376" width="9.1796875" style="1" customWidth="1"/>
    <col min="5377" max="5377" width="28.453125" style="1" customWidth="1"/>
    <col min="5378" max="5378" width="37.54296875" style="1" customWidth="1"/>
    <col min="5379" max="5379" width="17.453125" style="1" customWidth="1"/>
    <col min="5380" max="5380" width="17.1796875" style="1" customWidth="1"/>
    <col min="5381" max="5381" width="23.81640625" style="1"/>
    <col min="5382" max="5382" width="25.453125" style="1" customWidth="1"/>
    <col min="5383" max="5383" width="19" style="1" customWidth="1"/>
    <col min="5384" max="5399" width="0" style="1" hidden="1" customWidth="1"/>
    <col min="5400" max="5626" width="9.1796875" style="1" customWidth="1"/>
    <col min="5627" max="5627" width="20" style="1" customWidth="1"/>
    <col min="5628" max="5628" width="32.81640625" style="1" customWidth="1"/>
    <col min="5629" max="5629" width="17.453125" style="1" customWidth="1"/>
    <col min="5630" max="5630" width="17.1796875" style="1" customWidth="1"/>
    <col min="5631" max="5631" width="23.81640625" style="1"/>
    <col min="5632" max="5632" width="9.1796875" style="1" customWidth="1"/>
    <col min="5633" max="5633" width="28.453125" style="1" customWidth="1"/>
    <col min="5634" max="5634" width="37.54296875" style="1" customWidth="1"/>
    <col min="5635" max="5635" width="17.453125" style="1" customWidth="1"/>
    <col min="5636" max="5636" width="17.1796875" style="1" customWidth="1"/>
    <col min="5637" max="5637" width="23.81640625" style="1"/>
    <col min="5638" max="5638" width="25.453125" style="1" customWidth="1"/>
    <col min="5639" max="5639" width="19" style="1" customWidth="1"/>
    <col min="5640" max="5655" width="0" style="1" hidden="1" customWidth="1"/>
    <col min="5656" max="5882" width="9.1796875" style="1" customWidth="1"/>
    <col min="5883" max="5883" width="20" style="1" customWidth="1"/>
    <col min="5884" max="5884" width="32.81640625" style="1" customWidth="1"/>
    <col min="5885" max="5885" width="17.453125" style="1" customWidth="1"/>
    <col min="5886" max="5886" width="17.1796875" style="1" customWidth="1"/>
    <col min="5887" max="5887" width="23.81640625" style="1"/>
    <col min="5888" max="5888" width="9.1796875" style="1" customWidth="1"/>
    <col min="5889" max="5889" width="28.453125" style="1" customWidth="1"/>
    <col min="5890" max="5890" width="37.54296875" style="1" customWidth="1"/>
    <col min="5891" max="5891" width="17.453125" style="1" customWidth="1"/>
    <col min="5892" max="5892" width="17.1796875" style="1" customWidth="1"/>
    <col min="5893" max="5893" width="23.81640625" style="1"/>
    <col min="5894" max="5894" width="25.453125" style="1" customWidth="1"/>
    <col min="5895" max="5895" width="19" style="1" customWidth="1"/>
    <col min="5896" max="5911" width="0" style="1" hidden="1" customWidth="1"/>
    <col min="5912" max="6138" width="9.1796875" style="1" customWidth="1"/>
    <col min="6139" max="6139" width="20" style="1" customWidth="1"/>
    <col min="6140" max="6140" width="32.81640625" style="1" customWidth="1"/>
    <col min="6141" max="6141" width="17.453125" style="1" customWidth="1"/>
    <col min="6142" max="6142" width="17.1796875" style="1" customWidth="1"/>
    <col min="6143" max="6143" width="23.81640625" style="1"/>
    <col min="6144" max="6144" width="9.1796875" style="1" customWidth="1"/>
    <col min="6145" max="6145" width="28.453125" style="1" customWidth="1"/>
    <col min="6146" max="6146" width="37.54296875" style="1" customWidth="1"/>
    <col min="6147" max="6147" width="17.453125" style="1" customWidth="1"/>
    <col min="6148" max="6148" width="17.1796875" style="1" customWidth="1"/>
    <col min="6149" max="6149" width="23.81640625" style="1"/>
    <col min="6150" max="6150" width="25.453125" style="1" customWidth="1"/>
    <col min="6151" max="6151" width="19" style="1" customWidth="1"/>
    <col min="6152" max="6167" width="0" style="1" hidden="1" customWidth="1"/>
    <col min="6168" max="6394" width="9.1796875" style="1" customWidth="1"/>
    <col min="6395" max="6395" width="20" style="1" customWidth="1"/>
    <col min="6396" max="6396" width="32.81640625" style="1" customWidth="1"/>
    <col min="6397" max="6397" width="17.453125" style="1" customWidth="1"/>
    <col min="6398" max="6398" width="17.1796875" style="1" customWidth="1"/>
    <col min="6399" max="6399" width="23.81640625" style="1"/>
    <col min="6400" max="6400" width="9.1796875" style="1" customWidth="1"/>
    <col min="6401" max="6401" width="28.453125" style="1" customWidth="1"/>
    <col min="6402" max="6402" width="37.54296875" style="1" customWidth="1"/>
    <col min="6403" max="6403" width="17.453125" style="1" customWidth="1"/>
    <col min="6404" max="6404" width="17.1796875" style="1" customWidth="1"/>
    <col min="6405" max="6405" width="23.81640625" style="1"/>
    <col min="6406" max="6406" width="25.453125" style="1" customWidth="1"/>
    <col min="6407" max="6407" width="19" style="1" customWidth="1"/>
    <col min="6408" max="6423" width="0" style="1" hidden="1" customWidth="1"/>
    <col min="6424" max="6650" width="9.1796875" style="1" customWidth="1"/>
    <col min="6651" max="6651" width="20" style="1" customWidth="1"/>
    <col min="6652" max="6652" width="32.81640625" style="1" customWidth="1"/>
    <col min="6653" max="6653" width="17.453125" style="1" customWidth="1"/>
    <col min="6654" max="6654" width="17.1796875" style="1" customWidth="1"/>
    <col min="6655" max="6655" width="23.81640625" style="1"/>
    <col min="6656" max="6656" width="9.1796875" style="1" customWidth="1"/>
    <col min="6657" max="6657" width="28.453125" style="1" customWidth="1"/>
    <col min="6658" max="6658" width="37.54296875" style="1" customWidth="1"/>
    <col min="6659" max="6659" width="17.453125" style="1" customWidth="1"/>
    <col min="6660" max="6660" width="17.1796875" style="1" customWidth="1"/>
    <col min="6661" max="6661" width="23.81640625" style="1"/>
    <col min="6662" max="6662" width="25.453125" style="1" customWidth="1"/>
    <col min="6663" max="6663" width="19" style="1" customWidth="1"/>
    <col min="6664" max="6679" width="0" style="1" hidden="1" customWidth="1"/>
    <col min="6680" max="6906" width="9.1796875" style="1" customWidth="1"/>
    <col min="6907" max="6907" width="20" style="1" customWidth="1"/>
    <col min="6908" max="6908" width="32.81640625" style="1" customWidth="1"/>
    <col min="6909" max="6909" width="17.453125" style="1" customWidth="1"/>
    <col min="6910" max="6910" width="17.1796875" style="1" customWidth="1"/>
    <col min="6911" max="6911" width="23.81640625" style="1"/>
    <col min="6912" max="6912" width="9.1796875" style="1" customWidth="1"/>
    <col min="6913" max="6913" width="28.453125" style="1" customWidth="1"/>
    <col min="6914" max="6914" width="37.54296875" style="1" customWidth="1"/>
    <col min="6915" max="6915" width="17.453125" style="1" customWidth="1"/>
    <col min="6916" max="6916" width="17.1796875" style="1" customWidth="1"/>
    <col min="6917" max="6917" width="23.81640625" style="1"/>
    <col min="6918" max="6918" width="25.453125" style="1" customWidth="1"/>
    <col min="6919" max="6919" width="19" style="1" customWidth="1"/>
    <col min="6920" max="6935" width="0" style="1" hidden="1" customWidth="1"/>
    <col min="6936" max="7162" width="9.1796875" style="1" customWidth="1"/>
    <col min="7163" max="7163" width="20" style="1" customWidth="1"/>
    <col min="7164" max="7164" width="32.81640625" style="1" customWidth="1"/>
    <col min="7165" max="7165" width="17.453125" style="1" customWidth="1"/>
    <col min="7166" max="7166" width="17.1796875" style="1" customWidth="1"/>
    <col min="7167" max="7167" width="23.81640625" style="1"/>
    <col min="7168" max="7168" width="9.1796875" style="1" customWidth="1"/>
    <col min="7169" max="7169" width="28.453125" style="1" customWidth="1"/>
    <col min="7170" max="7170" width="37.54296875" style="1" customWidth="1"/>
    <col min="7171" max="7171" width="17.453125" style="1" customWidth="1"/>
    <col min="7172" max="7172" width="17.1796875" style="1" customWidth="1"/>
    <col min="7173" max="7173" width="23.81640625" style="1"/>
    <col min="7174" max="7174" width="25.453125" style="1" customWidth="1"/>
    <col min="7175" max="7175" width="19" style="1" customWidth="1"/>
    <col min="7176" max="7191" width="0" style="1" hidden="1" customWidth="1"/>
    <col min="7192" max="7418" width="9.1796875" style="1" customWidth="1"/>
    <col min="7419" max="7419" width="20" style="1" customWidth="1"/>
    <col min="7420" max="7420" width="32.81640625" style="1" customWidth="1"/>
    <col min="7421" max="7421" width="17.453125" style="1" customWidth="1"/>
    <col min="7422" max="7422" width="17.1796875" style="1" customWidth="1"/>
    <col min="7423" max="7423" width="23.81640625" style="1"/>
    <col min="7424" max="7424" width="9.1796875" style="1" customWidth="1"/>
    <col min="7425" max="7425" width="28.453125" style="1" customWidth="1"/>
    <col min="7426" max="7426" width="37.54296875" style="1" customWidth="1"/>
    <col min="7427" max="7427" width="17.453125" style="1" customWidth="1"/>
    <col min="7428" max="7428" width="17.1796875" style="1" customWidth="1"/>
    <col min="7429" max="7429" width="23.81640625" style="1"/>
    <col min="7430" max="7430" width="25.453125" style="1" customWidth="1"/>
    <col min="7431" max="7431" width="19" style="1" customWidth="1"/>
    <col min="7432" max="7447" width="0" style="1" hidden="1" customWidth="1"/>
    <col min="7448" max="7674" width="9.1796875" style="1" customWidth="1"/>
    <col min="7675" max="7675" width="20" style="1" customWidth="1"/>
    <col min="7676" max="7676" width="32.81640625" style="1" customWidth="1"/>
    <col min="7677" max="7677" width="17.453125" style="1" customWidth="1"/>
    <col min="7678" max="7678" width="17.1796875" style="1" customWidth="1"/>
    <col min="7679" max="7679" width="23.81640625" style="1"/>
    <col min="7680" max="7680" width="9.1796875" style="1" customWidth="1"/>
    <col min="7681" max="7681" width="28.453125" style="1" customWidth="1"/>
    <col min="7682" max="7682" width="37.54296875" style="1" customWidth="1"/>
    <col min="7683" max="7683" width="17.453125" style="1" customWidth="1"/>
    <col min="7684" max="7684" width="17.1796875" style="1" customWidth="1"/>
    <col min="7685" max="7685" width="23.81640625" style="1"/>
    <col min="7686" max="7686" width="25.453125" style="1" customWidth="1"/>
    <col min="7687" max="7687" width="19" style="1" customWidth="1"/>
    <col min="7688" max="7703" width="0" style="1" hidden="1" customWidth="1"/>
    <col min="7704" max="7930" width="9.1796875" style="1" customWidth="1"/>
    <col min="7931" max="7931" width="20" style="1" customWidth="1"/>
    <col min="7932" max="7932" width="32.81640625" style="1" customWidth="1"/>
    <col min="7933" max="7933" width="17.453125" style="1" customWidth="1"/>
    <col min="7934" max="7934" width="17.1796875" style="1" customWidth="1"/>
    <col min="7935" max="7935" width="23.81640625" style="1"/>
    <col min="7936" max="7936" width="9.1796875" style="1" customWidth="1"/>
    <col min="7937" max="7937" width="28.453125" style="1" customWidth="1"/>
    <col min="7938" max="7938" width="37.54296875" style="1" customWidth="1"/>
    <col min="7939" max="7939" width="17.453125" style="1" customWidth="1"/>
    <col min="7940" max="7940" width="17.1796875" style="1" customWidth="1"/>
    <col min="7941" max="7941" width="23.81640625" style="1"/>
    <col min="7942" max="7942" width="25.453125" style="1" customWidth="1"/>
    <col min="7943" max="7943" width="19" style="1" customWidth="1"/>
    <col min="7944" max="7959" width="0" style="1" hidden="1" customWidth="1"/>
    <col min="7960" max="8186" width="9.1796875" style="1" customWidth="1"/>
    <col min="8187" max="8187" width="20" style="1" customWidth="1"/>
    <col min="8188" max="8188" width="32.81640625" style="1" customWidth="1"/>
    <col min="8189" max="8189" width="17.453125" style="1" customWidth="1"/>
    <col min="8190" max="8190" width="17.1796875" style="1" customWidth="1"/>
    <col min="8191" max="8191" width="23.81640625" style="1"/>
    <col min="8192" max="8192" width="9.1796875" style="1" customWidth="1"/>
    <col min="8193" max="8193" width="28.453125" style="1" customWidth="1"/>
    <col min="8194" max="8194" width="37.54296875" style="1" customWidth="1"/>
    <col min="8195" max="8195" width="17.453125" style="1" customWidth="1"/>
    <col min="8196" max="8196" width="17.1796875" style="1" customWidth="1"/>
    <col min="8197" max="8197" width="23.81640625" style="1"/>
    <col min="8198" max="8198" width="25.453125" style="1" customWidth="1"/>
    <col min="8199" max="8199" width="19" style="1" customWidth="1"/>
    <col min="8200" max="8215" width="0" style="1" hidden="1" customWidth="1"/>
    <col min="8216" max="8442" width="9.1796875" style="1" customWidth="1"/>
    <col min="8443" max="8443" width="20" style="1" customWidth="1"/>
    <col min="8444" max="8444" width="32.81640625" style="1" customWidth="1"/>
    <col min="8445" max="8445" width="17.453125" style="1" customWidth="1"/>
    <col min="8446" max="8446" width="17.1796875" style="1" customWidth="1"/>
    <col min="8447" max="8447" width="23.81640625" style="1"/>
    <col min="8448" max="8448" width="9.1796875" style="1" customWidth="1"/>
    <col min="8449" max="8449" width="28.453125" style="1" customWidth="1"/>
    <col min="8450" max="8450" width="37.54296875" style="1" customWidth="1"/>
    <col min="8451" max="8451" width="17.453125" style="1" customWidth="1"/>
    <col min="8452" max="8452" width="17.1796875" style="1" customWidth="1"/>
    <col min="8453" max="8453" width="23.81640625" style="1"/>
    <col min="8454" max="8454" width="25.453125" style="1" customWidth="1"/>
    <col min="8455" max="8455" width="19" style="1" customWidth="1"/>
    <col min="8456" max="8471" width="0" style="1" hidden="1" customWidth="1"/>
    <col min="8472" max="8698" width="9.1796875" style="1" customWidth="1"/>
    <col min="8699" max="8699" width="20" style="1" customWidth="1"/>
    <col min="8700" max="8700" width="32.81640625" style="1" customWidth="1"/>
    <col min="8701" max="8701" width="17.453125" style="1" customWidth="1"/>
    <col min="8702" max="8702" width="17.1796875" style="1" customWidth="1"/>
    <col min="8703" max="8703" width="23.81640625" style="1"/>
    <col min="8704" max="8704" width="9.1796875" style="1" customWidth="1"/>
    <col min="8705" max="8705" width="28.453125" style="1" customWidth="1"/>
    <col min="8706" max="8706" width="37.54296875" style="1" customWidth="1"/>
    <col min="8707" max="8707" width="17.453125" style="1" customWidth="1"/>
    <col min="8708" max="8708" width="17.1796875" style="1" customWidth="1"/>
    <col min="8709" max="8709" width="23.81640625" style="1"/>
    <col min="8710" max="8710" width="25.453125" style="1" customWidth="1"/>
    <col min="8711" max="8711" width="19" style="1" customWidth="1"/>
    <col min="8712" max="8727" width="0" style="1" hidden="1" customWidth="1"/>
    <col min="8728" max="8954" width="9.1796875" style="1" customWidth="1"/>
    <col min="8955" max="8955" width="20" style="1" customWidth="1"/>
    <col min="8956" max="8956" width="32.81640625" style="1" customWidth="1"/>
    <col min="8957" max="8957" width="17.453125" style="1" customWidth="1"/>
    <col min="8958" max="8958" width="17.1796875" style="1" customWidth="1"/>
    <col min="8959" max="8959" width="23.81640625" style="1"/>
    <col min="8960" max="8960" width="9.1796875" style="1" customWidth="1"/>
    <col min="8961" max="8961" width="28.453125" style="1" customWidth="1"/>
    <col min="8962" max="8962" width="37.54296875" style="1" customWidth="1"/>
    <col min="8963" max="8963" width="17.453125" style="1" customWidth="1"/>
    <col min="8964" max="8964" width="17.1796875" style="1" customWidth="1"/>
    <col min="8965" max="8965" width="23.81640625" style="1"/>
    <col min="8966" max="8966" width="25.453125" style="1" customWidth="1"/>
    <col min="8967" max="8967" width="19" style="1" customWidth="1"/>
    <col min="8968" max="8983" width="0" style="1" hidden="1" customWidth="1"/>
    <col min="8984" max="9210" width="9.1796875" style="1" customWidth="1"/>
    <col min="9211" max="9211" width="20" style="1" customWidth="1"/>
    <col min="9212" max="9212" width="32.81640625" style="1" customWidth="1"/>
    <col min="9213" max="9213" width="17.453125" style="1" customWidth="1"/>
    <col min="9214" max="9214" width="17.1796875" style="1" customWidth="1"/>
    <col min="9215" max="9215" width="23.81640625" style="1"/>
    <col min="9216" max="9216" width="9.1796875" style="1" customWidth="1"/>
    <col min="9217" max="9217" width="28.453125" style="1" customWidth="1"/>
    <col min="9218" max="9218" width="37.54296875" style="1" customWidth="1"/>
    <col min="9219" max="9219" width="17.453125" style="1" customWidth="1"/>
    <col min="9220" max="9220" width="17.1796875" style="1" customWidth="1"/>
    <col min="9221" max="9221" width="23.81640625" style="1"/>
    <col min="9222" max="9222" width="25.453125" style="1" customWidth="1"/>
    <col min="9223" max="9223" width="19" style="1" customWidth="1"/>
    <col min="9224" max="9239" width="0" style="1" hidden="1" customWidth="1"/>
    <col min="9240" max="9466" width="9.1796875" style="1" customWidth="1"/>
    <col min="9467" max="9467" width="20" style="1" customWidth="1"/>
    <col min="9468" max="9468" width="32.81640625" style="1" customWidth="1"/>
    <col min="9469" max="9469" width="17.453125" style="1" customWidth="1"/>
    <col min="9470" max="9470" width="17.1796875" style="1" customWidth="1"/>
    <col min="9471" max="9471" width="23.81640625" style="1"/>
    <col min="9472" max="9472" width="9.1796875" style="1" customWidth="1"/>
    <col min="9473" max="9473" width="28.453125" style="1" customWidth="1"/>
    <col min="9474" max="9474" width="37.54296875" style="1" customWidth="1"/>
    <col min="9475" max="9475" width="17.453125" style="1" customWidth="1"/>
    <col min="9476" max="9476" width="17.1796875" style="1" customWidth="1"/>
    <col min="9477" max="9477" width="23.81640625" style="1"/>
    <col min="9478" max="9478" width="25.453125" style="1" customWidth="1"/>
    <col min="9479" max="9479" width="19" style="1" customWidth="1"/>
    <col min="9480" max="9495" width="0" style="1" hidden="1" customWidth="1"/>
    <col min="9496" max="9722" width="9.1796875" style="1" customWidth="1"/>
    <col min="9723" max="9723" width="20" style="1" customWidth="1"/>
    <col min="9724" max="9724" width="32.81640625" style="1" customWidth="1"/>
    <col min="9725" max="9725" width="17.453125" style="1" customWidth="1"/>
    <col min="9726" max="9726" width="17.1796875" style="1" customWidth="1"/>
    <col min="9727" max="9727" width="23.81640625" style="1"/>
    <col min="9728" max="9728" width="9.1796875" style="1" customWidth="1"/>
    <col min="9729" max="9729" width="28.453125" style="1" customWidth="1"/>
    <col min="9730" max="9730" width="37.54296875" style="1" customWidth="1"/>
    <col min="9731" max="9731" width="17.453125" style="1" customWidth="1"/>
    <col min="9732" max="9732" width="17.1796875" style="1" customWidth="1"/>
    <col min="9733" max="9733" width="23.81640625" style="1"/>
    <col min="9734" max="9734" width="25.453125" style="1" customWidth="1"/>
    <col min="9735" max="9735" width="19" style="1" customWidth="1"/>
    <col min="9736" max="9751" width="0" style="1" hidden="1" customWidth="1"/>
    <col min="9752" max="9978" width="9.1796875" style="1" customWidth="1"/>
    <col min="9979" max="9979" width="20" style="1" customWidth="1"/>
    <col min="9980" max="9980" width="32.81640625" style="1" customWidth="1"/>
    <col min="9981" max="9981" width="17.453125" style="1" customWidth="1"/>
    <col min="9982" max="9982" width="17.1796875" style="1" customWidth="1"/>
    <col min="9983" max="9983" width="23.81640625" style="1"/>
    <col min="9984" max="9984" width="9.1796875" style="1" customWidth="1"/>
    <col min="9985" max="9985" width="28.453125" style="1" customWidth="1"/>
    <col min="9986" max="9986" width="37.54296875" style="1" customWidth="1"/>
    <col min="9987" max="9987" width="17.453125" style="1" customWidth="1"/>
    <col min="9988" max="9988" width="17.1796875" style="1" customWidth="1"/>
    <col min="9989" max="9989" width="23.81640625" style="1"/>
    <col min="9990" max="9990" width="25.453125" style="1" customWidth="1"/>
    <col min="9991" max="9991" width="19" style="1" customWidth="1"/>
    <col min="9992" max="10007" width="0" style="1" hidden="1" customWidth="1"/>
    <col min="10008" max="10234" width="9.1796875" style="1" customWidth="1"/>
    <col min="10235" max="10235" width="20" style="1" customWidth="1"/>
    <col min="10236" max="10236" width="32.81640625" style="1" customWidth="1"/>
    <col min="10237" max="10237" width="17.453125" style="1" customWidth="1"/>
    <col min="10238" max="10238" width="17.1796875" style="1" customWidth="1"/>
    <col min="10239" max="10239" width="23.81640625" style="1"/>
    <col min="10240" max="10240" width="9.1796875" style="1" customWidth="1"/>
    <col min="10241" max="10241" width="28.453125" style="1" customWidth="1"/>
    <col min="10242" max="10242" width="37.54296875" style="1" customWidth="1"/>
    <col min="10243" max="10243" width="17.453125" style="1" customWidth="1"/>
    <col min="10244" max="10244" width="17.1796875" style="1" customWidth="1"/>
    <col min="10245" max="10245" width="23.81640625" style="1"/>
    <col min="10246" max="10246" width="25.453125" style="1" customWidth="1"/>
    <col min="10247" max="10247" width="19" style="1" customWidth="1"/>
    <col min="10248" max="10263" width="0" style="1" hidden="1" customWidth="1"/>
    <col min="10264" max="10490" width="9.1796875" style="1" customWidth="1"/>
    <col min="10491" max="10491" width="20" style="1" customWidth="1"/>
    <col min="10492" max="10492" width="32.81640625" style="1" customWidth="1"/>
    <col min="10493" max="10493" width="17.453125" style="1" customWidth="1"/>
    <col min="10494" max="10494" width="17.1796875" style="1" customWidth="1"/>
    <col min="10495" max="10495" width="23.81640625" style="1"/>
    <col min="10496" max="10496" width="9.1796875" style="1" customWidth="1"/>
    <col min="10497" max="10497" width="28.453125" style="1" customWidth="1"/>
    <col min="10498" max="10498" width="37.54296875" style="1" customWidth="1"/>
    <col min="10499" max="10499" width="17.453125" style="1" customWidth="1"/>
    <col min="10500" max="10500" width="17.1796875" style="1" customWidth="1"/>
    <col min="10501" max="10501" width="23.81640625" style="1"/>
    <col min="10502" max="10502" width="25.453125" style="1" customWidth="1"/>
    <col min="10503" max="10503" width="19" style="1" customWidth="1"/>
    <col min="10504" max="10519" width="0" style="1" hidden="1" customWidth="1"/>
    <col min="10520" max="10746" width="9.1796875" style="1" customWidth="1"/>
    <col min="10747" max="10747" width="20" style="1" customWidth="1"/>
    <col min="10748" max="10748" width="32.81640625" style="1" customWidth="1"/>
    <col min="10749" max="10749" width="17.453125" style="1" customWidth="1"/>
    <col min="10750" max="10750" width="17.1796875" style="1" customWidth="1"/>
    <col min="10751" max="10751" width="23.81640625" style="1"/>
    <col min="10752" max="10752" width="9.1796875" style="1" customWidth="1"/>
    <col min="10753" max="10753" width="28.453125" style="1" customWidth="1"/>
    <col min="10754" max="10754" width="37.54296875" style="1" customWidth="1"/>
    <col min="10755" max="10755" width="17.453125" style="1" customWidth="1"/>
    <col min="10756" max="10756" width="17.1796875" style="1" customWidth="1"/>
    <col min="10757" max="10757" width="23.81640625" style="1"/>
    <col min="10758" max="10758" width="25.453125" style="1" customWidth="1"/>
    <col min="10759" max="10759" width="19" style="1" customWidth="1"/>
    <col min="10760" max="10775" width="0" style="1" hidden="1" customWidth="1"/>
    <col min="10776" max="11002" width="9.1796875" style="1" customWidth="1"/>
    <col min="11003" max="11003" width="20" style="1" customWidth="1"/>
    <col min="11004" max="11004" width="32.81640625" style="1" customWidth="1"/>
    <col min="11005" max="11005" width="17.453125" style="1" customWidth="1"/>
    <col min="11006" max="11006" width="17.1796875" style="1" customWidth="1"/>
    <col min="11007" max="11007" width="23.81640625" style="1"/>
    <col min="11008" max="11008" width="9.1796875" style="1" customWidth="1"/>
    <col min="11009" max="11009" width="28.453125" style="1" customWidth="1"/>
    <col min="11010" max="11010" width="37.54296875" style="1" customWidth="1"/>
    <col min="11011" max="11011" width="17.453125" style="1" customWidth="1"/>
    <col min="11012" max="11012" width="17.1796875" style="1" customWidth="1"/>
    <col min="11013" max="11013" width="23.81640625" style="1"/>
    <col min="11014" max="11014" width="25.453125" style="1" customWidth="1"/>
    <col min="11015" max="11015" width="19" style="1" customWidth="1"/>
    <col min="11016" max="11031" width="0" style="1" hidden="1" customWidth="1"/>
    <col min="11032" max="11258" width="9.1796875" style="1" customWidth="1"/>
    <col min="11259" max="11259" width="20" style="1" customWidth="1"/>
    <col min="11260" max="11260" width="32.81640625" style="1" customWidth="1"/>
    <col min="11261" max="11261" width="17.453125" style="1" customWidth="1"/>
    <col min="11262" max="11262" width="17.1796875" style="1" customWidth="1"/>
    <col min="11263" max="11263" width="23.81640625" style="1"/>
    <col min="11264" max="11264" width="9.1796875" style="1" customWidth="1"/>
    <col min="11265" max="11265" width="28.453125" style="1" customWidth="1"/>
    <col min="11266" max="11266" width="37.54296875" style="1" customWidth="1"/>
    <col min="11267" max="11267" width="17.453125" style="1" customWidth="1"/>
    <col min="11268" max="11268" width="17.1796875" style="1" customWidth="1"/>
    <col min="11269" max="11269" width="23.81640625" style="1"/>
    <col min="11270" max="11270" width="25.453125" style="1" customWidth="1"/>
    <col min="11271" max="11271" width="19" style="1" customWidth="1"/>
    <col min="11272" max="11287" width="0" style="1" hidden="1" customWidth="1"/>
    <col min="11288" max="11514" width="9.1796875" style="1" customWidth="1"/>
    <col min="11515" max="11515" width="20" style="1" customWidth="1"/>
    <col min="11516" max="11516" width="32.81640625" style="1" customWidth="1"/>
    <col min="11517" max="11517" width="17.453125" style="1" customWidth="1"/>
    <col min="11518" max="11518" width="17.1796875" style="1" customWidth="1"/>
    <col min="11519" max="11519" width="23.81640625" style="1"/>
    <col min="11520" max="11520" width="9.1796875" style="1" customWidth="1"/>
    <col min="11521" max="11521" width="28.453125" style="1" customWidth="1"/>
    <col min="11522" max="11522" width="37.54296875" style="1" customWidth="1"/>
    <col min="11523" max="11523" width="17.453125" style="1" customWidth="1"/>
    <col min="11524" max="11524" width="17.1796875" style="1" customWidth="1"/>
    <col min="11525" max="11525" width="23.81640625" style="1"/>
    <col min="11526" max="11526" width="25.453125" style="1" customWidth="1"/>
    <col min="11527" max="11527" width="19" style="1" customWidth="1"/>
    <col min="11528" max="11543" width="0" style="1" hidden="1" customWidth="1"/>
    <col min="11544" max="11770" width="9.1796875" style="1" customWidth="1"/>
    <col min="11771" max="11771" width="20" style="1" customWidth="1"/>
    <col min="11772" max="11772" width="32.81640625" style="1" customWidth="1"/>
    <col min="11773" max="11773" width="17.453125" style="1" customWidth="1"/>
    <col min="11774" max="11774" width="17.1796875" style="1" customWidth="1"/>
    <col min="11775" max="11775" width="23.81640625" style="1"/>
    <col min="11776" max="11776" width="9.1796875" style="1" customWidth="1"/>
    <col min="11777" max="11777" width="28.453125" style="1" customWidth="1"/>
    <col min="11778" max="11778" width="37.54296875" style="1" customWidth="1"/>
    <col min="11779" max="11779" width="17.453125" style="1" customWidth="1"/>
    <col min="11780" max="11780" width="17.1796875" style="1" customWidth="1"/>
    <col min="11781" max="11781" width="23.81640625" style="1"/>
    <col min="11782" max="11782" width="25.453125" style="1" customWidth="1"/>
    <col min="11783" max="11783" width="19" style="1" customWidth="1"/>
    <col min="11784" max="11799" width="0" style="1" hidden="1" customWidth="1"/>
    <col min="11800" max="12026" width="9.1796875" style="1" customWidth="1"/>
    <col min="12027" max="12027" width="20" style="1" customWidth="1"/>
    <col min="12028" max="12028" width="32.81640625" style="1" customWidth="1"/>
    <col min="12029" max="12029" width="17.453125" style="1" customWidth="1"/>
    <col min="12030" max="12030" width="17.1796875" style="1" customWidth="1"/>
    <col min="12031" max="12031" width="23.81640625" style="1"/>
    <col min="12032" max="12032" width="9.1796875" style="1" customWidth="1"/>
    <col min="12033" max="12033" width="28.453125" style="1" customWidth="1"/>
    <col min="12034" max="12034" width="37.54296875" style="1" customWidth="1"/>
    <col min="12035" max="12035" width="17.453125" style="1" customWidth="1"/>
    <col min="12036" max="12036" width="17.1796875" style="1" customWidth="1"/>
    <col min="12037" max="12037" width="23.81640625" style="1"/>
    <col min="12038" max="12038" width="25.453125" style="1" customWidth="1"/>
    <col min="12039" max="12039" width="19" style="1" customWidth="1"/>
    <col min="12040" max="12055" width="0" style="1" hidden="1" customWidth="1"/>
    <col min="12056" max="12282" width="9.1796875" style="1" customWidth="1"/>
    <col min="12283" max="12283" width="20" style="1" customWidth="1"/>
    <col min="12284" max="12284" width="32.81640625" style="1" customWidth="1"/>
    <col min="12285" max="12285" width="17.453125" style="1" customWidth="1"/>
    <col min="12286" max="12286" width="17.1796875" style="1" customWidth="1"/>
    <col min="12287" max="12287" width="23.81640625" style="1"/>
    <col min="12288" max="12288" width="9.1796875" style="1" customWidth="1"/>
    <col min="12289" max="12289" width="28.453125" style="1" customWidth="1"/>
    <col min="12290" max="12290" width="37.54296875" style="1" customWidth="1"/>
    <col min="12291" max="12291" width="17.453125" style="1" customWidth="1"/>
    <col min="12292" max="12292" width="17.1796875" style="1" customWidth="1"/>
    <col min="12293" max="12293" width="23.81640625" style="1"/>
    <col min="12294" max="12294" width="25.453125" style="1" customWidth="1"/>
    <col min="12295" max="12295" width="19" style="1" customWidth="1"/>
    <col min="12296" max="12311" width="0" style="1" hidden="1" customWidth="1"/>
    <col min="12312" max="12538" width="9.1796875" style="1" customWidth="1"/>
    <col min="12539" max="12539" width="20" style="1" customWidth="1"/>
    <col min="12540" max="12540" width="32.81640625" style="1" customWidth="1"/>
    <col min="12541" max="12541" width="17.453125" style="1" customWidth="1"/>
    <col min="12542" max="12542" width="17.1796875" style="1" customWidth="1"/>
    <col min="12543" max="12543" width="23.81640625" style="1"/>
    <col min="12544" max="12544" width="9.1796875" style="1" customWidth="1"/>
    <col min="12545" max="12545" width="28.453125" style="1" customWidth="1"/>
    <col min="12546" max="12546" width="37.54296875" style="1" customWidth="1"/>
    <col min="12547" max="12547" width="17.453125" style="1" customWidth="1"/>
    <col min="12548" max="12548" width="17.1796875" style="1" customWidth="1"/>
    <col min="12549" max="12549" width="23.81640625" style="1"/>
    <col min="12550" max="12550" width="25.453125" style="1" customWidth="1"/>
    <col min="12551" max="12551" width="19" style="1" customWidth="1"/>
    <col min="12552" max="12567" width="0" style="1" hidden="1" customWidth="1"/>
    <col min="12568" max="12794" width="9.1796875" style="1" customWidth="1"/>
    <col min="12795" max="12795" width="20" style="1" customWidth="1"/>
    <col min="12796" max="12796" width="32.81640625" style="1" customWidth="1"/>
    <col min="12797" max="12797" width="17.453125" style="1" customWidth="1"/>
    <col min="12798" max="12798" width="17.1796875" style="1" customWidth="1"/>
    <col min="12799" max="12799" width="23.81640625" style="1"/>
    <col min="12800" max="12800" width="9.1796875" style="1" customWidth="1"/>
    <col min="12801" max="12801" width="28.453125" style="1" customWidth="1"/>
    <col min="12802" max="12802" width="37.54296875" style="1" customWidth="1"/>
    <col min="12803" max="12803" width="17.453125" style="1" customWidth="1"/>
    <col min="12804" max="12804" width="17.1796875" style="1" customWidth="1"/>
    <col min="12805" max="12805" width="23.81640625" style="1"/>
    <col min="12806" max="12806" width="25.453125" style="1" customWidth="1"/>
    <col min="12807" max="12807" width="19" style="1" customWidth="1"/>
    <col min="12808" max="12823" width="0" style="1" hidden="1" customWidth="1"/>
    <col min="12824" max="13050" width="9.1796875" style="1" customWidth="1"/>
    <col min="13051" max="13051" width="20" style="1" customWidth="1"/>
    <col min="13052" max="13052" width="32.81640625" style="1" customWidth="1"/>
    <col min="13053" max="13053" width="17.453125" style="1" customWidth="1"/>
    <col min="13054" max="13054" width="17.1796875" style="1" customWidth="1"/>
    <col min="13055" max="13055" width="23.81640625" style="1"/>
    <col min="13056" max="13056" width="9.1796875" style="1" customWidth="1"/>
    <col min="13057" max="13057" width="28.453125" style="1" customWidth="1"/>
    <col min="13058" max="13058" width="37.54296875" style="1" customWidth="1"/>
    <col min="13059" max="13059" width="17.453125" style="1" customWidth="1"/>
    <col min="13060" max="13060" width="17.1796875" style="1" customWidth="1"/>
    <col min="13061" max="13061" width="23.81640625" style="1"/>
    <col min="13062" max="13062" width="25.453125" style="1" customWidth="1"/>
    <col min="13063" max="13063" width="19" style="1" customWidth="1"/>
    <col min="13064" max="13079" width="0" style="1" hidden="1" customWidth="1"/>
    <col min="13080" max="13306" width="9.1796875" style="1" customWidth="1"/>
    <col min="13307" max="13307" width="20" style="1" customWidth="1"/>
    <col min="13308" max="13308" width="32.81640625" style="1" customWidth="1"/>
    <col min="13309" max="13309" width="17.453125" style="1" customWidth="1"/>
    <col min="13310" max="13310" width="17.1796875" style="1" customWidth="1"/>
    <col min="13311" max="13311" width="23.81640625" style="1"/>
    <col min="13312" max="13312" width="9.1796875" style="1" customWidth="1"/>
    <col min="13313" max="13313" width="28.453125" style="1" customWidth="1"/>
    <col min="13314" max="13314" width="37.54296875" style="1" customWidth="1"/>
    <col min="13315" max="13315" width="17.453125" style="1" customWidth="1"/>
    <col min="13316" max="13316" width="17.1796875" style="1" customWidth="1"/>
    <col min="13317" max="13317" width="23.81640625" style="1"/>
    <col min="13318" max="13318" width="25.453125" style="1" customWidth="1"/>
    <col min="13319" max="13319" width="19" style="1" customWidth="1"/>
    <col min="13320" max="13335" width="0" style="1" hidden="1" customWidth="1"/>
    <col min="13336" max="13562" width="9.1796875" style="1" customWidth="1"/>
    <col min="13563" max="13563" width="20" style="1" customWidth="1"/>
    <col min="13564" max="13564" width="32.81640625" style="1" customWidth="1"/>
    <col min="13565" max="13565" width="17.453125" style="1" customWidth="1"/>
    <col min="13566" max="13566" width="17.1796875" style="1" customWidth="1"/>
    <col min="13567" max="13567" width="23.81640625" style="1"/>
    <col min="13568" max="13568" width="9.1796875" style="1" customWidth="1"/>
    <col min="13569" max="13569" width="28.453125" style="1" customWidth="1"/>
    <col min="13570" max="13570" width="37.54296875" style="1" customWidth="1"/>
    <col min="13571" max="13571" width="17.453125" style="1" customWidth="1"/>
    <col min="13572" max="13572" width="17.1796875" style="1" customWidth="1"/>
    <col min="13573" max="13573" width="23.81640625" style="1"/>
    <col min="13574" max="13574" width="25.453125" style="1" customWidth="1"/>
    <col min="13575" max="13575" width="19" style="1" customWidth="1"/>
    <col min="13576" max="13591" width="0" style="1" hidden="1" customWidth="1"/>
    <col min="13592" max="13818" width="9.1796875" style="1" customWidth="1"/>
    <col min="13819" max="13819" width="20" style="1" customWidth="1"/>
    <col min="13820" max="13820" width="32.81640625" style="1" customWidth="1"/>
    <col min="13821" max="13821" width="17.453125" style="1" customWidth="1"/>
    <col min="13822" max="13822" width="17.1796875" style="1" customWidth="1"/>
    <col min="13823" max="13823" width="23.81640625" style="1"/>
    <col min="13824" max="13824" width="9.1796875" style="1" customWidth="1"/>
    <col min="13825" max="13825" width="28.453125" style="1" customWidth="1"/>
    <col min="13826" max="13826" width="37.54296875" style="1" customWidth="1"/>
    <col min="13827" max="13827" width="17.453125" style="1" customWidth="1"/>
    <col min="13828" max="13828" width="17.1796875" style="1" customWidth="1"/>
    <col min="13829" max="13829" width="23.81640625" style="1"/>
    <col min="13830" max="13830" width="25.453125" style="1" customWidth="1"/>
    <col min="13831" max="13831" width="19" style="1" customWidth="1"/>
    <col min="13832" max="13847" width="0" style="1" hidden="1" customWidth="1"/>
    <col min="13848" max="14074" width="9.1796875" style="1" customWidth="1"/>
    <col min="14075" max="14075" width="20" style="1" customWidth="1"/>
    <col min="14076" max="14076" width="32.81640625" style="1" customWidth="1"/>
    <col min="14077" max="14077" width="17.453125" style="1" customWidth="1"/>
    <col min="14078" max="14078" width="17.1796875" style="1" customWidth="1"/>
    <col min="14079" max="14079" width="23.81640625" style="1"/>
    <col min="14080" max="14080" width="9.1796875" style="1" customWidth="1"/>
    <col min="14081" max="14081" width="28.453125" style="1" customWidth="1"/>
    <col min="14082" max="14082" width="37.54296875" style="1" customWidth="1"/>
    <col min="14083" max="14083" width="17.453125" style="1" customWidth="1"/>
    <col min="14084" max="14084" width="17.1796875" style="1" customWidth="1"/>
    <col min="14085" max="14085" width="23.81640625" style="1"/>
    <col min="14086" max="14086" width="25.453125" style="1" customWidth="1"/>
    <col min="14087" max="14087" width="19" style="1" customWidth="1"/>
    <col min="14088" max="14103" width="0" style="1" hidden="1" customWidth="1"/>
    <col min="14104" max="14330" width="9.1796875" style="1" customWidth="1"/>
    <col min="14331" max="14331" width="20" style="1" customWidth="1"/>
    <col min="14332" max="14332" width="32.81640625" style="1" customWidth="1"/>
    <col min="14333" max="14333" width="17.453125" style="1" customWidth="1"/>
    <col min="14334" max="14334" width="17.1796875" style="1" customWidth="1"/>
    <col min="14335" max="14335" width="23.81640625" style="1"/>
    <col min="14336" max="14336" width="9.1796875" style="1" customWidth="1"/>
    <col min="14337" max="14337" width="28.453125" style="1" customWidth="1"/>
    <col min="14338" max="14338" width="37.54296875" style="1" customWidth="1"/>
    <col min="14339" max="14339" width="17.453125" style="1" customWidth="1"/>
    <col min="14340" max="14340" width="17.1796875" style="1" customWidth="1"/>
    <col min="14341" max="14341" width="23.81640625" style="1"/>
    <col min="14342" max="14342" width="25.453125" style="1" customWidth="1"/>
    <col min="14343" max="14343" width="19" style="1" customWidth="1"/>
    <col min="14344" max="14359" width="0" style="1" hidden="1" customWidth="1"/>
    <col min="14360" max="14586" width="9.1796875" style="1" customWidth="1"/>
    <col min="14587" max="14587" width="20" style="1" customWidth="1"/>
    <col min="14588" max="14588" width="32.81640625" style="1" customWidth="1"/>
    <col min="14589" max="14589" width="17.453125" style="1" customWidth="1"/>
    <col min="14590" max="14590" width="17.1796875" style="1" customWidth="1"/>
    <col min="14591" max="14591" width="23.81640625" style="1"/>
    <col min="14592" max="14592" width="9.1796875" style="1" customWidth="1"/>
    <col min="14593" max="14593" width="28.453125" style="1" customWidth="1"/>
    <col min="14594" max="14594" width="37.54296875" style="1" customWidth="1"/>
    <col min="14595" max="14595" width="17.453125" style="1" customWidth="1"/>
    <col min="14596" max="14596" width="17.1796875" style="1" customWidth="1"/>
    <col min="14597" max="14597" width="23.81640625" style="1"/>
    <col min="14598" max="14598" width="25.453125" style="1" customWidth="1"/>
    <col min="14599" max="14599" width="19" style="1" customWidth="1"/>
    <col min="14600" max="14615" width="0" style="1" hidden="1" customWidth="1"/>
    <col min="14616" max="14842" width="9.1796875" style="1" customWidth="1"/>
    <col min="14843" max="14843" width="20" style="1" customWidth="1"/>
    <col min="14844" max="14844" width="32.81640625" style="1" customWidth="1"/>
    <col min="14845" max="14845" width="17.453125" style="1" customWidth="1"/>
    <col min="14846" max="14846" width="17.1796875" style="1" customWidth="1"/>
    <col min="14847" max="14847" width="23.81640625" style="1"/>
    <col min="14848" max="14848" width="9.1796875" style="1" customWidth="1"/>
    <col min="14849" max="14849" width="28.453125" style="1" customWidth="1"/>
    <col min="14850" max="14850" width="37.54296875" style="1" customWidth="1"/>
    <col min="14851" max="14851" width="17.453125" style="1" customWidth="1"/>
    <col min="14852" max="14852" width="17.1796875" style="1" customWidth="1"/>
    <col min="14853" max="14853" width="23.81640625" style="1"/>
    <col min="14854" max="14854" width="25.453125" style="1" customWidth="1"/>
    <col min="14855" max="14855" width="19" style="1" customWidth="1"/>
    <col min="14856" max="14871" width="0" style="1" hidden="1" customWidth="1"/>
    <col min="14872" max="15098" width="9.1796875" style="1" customWidth="1"/>
    <col min="15099" max="15099" width="20" style="1" customWidth="1"/>
    <col min="15100" max="15100" width="32.81640625" style="1" customWidth="1"/>
    <col min="15101" max="15101" width="17.453125" style="1" customWidth="1"/>
    <col min="15102" max="15102" width="17.1796875" style="1" customWidth="1"/>
    <col min="15103" max="15103" width="23.81640625" style="1"/>
    <col min="15104" max="15104" width="9.1796875" style="1" customWidth="1"/>
    <col min="15105" max="15105" width="28.453125" style="1" customWidth="1"/>
    <col min="15106" max="15106" width="37.54296875" style="1" customWidth="1"/>
    <col min="15107" max="15107" width="17.453125" style="1" customWidth="1"/>
    <col min="15108" max="15108" width="17.1796875" style="1" customWidth="1"/>
    <col min="15109" max="15109" width="23.81640625" style="1"/>
    <col min="15110" max="15110" width="25.453125" style="1" customWidth="1"/>
    <col min="15111" max="15111" width="19" style="1" customWidth="1"/>
    <col min="15112" max="15127" width="0" style="1" hidden="1" customWidth="1"/>
    <col min="15128" max="15354" width="9.1796875" style="1" customWidth="1"/>
    <col min="15355" max="15355" width="20" style="1" customWidth="1"/>
    <col min="15356" max="15356" width="32.81640625" style="1" customWidth="1"/>
    <col min="15357" max="15357" width="17.453125" style="1" customWidth="1"/>
    <col min="15358" max="15358" width="17.1796875" style="1" customWidth="1"/>
    <col min="15359" max="15359" width="23.81640625" style="1"/>
    <col min="15360" max="15360" width="9.1796875" style="1" customWidth="1"/>
    <col min="15361" max="15361" width="28.453125" style="1" customWidth="1"/>
    <col min="15362" max="15362" width="37.54296875" style="1" customWidth="1"/>
    <col min="15363" max="15363" width="17.453125" style="1" customWidth="1"/>
    <col min="15364" max="15364" width="17.1796875" style="1" customWidth="1"/>
    <col min="15365" max="15365" width="23.81640625" style="1"/>
    <col min="15366" max="15366" width="25.453125" style="1" customWidth="1"/>
    <col min="15367" max="15367" width="19" style="1" customWidth="1"/>
    <col min="15368" max="15383" width="0" style="1" hidden="1" customWidth="1"/>
    <col min="15384" max="15610" width="9.1796875" style="1" customWidth="1"/>
    <col min="15611" max="15611" width="20" style="1" customWidth="1"/>
    <col min="15612" max="15612" width="32.81640625" style="1" customWidth="1"/>
    <col min="15613" max="15613" width="17.453125" style="1" customWidth="1"/>
    <col min="15614" max="15614" width="17.1796875" style="1" customWidth="1"/>
    <col min="15615" max="15615" width="23.81640625" style="1"/>
    <col min="15616" max="15616" width="9.1796875" style="1" customWidth="1"/>
    <col min="15617" max="15617" width="28.453125" style="1" customWidth="1"/>
    <col min="15618" max="15618" width="37.54296875" style="1" customWidth="1"/>
    <col min="15619" max="15619" width="17.453125" style="1" customWidth="1"/>
    <col min="15620" max="15620" width="17.1796875" style="1" customWidth="1"/>
    <col min="15621" max="15621" width="23.81640625" style="1"/>
    <col min="15622" max="15622" width="25.453125" style="1" customWidth="1"/>
    <col min="15623" max="15623" width="19" style="1" customWidth="1"/>
    <col min="15624" max="15639" width="0" style="1" hidden="1" customWidth="1"/>
    <col min="15640" max="15866" width="9.1796875" style="1" customWidth="1"/>
    <col min="15867" max="15867" width="20" style="1" customWidth="1"/>
    <col min="15868" max="15868" width="32.81640625" style="1" customWidth="1"/>
    <col min="15869" max="15869" width="17.453125" style="1" customWidth="1"/>
    <col min="15870" max="15870" width="17.1796875" style="1" customWidth="1"/>
    <col min="15871" max="15871" width="23.81640625" style="1"/>
    <col min="15872" max="15872" width="9.1796875" style="1" customWidth="1"/>
    <col min="15873" max="15873" width="28.453125" style="1" customWidth="1"/>
    <col min="15874" max="15874" width="37.54296875" style="1" customWidth="1"/>
    <col min="15875" max="15875" width="17.453125" style="1" customWidth="1"/>
    <col min="15876" max="15876" width="17.1796875" style="1" customWidth="1"/>
    <col min="15877" max="15877" width="23.81640625" style="1"/>
    <col min="15878" max="15878" width="25.453125" style="1" customWidth="1"/>
    <col min="15879" max="15879" width="19" style="1" customWidth="1"/>
    <col min="15880" max="15895" width="0" style="1" hidden="1" customWidth="1"/>
    <col min="15896" max="16122" width="9.1796875" style="1" customWidth="1"/>
    <col min="16123" max="16123" width="20" style="1" customWidth="1"/>
    <col min="16124" max="16124" width="32.81640625" style="1" customWidth="1"/>
    <col min="16125" max="16125" width="17.453125" style="1" customWidth="1"/>
    <col min="16126" max="16126" width="17.1796875" style="1" customWidth="1"/>
    <col min="16127" max="16127" width="23.81640625" style="1"/>
    <col min="16128" max="16128" width="9.1796875" style="1" customWidth="1"/>
    <col min="16129" max="16129" width="28.453125" style="1" customWidth="1"/>
    <col min="16130" max="16130" width="37.54296875" style="1" customWidth="1"/>
    <col min="16131" max="16131" width="17.453125" style="1" customWidth="1"/>
    <col min="16132" max="16132" width="17.1796875" style="1" customWidth="1"/>
    <col min="16133" max="16133" width="23.81640625" style="1"/>
    <col min="16134" max="16134" width="25.453125" style="1" customWidth="1"/>
    <col min="16135" max="16135" width="19" style="1" customWidth="1"/>
    <col min="16136" max="16151" width="0" style="1" hidden="1" customWidth="1"/>
    <col min="16152" max="16378" width="9.1796875" style="1" customWidth="1"/>
    <col min="16379" max="16379" width="20" style="1" customWidth="1"/>
    <col min="16380" max="16380" width="32.81640625" style="1" customWidth="1"/>
    <col min="16381" max="16381" width="17.453125" style="1" customWidth="1"/>
    <col min="16382" max="16384" width="17.1796875" style="1" customWidth="1"/>
  </cols>
  <sheetData>
    <row r="1" spans="2:17" ht="42.75" customHeight="1" thickBot="1" x14ac:dyDescent="0.3">
      <c r="B1" s="234" t="s">
        <v>0</v>
      </c>
      <c r="C1" s="235"/>
      <c r="D1" s="235"/>
      <c r="E1" s="2" t="s">
        <v>1</v>
      </c>
      <c r="F1" s="3" t="str">
        <f>K9</f>
        <v>January</v>
      </c>
      <c r="G1" s="3">
        <f>K8</f>
        <v>2025</v>
      </c>
      <c r="H1" s="4"/>
      <c r="I1" s="5"/>
      <c r="J1" s="6"/>
      <c r="K1" s="6"/>
      <c r="L1" s="6"/>
      <c r="M1" s="7"/>
      <c r="N1" s="7"/>
    </row>
    <row r="2" spans="2:17" ht="8.25" customHeight="1" thickBot="1" x14ac:dyDescent="0.3">
      <c r="B2" s="8"/>
      <c r="C2" s="9"/>
      <c r="D2" s="9"/>
      <c r="E2" s="9"/>
      <c r="F2" s="9"/>
      <c r="G2" s="9"/>
      <c r="H2" s="9"/>
      <c r="I2" s="9"/>
    </row>
    <row r="3" spans="2:17" ht="20.25" customHeight="1" x14ac:dyDescent="0.25">
      <c r="B3" s="11" t="s">
        <v>2</v>
      </c>
      <c r="C3" s="236" t="s">
        <v>3</v>
      </c>
      <c r="D3" s="236"/>
      <c r="E3" s="236"/>
      <c r="F3" s="12" t="s">
        <v>4</v>
      </c>
      <c r="G3" s="236" t="s">
        <v>5</v>
      </c>
      <c r="H3" s="237"/>
      <c r="I3" s="9"/>
    </row>
    <row r="4" spans="2:17" ht="111" customHeight="1" thickBot="1" x14ac:dyDescent="0.3">
      <c r="B4" s="13" t="s">
        <v>6</v>
      </c>
      <c r="C4" s="238" t="s">
        <v>155</v>
      </c>
      <c r="D4" s="239"/>
      <c r="E4" s="239"/>
      <c r="F4" s="155" t="s">
        <v>153</v>
      </c>
      <c r="G4" s="240" t="s">
        <v>154</v>
      </c>
      <c r="H4" s="241"/>
      <c r="I4" s="154"/>
    </row>
    <row r="5" spans="2:17" ht="20.25" customHeight="1" thickBot="1" x14ac:dyDescent="0.3">
      <c r="B5" s="9"/>
      <c r="C5" s="9"/>
      <c r="D5" s="9"/>
      <c r="E5" s="9"/>
      <c r="F5" s="9"/>
      <c r="G5" s="9"/>
      <c r="H5" s="9"/>
      <c r="I5" s="9"/>
    </row>
    <row r="6" spans="2:17" ht="24" customHeight="1" thickBot="1" x14ac:dyDescent="0.3">
      <c r="B6" s="242" t="s">
        <v>7</v>
      </c>
      <c r="C6" s="242"/>
      <c r="D6" s="242"/>
      <c r="E6" s="242"/>
      <c r="F6" s="243" t="str">
        <f>CONCATENATE(F1," 1, ",G1)</f>
        <v>January 1, 2025</v>
      </c>
      <c r="G6" s="243" t="e">
        <f>CONCATENATE(#REF!," 1, ",#REF!)</f>
        <v>#REF!</v>
      </c>
      <c r="H6" s="14"/>
      <c r="I6" s="9"/>
      <c r="J6" s="224" t="s">
        <v>119</v>
      </c>
      <c r="K6" s="225"/>
      <c r="M6" s="226" t="s">
        <v>120</v>
      </c>
      <c r="N6" s="169"/>
    </row>
    <row r="7" spans="2:17" ht="24" customHeight="1" x14ac:dyDescent="0.25">
      <c r="B7" s="231" t="s">
        <v>156</v>
      </c>
      <c r="C7" s="231"/>
      <c r="D7" s="231"/>
      <c r="E7" s="231"/>
      <c r="F7" s="15">
        <v>630</v>
      </c>
      <c r="G7" s="16" t="s">
        <v>8</v>
      </c>
      <c r="H7" s="16"/>
      <c r="I7" s="16"/>
      <c r="J7" s="74"/>
      <c r="K7" s="75"/>
      <c r="M7" s="227"/>
      <c r="N7" s="228"/>
    </row>
    <row r="8" spans="2:17" ht="24" customHeight="1" x14ac:dyDescent="0.25">
      <c r="B8" s="215" t="s">
        <v>9</v>
      </c>
      <c r="C8" s="215"/>
      <c r="D8" s="215"/>
      <c r="E8" s="215"/>
      <c r="F8" s="215"/>
      <c r="G8" s="215"/>
      <c r="H8" s="215"/>
      <c r="I8" s="153"/>
      <c r="J8" s="76" t="s">
        <v>121</v>
      </c>
      <c r="K8" s="77">
        <v>2025</v>
      </c>
      <c r="M8" s="229"/>
      <c r="N8" s="230"/>
    </row>
    <row r="9" spans="2:17" ht="24" customHeight="1" x14ac:dyDescent="0.25">
      <c r="B9" s="215" t="s">
        <v>10</v>
      </c>
      <c r="C9" s="215"/>
      <c r="D9" s="215"/>
      <c r="E9" s="215"/>
      <c r="F9" s="215"/>
      <c r="G9" s="215"/>
      <c r="H9" s="215"/>
      <c r="I9" s="153"/>
      <c r="J9" s="76" t="s">
        <v>122</v>
      </c>
      <c r="K9" s="77" t="s">
        <v>127</v>
      </c>
      <c r="L9" s="78"/>
      <c r="M9" s="79" t="s">
        <v>124</v>
      </c>
      <c r="N9" s="80">
        <v>2024</v>
      </c>
    </row>
    <row r="10" spans="2:17" ht="24" customHeight="1" thickBot="1" x14ac:dyDescent="0.3">
      <c r="B10" s="232" t="s">
        <v>11</v>
      </c>
      <c r="C10" s="232"/>
      <c r="D10" s="233" t="str">
        <f>CONCATENATE("The ",F1," ",G1," Average is")</f>
        <v>The January 2025 Average is</v>
      </c>
      <c r="E10" s="233"/>
      <c r="F10" s="233"/>
      <c r="G10" s="17">
        <f>K13</f>
        <v>591</v>
      </c>
      <c r="H10" s="18" t="s">
        <v>12</v>
      </c>
      <c r="I10" s="19"/>
      <c r="J10" s="81"/>
      <c r="K10" s="82"/>
      <c r="M10" s="83" t="s">
        <v>125</v>
      </c>
      <c r="N10" s="84" t="s">
        <v>126</v>
      </c>
    </row>
    <row r="11" spans="2:17" ht="24" customHeight="1" thickBot="1" x14ac:dyDescent="0.3">
      <c r="B11" s="221" t="s">
        <v>13</v>
      </c>
      <c r="C11" s="221"/>
      <c r="D11" s="221"/>
      <c r="E11" s="221"/>
      <c r="F11" s="221"/>
      <c r="G11" s="221"/>
      <c r="H11" s="221"/>
      <c r="I11" s="20"/>
      <c r="J11" s="222" t="s">
        <v>0</v>
      </c>
      <c r="K11" s="223"/>
      <c r="M11" s="83" t="s">
        <v>127</v>
      </c>
      <c r="N11" s="85" t="s">
        <v>106</v>
      </c>
      <c r="P11" s="21"/>
      <c r="Q11" s="21"/>
    </row>
    <row r="12" spans="2:17" ht="24" customHeight="1" x14ac:dyDescent="0.25">
      <c r="B12" s="215" t="s">
        <v>157</v>
      </c>
      <c r="C12" s="215"/>
      <c r="D12" s="215"/>
      <c r="E12" s="215"/>
      <c r="F12" s="15">
        <v>630</v>
      </c>
      <c r="G12" s="16" t="s">
        <v>8</v>
      </c>
      <c r="I12" s="16"/>
      <c r="J12" s="76" t="s">
        <v>128</v>
      </c>
      <c r="K12" s="86">
        <v>630</v>
      </c>
      <c r="M12" s="83" t="s">
        <v>129</v>
      </c>
      <c r="N12" s="85" t="s">
        <v>106</v>
      </c>
      <c r="P12" s="21"/>
      <c r="Q12" s="21"/>
    </row>
    <row r="13" spans="2:17" ht="24" customHeight="1" thickBot="1" x14ac:dyDescent="0.3">
      <c r="B13" s="215" t="s">
        <v>14</v>
      </c>
      <c r="C13" s="215"/>
      <c r="D13" s="215"/>
      <c r="E13" s="215"/>
      <c r="F13" s="215"/>
      <c r="G13" s="215"/>
      <c r="H13" s="215"/>
      <c r="I13" s="153"/>
      <c r="J13" s="87" t="s">
        <v>130</v>
      </c>
      <c r="K13" s="88">
        <v>591</v>
      </c>
      <c r="M13" s="83" t="s">
        <v>131</v>
      </c>
      <c r="N13" s="85" t="s">
        <v>106</v>
      </c>
      <c r="P13" s="21"/>
      <c r="Q13" s="21"/>
    </row>
    <row r="14" spans="2:17" ht="24" customHeight="1" x14ac:dyDescent="0.25">
      <c r="B14" s="215" t="s">
        <v>15</v>
      </c>
      <c r="C14" s="215"/>
      <c r="D14" s="215"/>
      <c r="E14" s="215"/>
      <c r="F14" s="215"/>
      <c r="G14" s="215"/>
      <c r="H14" s="215"/>
      <c r="I14" s="153"/>
      <c r="J14" s="1"/>
      <c r="K14" s="1"/>
      <c r="M14" s="83" t="s">
        <v>123</v>
      </c>
      <c r="N14" s="89">
        <v>604</v>
      </c>
      <c r="P14" s="21"/>
      <c r="Q14" s="21"/>
    </row>
    <row r="15" spans="2:17" ht="24" customHeight="1" x14ac:dyDescent="0.25">
      <c r="B15" s="215" t="s">
        <v>16</v>
      </c>
      <c r="C15" s="215"/>
      <c r="D15" s="215"/>
      <c r="E15" s="215"/>
      <c r="F15" s="215"/>
      <c r="G15" s="215"/>
      <c r="H15" s="215"/>
      <c r="I15" s="153"/>
      <c r="J15" s="1"/>
      <c r="K15" s="1"/>
      <c r="M15" s="83" t="s">
        <v>132</v>
      </c>
      <c r="N15" s="89">
        <v>623</v>
      </c>
      <c r="P15" s="21"/>
      <c r="Q15" s="21"/>
    </row>
    <row r="16" spans="2:17" ht="24" customHeight="1" x14ac:dyDescent="0.25">
      <c r="B16" s="215" t="s">
        <v>17</v>
      </c>
      <c r="C16" s="215"/>
      <c r="D16" s="215"/>
      <c r="E16" s="215"/>
      <c r="F16" s="215"/>
      <c r="G16" s="215"/>
      <c r="H16" s="215"/>
      <c r="I16" s="153"/>
      <c r="J16" s="1"/>
      <c r="K16" s="1"/>
      <c r="M16" s="83" t="s">
        <v>133</v>
      </c>
      <c r="N16" s="89">
        <v>628</v>
      </c>
      <c r="P16" s="21"/>
      <c r="Q16" s="21"/>
    </row>
    <row r="17" spans="2:17" ht="24" customHeight="1" x14ac:dyDescent="0.25">
      <c r="B17" s="215" t="s">
        <v>18</v>
      </c>
      <c r="C17" s="215"/>
      <c r="D17" s="215"/>
      <c r="E17" s="215"/>
      <c r="F17" s="215"/>
      <c r="G17" s="215"/>
      <c r="H17" s="215"/>
      <c r="I17" s="153"/>
      <c r="J17" s="1"/>
      <c r="K17" s="1"/>
      <c r="M17" s="83" t="s">
        <v>134</v>
      </c>
      <c r="N17" s="89">
        <v>636</v>
      </c>
      <c r="P17" s="21"/>
      <c r="Q17" s="21"/>
    </row>
    <row r="18" spans="2:17" ht="24" customHeight="1" thickBot="1" x14ac:dyDescent="0.3">
      <c r="B18" s="216" t="s">
        <v>19</v>
      </c>
      <c r="C18" s="217"/>
      <c r="D18" s="217"/>
      <c r="E18" s="217"/>
      <c r="F18" s="217"/>
      <c r="G18" s="217"/>
      <c r="H18" s="217"/>
      <c r="I18" s="22"/>
      <c r="J18" s="90"/>
      <c r="K18" s="91"/>
      <c r="M18" s="83" t="s">
        <v>135</v>
      </c>
      <c r="N18" s="89">
        <v>633</v>
      </c>
      <c r="P18" s="21"/>
      <c r="Q18" s="21"/>
    </row>
    <row r="19" spans="2:17" ht="44.25" customHeight="1" thickBot="1" x14ac:dyDescent="0.3">
      <c r="B19" s="218" t="s">
        <v>169</v>
      </c>
      <c r="C19" s="219"/>
      <c r="D19" s="219"/>
      <c r="E19" s="219"/>
      <c r="F19" s="219"/>
      <c r="G19" s="219"/>
      <c r="H19" s="220"/>
      <c r="I19" s="9"/>
      <c r="J19" s="92"/>
      <c r="K19" s="91"/>
      <c r="M19" s="83" t="s">
        <v>136</v>
      </c>
      <c r="N19" s="89">
        <v>621</v>
      </c>
      <c r="P19" s="21"/>
      <c r="Q19" s="21"/>
    </row>
    <row r="20" spans="2:17" ht="33.65" customHeight="1" thickBot="1" x14ac:dyDescent="0.3">
      <c r="B20" s="190" t="s">
        <v>20</v>
      </c>
      <c r="C20" s="161"/>
      <c r="D20" s="161"/>
      <c r="E20" s="161"/>
      <c r="F20" s="161"/>
      <c r="G20" s="161"/>
      <c r="H20" s="162"/>
      <c r="I20" s="26"/>
      <c r="J20" s="92"/>
      <c r="K20" s="91"/>
      <c r="M20" s="83" t="s">
        <v>137</v>
      </c>
      <c r="N20" s="89">
        <v>606</v>
      </c>
      <c r="P20" s="21"/>
      <c r="Q20" s="21"/>
    </row>
    <row r="21" spans="2:17" ht="40.5" customHeight="1" thickBot="1" x14ac:dyDescent="0.35">
      <c r="B21" s="23" t="s">
        <v>21</v>
      </c>
      <c r="C21" s="24" t="s">
        <v>22</v>
      </c>
      <c r="D21" s="25" t="s">
        <v>23</v>
      </c>
      <c r="E21" s="25" t="s">
        <v>24</v>
      </c>
      <c r="F21" s="25" t="s">
        <v>25</v>
      </c>
      <c r="G21" s="182" t="s">
        <v>26</v>
      </c>
      <c r="H21" s="183"/>
      <c r="I21" s="31"/>
      <c r="K21" s="91"/>
      <c r="L21" s="1"/>
      <c r="M21" s="83" t="s">
        <v>138</v>
      </c>
      <c r="N21" s="89">
        <v>593</v>
      </c>
      <c r="P21" s="21"/>
      <c r="Q21" s="21"/>
    </row>
    <row r="22" spans="2:17" ht="29.15" customHeight="1" thickBot="1" x14ac:dyDescent="0.35">
      <c r="B22" s="114" t="s">
        <v>27</v>
      </c>
      <c r="C22" s="115" t="s">
        <v>28</v>
      </c>
      <c r="D22" s="65">
        <v>100</v>
      </c>
      <c r="E22" s="66">
        <v>0.2</v>
      </c>
      <c r="F22" s="67">
        <v>100.2</v>
      </c>
      <c r="G22" s="184">
        <f t="shared" ref="G22:G51" si="0">IF((ABS((($K$13-$K$12)/235)*F22/100))&gt;0.01, ((($K$13-$K$12)/235)*F22/100), 0)</f>
        <v>-0.16628936170212763</v>
      </c>
      <c r="H22" s="185" t="e">
        <f t="shared" ref="H22:H27" si="1">IF((ABS((J13-J12)*E22/100))&gt;0.1, (J13-J12)*E22/100, 0)</f>
        <v>#VALUE!</v>
      </c>
      <c r="I22" s="31"/>
      <c r="M22" s="93" t="s">
        <v>139</v>
      </c>
      <c r="N22" s="94">
        <v>591</v>
      </c>
    </row>
    <row r="23" spans="2:17" ht="29.15" customHeight="1" x14ac:dyDescent="0.3">
      <c r="B23" s="32">
        <v>702.30010000000004</v>
      </c>
      <c r="C23" s="33" t="s">
        <v>29</v>
      </c>
      <c r="D23" s="34">
        <v>55</v>
      </c>
      <c r="E23" s="34">
        <v>1.7</v>
      </c>
      <c r="F23" s="35">
        <v>56.7</v>
      </c>
      <c r="G23" s="188">
        <f t="shared" si="0"/>
        <v>-9.4097872340425534E-2</v>
      </c>
      <c r="H23" s="189" t="e">
        <f t="shared" si="1"/>
        <v>#VALUE!</v>
      </c>
      <c r="I23" s="31"/>
      <c r="M23" s="79"/>
      <c r="N23" s="80">
        <v>2025</v>
      </c>
    </row>
    <row r="24" spans="2:17" ht="29.15" customHeight="1" x14ac:dyDescent="0.3">
      <c r="B24" s="32">
        <v>702.30020000000002</v>
      </c>
      <c r="C24" s="33" t="s">
        <v>30</v>
      </c>
      <c r="D24" s="34">
        <v>55</v>
      </c>
      <c r="E24" s="34">
        <v>1.7</v>
      </c>
      <c r="F24" s="35">
        <v>56.7</v>
      </c>
      <c r="G24" s="188">
        <f t="shared" si="0"/>
        <v>-9.4097872340425534E-2</v>
      </c>
      <c r="H24" s="189">
        <f t="shared" si="1"/>
        <v>0</v>
      </c>
      <c r="I24" s="31"/>
      <c r="M24" s="83" t="s">
        <v>125</v>
      </c>
      <c r="N24" s="84" t="s">
        <v>126</v>
      </c>
    </row>
    <row r="25" spans="2:17" ht="29.15" customHeight="1" x14ac:dyDescent="0.3">
      <c r="B25" s="32">
        <v>702.31010000000003</v>
      </c>
      <c r="C25" s="33" t="s">
        <v>31</v>
      </c>
      <c r="D25" s="34">
        <v>63</v>
      </c>
      <c r="E25" s="34">
        <v>2.7</v>
      </c>
      <c r="F25" s="35">
        <v>65.7</v>
      </c>
      <c r="G25" s="188">
        <f t="shared" si="0"/>
        <v>-0.10903404255319149</v>
      </c>
      <c r="H25" s="189">
        <f t="shared" si="1"/>
        <v>0</v>
      </c>
      <c r="I25" s="31"/>
      <c r="M25" s="83" t="s">
        <v>127</v>
      </c>
      <c r="N25" s="89">
        <v>591</v>
      </c>
    </row>
    <row r="26" spans="2:17" ht="29.15" customHeight="1" x14ac:dyDescent="0.3">
      <c r="B26" s="32">
        <v>702.31020000000001</v>
      </c>
      <c r="C26" s="33" t="s">
        <v>32</v>
      </c>
      <c r="D26" s="34">
        <v>63</v>
      </c>
      <c r="E26" s="34">
        <v>2.7</v>
      </c>
      <c r="F26" s="35">
        <v>65.7</v>
      </c>
      <c r="G26" s="188">
        <f t="shared" si="0"/>
        <v>-0.10903404255319149</v>
      </c>
      <c r="H26" s="189">
        <f t="shared" si="1"/>
        <v>0</v>
      </c>
      <c r="I26" s="31"/>
      <c r="M26" s="83" t="s">
        <v>129</v>
      </c>
      <c r="N26" s="89"/>
    </row>
    <row r="27" spans="2:17" ht="29.15" customHeight="1" x14ac:dyDescent="0.3">
      <c r="B27" s="32">
        <v>702.32010000000002</v>
      </c>
      <c r="C27" s="33" t="s">
        <v>33</v>
      </c>
      <c r="D27" s="34">
        <v>65</v>
      </c>
      <c r="E27" s="34">
        <v>8.1999999999999993</v>
      </c>
      <c r="F27" s="35">
        <v>73.2</v>
      </c>
      <c r="G27" s="188">
        <f t="shared" si="0"/>
        <v>-0.12148085106382979</v>
      </c>
      <c r="H27" s="189">
        <f t="shared" si="1"/>
        <v>0</v>
      </c>
      <c r="I27" s="31"/>
      <c r="M27" s="83" t="s">
        <v>131</v>
      </c>
      <c r="N27" s="89"/>
    </row>
    <row r="28" spans="2:17" ht="29.15" customHeight="1" x14ac:dyDescent="0.3">
      <c r="B28" s="32">
        <v>702.33010000000002</v>
      </c>
      <c r="C28" s="33" t="s">
        <v>34</v>
      </c>
      <c r="D28" s="34">
        <v>65</v>
      </c>
      <c r="E28" s="34">
        <v>8.1999999999999993</v>
      </c>
      <c r="F28" s="35">
        <v>73.2</v>
      </c>
      <c r="G28" s="188">
        <f t="shared" si="0"/>
        <v>-0.12148085106382979</v>
      </c>
      <c r="H28" s="189" t="e">
        <f>IF((ABS((#REF!-J18)*E28/100))&gt;0.1, (#REF!-J18)*E28/100, 0)</f>
        <v>#REF!</v>
      </c>
      <c r="I28" s="31"/>
      <c r="M28" s="83" t="s">
        <v>123</v>
      </c>
      <c r="N28" s="89"/>
    </row>
    <row r="29" spans="2:17" ht="29.15" customHeight="1" x14ac:dyDescent="0.3">
      <c r="B29" s="32">
        <v>702.34010000000001</v>
      </c>
      <c r="C29" s="33" t="s">
        <v>35</v>
      </c>
      <c r="D29" s="34">
        <v>65</v>
      </c>
      <c r="E29" s="34">
        <v>2.7</v>
      </c>
      <c r="F29" s="35">
        <v>67.7</v>
      </c>
      <c r="G29" s="188">
        <f t="shared" si="0"/>
        <v>-0.11235319148936171</v>
      </c>
      <c r="H29" s="189" t="e">
        <f>IF((ABS((J19-#REF!)*E29/100))&gt;0.1, (J19-#REF!)*E29/100, 0)</f>
        <v>#REF!</v>
      </c>
      <c r="I29" s="31"/>
      <c r="M29" s="83" t="s">
        <v>132</v>
      </c>
      <c r="N29" s="89"/>
    </row>
    <row r="30" spans="2:17" ht="29.15" customHeight="1" x14ac:dyDescent="0.3">
      <c r="B30" s="32">
        <v>702.34019999999998</v>
      </c>
      <c r="C30" s="33" t="s">
        <v>36</v>
      </c>
      <c r="D30" s="34">
        <v>65</v>
      </c>
      <c r="E30" s="36">
        <v>8.1999999999999993</v>
      </c>
      <c r="F30" s="35">
        <v>73.2</v>
      </c>
      <c r="G30" s="188">
        <f t="shared" si="0"/>
        <v>-0.12148085106382979</v>
      </c>
      <c r="H30" s="189">
        <f>IF((ABS((J20-J19)*E30/100))&gt;0.1, (J20-J19)*E30/100, 0)</f>
        <v>0</v>
      </c>
      <c r="I30" s="31"/>
      <c r="M30" s="83" t="s">
        <v>133</v>
      </c>
      <c r="N30" s="89"/>
    </row>
    <row r="31" spans="2:17" ht="29.15" customHeight="1" x14ac:dyDescent="0.3">
      <c r="B31" s="32">
        <v>702.3501</v>
      </c>
      <c r="C31" s="33" t="s">
        <v>37</v>
      </c>
      <c r="D31" s="34">
        <v>57</v>
      </c>
      <c r="E31" s="34">
        <v>0.2</v>
      </c>
      <c r="F31" s="35">
        <v>57.2</v>
      </c>
      <c r="G31" s="188">
        <f t="shared" si="0"/>
        <v>-9.4927659574468082E-2</v>
      </c>
      <c r="H31" s="189">
        <f>IF((ABS((J21-J20)*E31/100))&gt;0.1, (J21-J20)*E31/100, 0)</f>
        <v>0</v>
      </c>
      <c r="I31" s="31"/>
      <c r="M31" s="83" t="s">
        <v>134</v>
      </c>
      <c r="N31" s="89"/>
    </row>
    <row r="32" spans="2:17" ht="29.15" customHeight="1" x14ac:dyDescent="0.3">
      <c r="B32" s="37" t="s">
        <v>38</v>
      </c>
      <c r="C32" s="38" t="s">
        <v>37</v>
      </c>
      <c r="D32" s="39">
        <v>65</v>
      </c>
      <c r="E32" s="39">
        <v>0.2</v>
      </c>
      <c r="F32" s="40">
        <v>65.2</v>
      </c>
      <c r="G32" s="213">
        <f t="shared" si="0"/>
        <v>-0.10820425531914893</v>
      </c>
      <c r="H32" s="214" t="e">
        <f>IF((ABS((#REF!-J21)*E32/100))&gt;0.1, (#REF!-J21)*E32/100, 0)</f>
        <v>#REF!</v>
      </c>
      <c r="I32" s="31"/>
      <c r="M32" s="83" t="s">
        <v>135</v>
      </c>
      <c r="N32" s="89"/>
    </row>
    <row r="33" spans="2:14" ht="29.15" customHeight="1" x14ac:dyDescent="0.3">
      <c r="B33" s="32">
        <v>702.36009999999999</v>
      </c>
      <c r="C33" s="33" t="s">
        <v>39</v>
      </c>
      <c r="D33" s="34">
        <v>57</v>
      </c>
      <c r="E33" s="34">
        <v>0.2</v>
      </c>
      <c r="F33" s="35">
        <v>57.2</v>
      </c>
      <c r="G33" s="188">
        <f t="shared" si="0"/>
        <v>-9.4927659574468082E-2</v>
      </c>
      <c r="H33" s="189" t="e">
        <f>IF((ABS((#REF!-#REF!)*E33/100))&gt;0.1, (#REF!-#REF!)*E33/100, 0)</f>
        <v>#REF!</v>
      </c>
      <c r="I33" s="31"/>
      <c r="M33" s="83" t="s">
        <v>136</v>
      </c>
      <c r="N33" s="89"/>
    </row>
    <row r="34" spans="2:14" ht="29.15" customHeight="1" x14ac:dyDescent="0.3">
      <c r="B34" s="37" t="s">
        <v>40</v>
      </c>
      <c r="C34" s="38" t="s">
        <v>39</v>
      </c>
      <c r="D34" s="39">
        <v>65</v>
      </c>
      <c r="E34" s="39">
        <v>0.2</v>
      </c>
      <c r="F34" s="40">
        <v>65.2</v>
      </c>
      <c r="G34" s="213">
        <f t="shared" si="0"/>
        <v>-0.10820425531914893</v>
      </c>
      <c r="H34" s="214" t="e">
        <f>IF((ABS((#REF!-#REF!)*E34/100))&gt;0.1, (#REF!-#REF!)*E34/100, 0)</f>
        <v>#REF!</v>
      </c>
      <c r="I34" s="31"/>
      <c r="M34" s="83" t="s">
        <v>137</v>
      </c>
      <c r="N34" s="89"/>
    </row>
    <row r="35" spans="2:14" ht="29.15" customHeight="1" x14ac:dyDescent="0.3">
      <c r="B35" s="32" t="s">
        <v>41</v>
      </c>
      <c r="C35" s="33" t="s">
        <v>42</v>
      </c>
      <c r="D35" s="34">
        <v>63</v>
      </c>
      <c r="E35" s="34">
        <v>2.7</v>
      </c>
      <c r="F35" s="35">
        <v>65.7</v>
      </c>
      <c r="G35" s="188">
        <f t="shared" si="0"/>
        <v>-0.10903404255319149</v>
      </c>
      <c r="H35" s="189" t="e">
        <f>IF((ABS((#REF!-#REF!)*E35/100))&gt;0.1, (#REF!-#REF!)*E35/100, 0)</f>
        <v>#REF!</v>
      </c>
      <c r="I35" s="31"/>
      <c r="M35" s="83" t="s">
        <v>138</v>
      </c>
      <c r="N35" s="89"/>
    </row>
    <row r="36" spans="2:14" ht="29.15" customHeight="1" thickBot="1" x14ac:dyDescent="0.35">
      <c r="B36" s="32" t="s">
        <v>43</v>
      </c>
      <c r="C36" s="33" t="s">
        <v>44</v>
      </c>
      <c r="D36" s="34">
        <v>63</v>
      </c>
      <c r="E36" s="34">
        <v>2.7</v>
      </c>
      <c r="F36" s="35">
        <v>65.7</v>
      </c>
      <c r="G36" s="188">
        <f t="shared" si="0"/>
        <v>-0.10903404255319149</v>
      </c>
      <c r="H36" s="189" t="e">
        <f>IF((ABS((#REF!-#REF!)*E36/100))&gt;0.1, (#REF!-#REF!)*E36/100, 0)</f>
        <v>#REF!</v>
      </c>
      <c r="I36" s="31"/>
      <c r="M36" s="93" t="s">
        <v>139</v>
      </c>
      <c r="N36" s="94"/>
    </row>
    <row r="37" spans="2:14" ht="29.15" customHeight="1" x14ac:dyDescent="0.3">
      <c r="B37" s="32" t="s">
        <v>45</v>
      </c>
      <c r="C37" s="33" t="s">
        <v>46</v>
      </c>
      <c r="D37" s="34">
        <v>65</v>
      </c>
      <c r="E37" s="34">
        <v>8.1999999999999993</v>
      </c>
      <c r="F37" s="35">
        <v>73.2</v>
      </c>
      <c r="G37" s="188">
        <f t="shared" si="0"/>
        <v>-0.12148085106382979</v>
      </c>
      <c r="H37" s="189" t="e">
        <f>IF((ABS((#REF!-#REF!)*E37/100))&gt;0.1, (#REF!-#REF!)*E37/100, 0)</f>
        <v>#REF!</v>
      </c>
      <c r="I37" s="31"/>
      <c r="M37" s="79"/>
      <c r="N37" s="80">
        <v>2026</v>
      </c>
    </row>
    <row r="38" spans="2:14" ht="29.15" customHeight="1" x14ac:dyDescent="0.3">
      <c r="B38" s="32">
        <v>702.40009999999995</v>
      </c>
      <c r="C38" s="33" t="s">
        <v>47</v>
      </c>
      <c r="D38" s="34">
        <v>60</v>
      </c>
      <c r="E38" s="34">
        <v>2.7</v>
      </c>
      <c r="F38" s="35">
        <v>62.7</v>
      </c>
      <c r="G38" s="188">
        <f t="shared" si="0"/>
        <v>-0.10405531914893616</v>
      </c>
      <c r="H38" s="189" t="e">
        <f>IF((ABS((#REF!-#REF!)*E38/100))&gt;0.1, (#REF!-#REF!)*E38/100, 0)</f>
        <v>#REF!</v>
      </c>
      <c r="I38" s="31"/>
      <c r="M38" s="83" t="s">
        <v>125</v>
      </c>
      <c r="N38" s="84" t="s">
        <v>126</v>
      </c>
    </row>
    <row r="39" spans="2:14" ht="29.15" customHeight="1" x14ac:dyDescent="0.3">
      <c r="B39" s="32">
        <v>702.40020000000004</v>
      </c>
      <c r="C39" s="33" t="s">
        <v>48</v>
      </c>
      <c r="D39" s="34">
        <v>60</v>
      </c>
      <c r="E39" s="36">
        <v>2.7</v>
      </c>
      <c r="F39" s="35">
        <v>62.7</v>
      </c>
      <c r="G39" s="188">
        <f t="shared" si="0"/>
        <v>-0.10405531914893616</v>
      </c>
      <c r="H39" s="189" t="e">
        <f>IF((ABS((#REF!-#REF!)*E39/100))&gt;0.1, (#REF!-#REF!)*E39/100, 0)</f>
        <v>#REF!</v>
      </c>
      <c r="I39" s="31"/>
      <c r="M39" s="83" t="s">
        <v>127</v>
      </c>
      <c r="N39" s="89"/>
    </row>
    <row r="40" spans="2:14" ht="29.15" customHeight="1" x14ac:dyDescent="0.3">
      <c r="B40" s="32">
        <v>702.41010000000006</v>
      </c>
      <c r="C40" s="33" t="s">
        <v>49</v>
      </c>
      <c r="D40" s="34">
        <v>65</v>
      </c>
      <c r="E40" s="34">
        <v>2.7</v>
      </c>
      <c r="F40" s="35">
        <v>67.7</v>
      </c>
      <c r="G40" s="188">
        <f t="shared" si="0"/>
        <v>-0.11235319148936171</v>
      </c>
      <c r="H40" s="189" t="e">
        <f>IF((ABS((#REF!-#REF!)*E40/100))&gt;0.1, (#REF!-#REF!)*E40/100, 0)</f>
        <v>#REF!</v>
      </c>
      <c r="I40" s="31"/>
      <c r="M40" s="83" t="s">
        <v>129</v>
      </c>
      <c r="N40" s="89"/>
    </row>
    <row r="41" spans="2:14" ht="29.15" customHeight="1" x14ac:dyDescent="0.3">
      <c r="B41" s="32">
        <v>702.42010000000005</v>
      </c>
      <c r="C41" s="33" t="s">
        <v>50</v>
      </c>
      <c r="D41" s="34">
        <v>65</v>
      </c>
      <c r="E41" s="34">
        <v>10.199999999999999</v>
      </c>
      <c r="F41" s="35">
        <v>75.2</v>
      </c>
      <c r="G41" s="188">
        <f t="shared" si="0"/>
        <v>-0.12480000000000001</v>
      </c>
      <c r="H41" s="189" t="e">
        <f>IF((ABS((#REF!-#REF!)*E41/100))&gt;0.1, (#REF!-#REF!)*E41/100, 0)</f>
        <v>#REF!</v>
      </c>
      <c r="I41" s="31"/>
      <c r="M41" s="83" t="s">
        <v>131</v>
      </c>
      <c r="N41" s="89"/>
    </row>
    <row r="42" spans="2:14" ht="29.15" customHeight="1" thickBot="1" x14ac:dyDescent="0.35">
      <c r="B42" s="32">
        <v>702.43010000000004</v>
      </c>
      <c r="C42" s="33" t="s">
        <v>51</v>
      </c>
      <c r="D42" s="34">
        <v>65</v>
      </c>
      <c r="E42" s="34">
        <v>10.199999999999999</v>
      </c>
      <c r="F42" s="35">
        <v>75.2</v>
      </c>
      <c r="G42" s="188">
        <f t="shared" si="0"/>
        <v>-0.12480000000000001</v>
      </c>
      <c r="H42" s="189" t="e">
        <f>IF((ABS((#REF!-#REF!)*E42/100))&gt;0.1, (#REF!-#REF!)*E42/100, 0)</f>
        <v>#REF!</v>
      </c>
      <c r="I42" s="31"/>
      <c r="M42" s="93" t="s">
        <v>123</v>
      </c>
      <c r="N42" s="94"/>
    </row>
    <row r="43" spans="2:14" ht="29.15" customHeight="1" x14ac:dyDescent="0.3">
      <c r="B43" s="32" t="s">
        <v>52</v>
      </c>
      <c r="C43" s="33" t="s">
        <v>53</v>
      </c>
      <c r="D43" s="34">
        <v>57</v>
      </c>
      <c r="E43" s="34">
        <v>0.2</v>
      </c>
      <c r="F43" s="35">
        <v>57.2</v>
      </c>
      <c r="G43" s="188">
        <f t="shared" si="0"/>
        <v>-9.4927659574468082E-2</v>
      </c>
      <c r="H43" s="189" t="e">
        <f>IF((ABS((#REF!-#REF!)*E43/100))&gt;0.1, (#REF!-#REF!)*E43/100, 0)</f>
        <v>#REF!</v>
      </c>
      <c r="I43" s="31"/>
    </row>
    <row r="44" spans="2:14" ht="29.15" customHeight="1" x14ac:dyDescent="0.3">
      <c r="B44" s="37" t="s">
        <v>54</v>
      </c>
      <c r="C44" s="38" t="s">
        <v>53</v>
      </c>
      <c r="D44" s="39">
        <v>65</v>
      </c>
      <c r="E44" s="39">
        <v>0.2</v>
      </c>
      <c r="F44" s="40">
        <v>65.2</v>
      </c>
      <c r="G44" s="213">
        <f t="shared" si="0"/>
        <v>-0.10820425531914893</v>
      </c>
      <c r="H44" s="214" t="e">
        <f>IF((ABS((#REF!-#REF!)*E44/100))&gt;0.1, (#REF!-#REF!)*E44/100, 0)</f>
        <v>#REF!</v>
      </c>
      <c r="I44" s="31"/>
    </row>
    <row r="45" spans="2:14" ht="29.15" customHeight="1" x14ac:dyDescent="0.3">
      <c r="B45" s="32" t="s">
        <v>55</v>
      </c>
      <c r="C45" s="33" t="s">
        <v>56</v>
      </c>
      <c r="D45" s="34">
        <v>57</v>
      </c>
      <c r="E45" s="34">
        <v>0.2</v>
      </c>
      <c r="F45" s="35">
        <v>57.2</v>
      </c>
      <c r="G45" s="188">
        <f t="shared" si="0"/>
        <v>-9.4927659574468082E-2</v>
      </c>
      <c r="H45" s="189" t="e">
        <f>IF((ABS((#REF!-#REF!)*E45/100))&gt;0.1, (#REF!-#REF!)*E45/100, 0)</f>
        <v>#REF!</v>
      </c>
      <c r="I45" s="31"/>
    </row>
    <row r="46" spans="2:14" ht="29.15" customHeight="1" x14ac:dyDescent="0.3">
      <c r="B46" s="37" t="s">
        <v>57</v>
      </c>
      <c r="C46" s="38" t="s">
        <v>56</v>
      </c>
      <c r="D46" s="39">
        <v>65</v>
      </c>
      <c r="E46" s="41">
        <v>0.2</v>
      </c>
      <c r="F46" s="40">
        <v>65.2</v>
      </c>
      <c r="G46" s="213">
        <f t="shared" si="0"/>
        <v>-0.10820425531914893</v>
      </c>
      <c r="H46" s="214" t="e">
        <f>IF((ABS((#REF!-#REF!)*E46/100))&gt;0.1, (#REF!-#REF!)*E46/100, 0)</f>
        <v>#REF!</v>
      </c>
      <c r="I46" s="31"/>
    </row>
    <row r="47" spans="2:14" ht="29.15" customHeight="1" x14ac:dyDescent="0.3">
      <c r="B47" s="32">
        <v>702.46010000000001</v>
      </c>
      <c r="C47" s="33" t="s">
        <v>58</v>
      </c>
      <c r="D47" s="34">
        <v>62</v>
      </c>
      <c r="E47" s="34">
        <v>0.2</v>
      </c>
      <c r="F47" s="35">
        <v>62.2</v>
      </c>
      <c r="G47" s="188">
        <f t="shared" si="0"/>
        <v>-0.10322553191489363</v>
      </c>
      <c r="H47" s="189" t="e">
        <f>IF((ABS((#REF!-#REF!)*E47/100))&gt;0.1, (#REF!-#REF!)*E47/100, 0)</f>
        <v>#REF!</v>
      </c>
      <c r="I47" s="31"/>
    </row>
    <row r="48" spans="2:14" ht="29.15" customHeight="1" x14ac:dyDescent="0.3">
      <c r="B48" s="32" t="s">
        <v>59</v>
      </c>
      <c r="C48" s="33" t="s">
        <v>60</v>
      </c>
      <c r="D48" s="34">
        <v>60</v>
      </c>
      <c r="E48" s="34">
        <v>2.7</v>
      </c>
      <c r="F48" s="35">
        <v>62.7</v>
      </c>
      <c r="G48" s="188">
        <f t="shared" si="0"/>
        <v>-0.10405531914893616</v>
      </c>
      <c r="H48" s="189" t="e">
        <f>IF((ABS((#REF!-#REF!)*E48/100))&gt;0.1, (#REF!-#REF!)*E48/100, 0)</f>
        <v>#REF!</v>
      </c>
      <c r="I48" s="31"/>
    </row>
    <row r="49" spans="2:17" ht="29.15" customHeight="1" x14ac:dyDescent="0.3">
      <c r="B49" s="32" t="s">
        <v>61</v>
      </c>
      <c r="C49" s="33" t="s">
        <v>62</v>
      </c>
      <c r="D49" s="34">
        <v>65</v>
      </c>
      <c r="E49" s="34">
        <v>2.7</v>
      </c>
      <c r="F49" s="35">
        <v>67.7</v>
      </c>
      <c r="G49" s="188">
        <f t="shared" si="0"/>
        <v>-0.11235319148936171</v>
      </c>
      <c r="H49" s="189" t="e">
        <f>IF((ABS((#REF!-#REF!)*E49/100))&gt;0.1, (#REF!-#REF!)*E49/100, 0)</f>
        <v>#REF!</v>
      </c>
      <c r="I49" s="31"/>
    </row>
    <row r="50" spans="2:17" ht="29.15" customHeight="1" x14ac:dyDescent="0.3">
      <c r="B50" s="32" t="s">
        <v>63</v>
      </c>
      <c r="C50" s="33" t="s">
        <v>64</v>
      </c>
      <c r="D50" s="34">
        <v>62</v>
      </c>
      <c r="E50" s="34">
        <v>0.2</v>
      </c>
      <c r="F50" s="35">
        <v>62.2</v>
      </c>
      <c r="G50" s="188">
        <f t="shared" si="0"/>
        <v>-0.10322553191489363</v>
      </c>
      <c r="H50" s="189" t="e">
        <f>IF((ABS((#REF!-#REF!)*E50/100))&gt;0.1, (#REF!-#REF!)*E50/100, 0)</f>
        <v>#REF!</v>
      </c>
      <c r="I50" s="31"/>
    </row>
    <row r="51" spans="2:17" ht="29.15" customHeight="1" x14ac:dyDescent="0.3">
      <c r="B51" s="32" t="s">
        <v>65</v>
      </c>
      <c r="C51" s="33" t="s">
        <v>66</v>
      </c>
      <c r="D51" s="34">
        <v>40</v>
      </c>
      <c r="E51" s="34">
        <v>0.2</v>
      </c>
      <c r="F51" s="35">
        <v>40.200000000000003</v>
      </c>
      <c r="G51" s="188">
        <f t="shared" si="0"/>
        <v>-6.6714893617021279E-2</v>
      </c>
      <c r="H51" s="189" t="e">
        <f>IF((ABS((#REF!-#REF!)*E51/100))&gt;0.1, (#REF!-#REF!)*E51/100, 0)</f>
        <v>#REF!</v>
      </c>
      <c r="I51" s="31"/>
    </row>
    <row r="52" spans="2:17" ht="29.15" customHeight="1" x14ac:dyDescent="0.3">
      <c r="B52" s="32" t="s">
        <v>65</v>
      </c>
      <c r="C52" s="33" t="s">
        <v>67</v>
      </c>
      <c r="D52" s="42"/>
      <c r="E52" s="42"/>
      <c r="F52" s="43"/>
      <c r="G52" s="204" t="s">
        <v>68</v>
      </c>
      <c r="H52" s="205" t="e">
        <f>IF((ABS((#REF!-#REF!)*E52/100))&gt;0.1, (#REF!-#REF!)*E52/100, 0)</f>
        <v>#REF!</v>
      </c>
      <c r="I52" s="31"/>
    </row>
    <row r="53" spans="2:17" ht="29.15" customHeight="1" x14ac:dyDescent="0.3">
      <c r="B53" s="32" t="s">
        <v>151</v>
      </c>
      <c r="C53" s="33" t="s">
        <v>152</v>
      </c>
      <c r="D53" s="120">
        <v>50</v>
      </c>
      <c r="E53" s="120">
        <v>0.2</v>
      </c>
      <c r="F53" s="121">
        <v>50.2</v>
      </c>
      <c r="G53" s="206">
        <f t="shared" ref="G53" si="2">IF((ABS((($K$13-$K$12)/235)*F53/100))&gt;0.01, ((($K$13-$K$12)/235)*F53/100), 0)</f>
        <v>-8.3310638297872344E-2</v>
      </c>
      <c r="H53" s="207" t="e">
        <f>IF((ABS((#REF!-#REF!)*E53/100))&gt;0.1, (#REF!-#REF!)*E53/100, 0)</f>
        <v>#REF!</v>
      </c>
      <c r="I53" s="31"/>
    </row>
    <row r="54" spans="2:17" ht="45" customHeight="1" thickBot="1" x14ac:dyDescent="0.35">
      <c r="B54" s="208" t="s">
        <v>69</v>
      </c>
      <c r="C54" s="209"/>
      <c r="D54" s="209"/>
      <c r="E54" s="209"/>
      <c r="F54" s="209"/>
      <c r="G54" s="209"/>
      <c r="H54" s="210"/>
      <c r="I54" s="31"/>
    </row>
    <row r="55" spans="2:17" ht="16.5" customHeight="1" thickBot="1" x14ac:dyDescent="0.3">
      <c r="B55" s="44"/>
      <c r="C55" s="45"/>
      <c r="D55" s="46"/>
      <c r="E55" s="47"/>
      <c r="F55" s="48"/>
      <c r="G55" s="49"/>
      <c r="H55" s="49"/>
      <c r="I55" s="9"/>
    </row>
    <row r="56" spans="2:17" ht="44.15" customHeight="1" thickBot="1" x14ac:dyDescent="0.3">
      <c r="B56" s="190" t="s">
        <v>70</v>
      </c>
      <c r="C56" s="161"/>
      <c r="D56" s="161"/>
      <c r="E56" s="161"/>
      <c r="F56" s="161"/>
      <c r="G56" s="161"/>
      <c r="H56" s="162"/>
      <c r="I56" s="26"/>
    </row>
    <row r="57" spans="2:17" ht="31.5" thickBot="1" x14ac:dyDescent="0.35">
      <c r="B57" s="23" t="s">
        <v>21</v>
      </c>
      <c r="C57" s="24" t="s">
        <v>22</v>
      </c>
      <c r="D57" s="25" t="s">
        <v>23</v>
      </c>
      <c r="E57" s="25" t="s">
        <v>24</v>
      </c>
      <c r="F57" s="25" t="s">
        <v>25</v>
      </c>
      <c r="G57" s="182" t="s">
        <v>161</v>
      </c>
      <c r="H57" s="183"/>
      <c r="I57" s="31"/>
    </row>
    <row r="58" spans="2:17" ht="45" customHeight="1" thickBot="1" x14ac:dyDescent="0.35">
      <c r="B58" s="50" t="s">
        <v>71</v>
      </c>
      <c r="C58" s="51" t="s">
        <v>72</v>
      </c>
      <c r="D58" s="52">
        <v>65</v>
      </c>
      <c r="E58" s="53">
        <v>1</v>
      </c>
      <c r="F58" s="54">
        <f>D58+E58</f>
        <v>66</v>
      </c>
      <c r="G58" s="211">
        <f>IF((ABS((($K$13-$K$12)/2000)*F58/100))&gt;0.001, ((($K$13-$K$12)/2000)*F58/100), 0)</f>
        <v>-1.2869999999999999E-2</v>
      </c>
      <c r="H58" s="212" t="e">
        <f>IF((ABS((#REF!-#REF!)*E58/100))&gt;0.1, (#REF!-#REF!)*E58/100, 0)</f>
        <v>#REF!</v>
      </c>
      <c r="I58" s="31"/>
    </row>
    <row r="59" spans="2:17" ht="16.5" customHeight="1" thickBot="1" x14ac:dyDescent="0.3">
      <c r="B59" s="44"/>
      <c r="C59" s="45"/>
      <c r="D59" s="46"/>
      <c r="E59" s="47"/>
      <c r="F59" s="48"/>
      <c r="G59" s="49"/>
      <c r="H59" s="49"/>
      <c r="I59" s="9"/>
      <c r="P59" s="21"/>
      <c r="Q59" s="21"/>
    </row>
    <row r="60" spans="2:17" ht="44.15" customHeight="1" thickBot="1" x14ac:dyDescent="0.3">
      <c r="B60" s="190" t="s">
        <v>73</v>
      </c>
      <c r="C60" s="161"/>
      <c r="D60" s="161"/>
      <c r="E60" s="161"/>
      <c r="F60" s="161"/>
      <c r="G60" s="161"/>
      <c r="H60" s="162"/>
      <c r="I60" s="26"/>
      <c r="P60" s="21"/>
      <c r="Q60" s="21"/>
    </row>
    <row r="61" spans="2:17" ht="31.5" thickBot="1" x14ac:dyDescent="0.35">
      <c r="B61" s="23" t="s">
        <v>21</v>
      </c>
      <c r="C61" s="24" t="s">
        <v>22</v>
      </c>
      <c r="D61" s="25" t="s">
        <v>23</v>
      </c>
      <c r="E61" s="25" t="s">
        <v>24</v>
      </c>
      <c r="F61" s="25" t="s">
        <v>25</v>
      </c>
      <c r="G61" s="182" t="s">
        <v>162</v>
      </c>
      <c r="H61" s="183"/>
      <c r="I61" s="31"/>
      <c r="P61" s="21"/>
      <c r="Q61" s="21"/>
    </row>
    <row r="62" spans="2:17" ht="44.15" customHeight="1" thickBot="1" x14ac:dyDescent="0.3">
      <c r="B62" s="99" t="s">
        <v>74</v>
      </c>
      <c r="C62" s="100" t="s">
        <v>75</v>
      </c>
      <c r="D62" s="101">
        <v>56</v>
      </c>
      <c r="E62" s="102">
        <v>0.2</v>
      </c>
      <c r="F62" s="103">
        <v>56.2</v>
      </c>
      <c r="G62" s="200">
        <f>IF((ABS((($K$13-$K$12)/235)*F62/100))&gt;0.01, ((($K$13-$K$12)/235)*F62/100), 0)</f>
        <v>-9.3268085106382972E-2</v>
      </c>
      <c r="H62" s="201" t="e">
        <f>IF((ABS((#REF!-#REF!)*E62/100))&gt;0.1, (#REF!-#REF!)*E62/100, 0)</f>
        <v>#REF!</v>
      </c>
      <c r="I62" s="26"/>
      <c r="P62" s="21"/>
      <c r="Q62" s="21"/>
    </row>
    <row r="63" spans="2:17" ht="31.5" thickBot="1" x14ac:dyDescent="0.35">
      <c r="B63" s="23" t="s">
        <v>21</v>
      </c>
      <c r="C63" s="24" t="s">
        <v>22</v>
      </c>
      <c r="D63" s="25" t="s">
        <v>23</v>
      </c>
      <c r="E63" s="25" t="s">
        <v>24</v>
      </c>
      <c r="F63" s="25" t="s">
        <v>25</v>
      </c>
      <c r="G63" s="182" t="s">
        <v>163</v>
      </c>
      <c r="H63" s="183"/>
      <c r="I63" s="31"/>
      <c r="P63" s="21"/>
      <c r="Q63" s="21"/>
    </row>
    <row r="64" spans="2:17" ht="44.15" customHeight="1" thickBot="1" x14ac:dyDescent="0.3">
      <c r="B64" s="50" t="s">
        <v>74</v>
      </c>
      <c r="C64" s="104" t="s">
        <v>75</v>
      </c>
      <c r="D64" s="52">
        <v>56</v>
      </c>
      <c r="E64" s="53">
        <v>0.2</v>
      </c>
      <c r="F64" s="54">
        <v>56.2</v>
      </c>
      <c r="G64" s="202">
        <f>IF((ABS((($K$13-$K$12)/2000)*F64/100))&gt;0.001, ((($K$13-$K$12)/2000)*F64/100), 0)</f>
        <v>-1.0959000000000002E-2</v>
      </c>
      <c r="H64" s="203" t="e">
        <f>IF((ABS((#REF!-#REF!)*E64/100))&gt;0.1, (#REF!-#REF!)*E64/100, 0)</f>
        <v>#REF!</v>
      </c>
      <c r="I64" s="26"/>
      <c r="P64" s="21"/>
      <c r="Q64" s="21"/>
    </row>
    <row r="65" spans="2:17" ht="31.5" thickBot="1" x14ac:dyDescent="0.35">
      <c r="B65" s="23" t="s">
        <v>21</v>
      </c>
      <c r="C65" s="24" t="s">
        <v>22</v>
      </c>
      <c r="D65" s="25" t="s">
        <v>23</v>
      </c>
      <c r="E65" s="25" t="s">
        <v>24</v>
      </c>
      <c r="F65" s="25" t="s">
        <v>25</v>
      </c>
      <c r="G65" s="182" t="s">
        <v>162</v>
      </c>
      <c r="H65" s="183"/>
      <c r="I65" s="31"/>
    </row>
    <row r="66" spans="2:17" ht="44.15" customHeight="1" thickBot="1" x14ac:dyDescent="0.3">
      <c r="B66" s="27" t="s">
        <v>76</v>
      </c>
      <c r="C66" s="55" t="s">
        <v>77</v>
      </c>
      <c r="D66" s="28">
        <v>95</v>
      </c>
      <c r="E66" s="29">
        <v>0.2</v>
      </c>
      <c r="F66" s="30">
        <v>95.2</v>
      </c>
      <c r="G66" s="191">
        <f>IF((ABS((($K$13-$K$12)/235)*F66/100))&gt;0.01, ((($K$13-$K$12)/235)*F66/100), 0)</f>
        <v>-0.15799148936170213</v>
      </c>
      <c r="H66" s="192" t="e">
        <f>IF((ABS((#REF!-#REF!)*E66/100))&gt;0.1, (#REF!-#REF!)*E66/100, 0)</f>
        <v>#REF!</v>
      </c>
    </row>
    <row r="67" spans="2:17" ht="31.5" thickBot="1" x14ac:dyDescent="0.3">
      <c r="B67" s="23" t="s">
        <v>21</v>
      </c>
      <c r="C67" s="24" t="s">
        <v>22</v>
      </c>
      <c r="D67" s="25" t="s">
        <v>23</v>
      </c>
      <c r="E67" s="25" t="s">
        <v>24</v>
      </c>
      <c r="F67" s="25" t="s">
        <v>25</v>
      </c>
      <c r="G67" s="182" t="s">
        <v>163</v>
      </c>
      <c r="H67" s="183"/>
      <c r="I67" s="26"/>
      <c r="P67" s="21"/>
      <c r="Q67" s="21"/>
    </row>
    <row r="68" spans="2:17" ht="44.15" customHeight="1" thickBot="1" x14ac:dyDescent="0.35">
      <c r="B68" s="105" t="s">
        <v>78</v>
      </c>
      <c r="C68" s="106" t="s">
        <v>79</v>
      </c>
      <c r="D68" s="107">
        <v>40</v>
      </c>
      <c r="E68" s="107">
        <v>0.2</v>
      </c>
      <c r="F68" s="108">
        <v>40.200000000000003</v>
      </c>
      <c r="G68" s="193">
        <f>IF((ABS((($K$13-$K$12)/2000)*F68/100))&gt;0.001, ((($K$13-$K$12)/2000)*F68/100), 0)</f>
        <v>-7.8390000000000005E-3</v>
      </c>
      <c r="H68" s="194" t="e">
        <f>IF((ABS((#REF!-#REF!)*E68/100))&gt;0.1, (#REF!-#REF!)*E68/100, 0)</f>
        <v>#REF!</v>
      </c>
      <c r="I68" s="31"/>
      <c r="P68" s="21"/>
      <c r="Q68" s="21"/>
    </row>
    <row r="69" spans="2:17" ht="44.15" customHeight="1" thickBot="1" x14ac:dyDescent="0.3">
      <c r="B69" s="195" t="s">
        <v>80</v>
      </c>
      <c r="C69" s="196"/>
      <c r="D69" s="196"/>
      <c r="E69" s="196"/>
      <c r="F69" s="196"/>
      <c r="G69" s="196"/>
      <c r="H69" s="197"/>
    </row>
    <row r="70" spans="2:17" ht="31.5" thickBot="1" x14ac:dyDescent="0.3">
      <c r="B70" s="23" t="s">
        <v>21</v>
      </c>
      <c r="C70" s="24" t="s">
        <v>22</v>
      </c>
      <c r="D70" s="25" t="s">
        <v>23</v>
      </c>
      <c r="E70" s="25" t="s">
        <v>24</v>
      </c>
      <c r="F70" s="25" t="s">
        <v>25</v>
      </c>
      <c r="G70" s="182" t="s">
        <v>164</v>
      </c>
      <c r="H70" s="183"/>
      <c r="I70" s="9"/>
    </row>
    <row r="71" spans="2:17" ht="56.25" customHeight="1" thickBot="1" x14ac:dyDescent="0.3">
      <c r="B71" s="50" t="s">
        <v>74</v>
      </c>
      <c r="C71" s="51" t="s">
        <v>75</v>
      </c>
      <c r="D71" s="52">
        <v>56</v>
      </c>
      <c r="E71" s="53">
        <v>0.2</v>
      </c>
      <c r="F71" s="54">
        <v>56.2</v>
      </c>
      <c r="G71" s="198">
        <f>IF((ABS((($K$13-$K$12)/14400)*F71/100))&gt;0.002, ((($K$13-$K$12)/14400)*F71/100), 0)</f>
        <v>0</v>
      </c>
      <c r="H71" s="199" t="e">
        <f>IF((ABS((#REF!-#REF!)*E71/100))&gt;0.1, (#REF!-#REF!)*E71/100, 0)</f>
        <v>#REF!</v>
      </c>
      <c r="I71" s="26"/>
    </row>
    <row r="72" spans="2:17" ht="18.75" customHeight="1" thickBot="1" x14ac:dyDescent="0.35">
      <c r="I72" s="31"/>
    </row>
    <row r="73" spans="2:17" ht="44.15" customHeight="1" thickBot="1" x14ac:dyDescent="0.35">
      <c r="B73" s="190" t="s">
        <v>81</v>
      </c>
      <c r="C73" s="161"/>
      <c r="D73" s="161"/>
      <c r="E73" s="161"/>
      <c r="F73" s="161"/>
      <c r="G73" s="161"/>
      <c r="H73" s="162"/>
      <c r="I73" s="31"/>
    </row>
    <row r="74" spans="2:17" ht="31.5" thickBot="1" x14ac:dyDescent="0.35">
      <c r="B74" s="57" t="s">
        <v>21</v>
      </c>
      <c r="C74" s="24" t="s">
        <v>22</v>
      </c>
      <c r="D74" s="25" t="s">
        <v>23</v>
      </c>
      <c r="E74" s="25" t="s">
        <v>82</v>
      </c>
      <c r="F74" s="25" t="s">
        <v>25</v>
      </c>
      <c r="G74" s="182" t="s">
        <v>83</v>
      </c>
      <c r="H74" s="183"/>
      <c r="I74" s="31"/>
    </row>
    <row r="75" spans="2:17" ht="22" customHeight="1" x14ac:dyDescent="0.3">
      <c r="B75" s="58" t="s">
        <v>84</v>
      </c>
      <c r="C75" s="55" t="s">
        <v>85</v>
      </c>
      <c r="D75" s="28">
        <v>9</v>
      </c>
      <c r="E75" s="29">
        <v>0.2</v>
      </c>
      <c r="F75" s="30">
        <v>9.1999999999999993</v>
      </c>
      <c r="G75" s="191">
        <f t="shared" ref="G75:G83" si="3">IF((ABS(($K$13-$K$12)*F75/100))&gt;0.1, ($K$13-$K$12)*F75/100, 0)</f>
        <v>-3.5879999999999996</v>
      </c>
      <c r="H75" s="192" t="e">
        <f>IF((ABS((#REF!-#REF!)*E75/100))&gt;0.1, (#REF!-#REF!)*E75/100, 0)</f>
        <v>#REF!</v>
      </c>
      <c r="I75" s="31"/>
    </row>
    <row r="76" spans="2:17" ht="22" customHeight="1" x14ac:dyDescent="0.3">
      <c r="B76" s="59" t="s">
        <v>86</v>
      </c>
      <c r="C76" s="56" t="s">
        <v>87</v>
      </c>
      <c r="D76" s="34">
        <v>9</v>
      </c>
      <c r="E76" s="34">
        <v>0.2</v>
      </c>
      <c r="F76" s="35">
        <v>9.1999999999999993</v>
      </c>
      <c r="G76" s="188">
        <f t="shared" si="3"/>
        <v>-3.5879999999999996</v>
      </c>
      <c r="H76" s="189" t="e">
        <f>IF((ABS((#REF!-#REF!)*E76/100))&gt;0.1, (#REF!-#REF!)*E76/100, 0)</f>
        <v>#REF!</v>
      </c>
      <c r="I76" s="31"/>
    </row>
    <row r="77" spans="2:17" ht="22" customHeight="1" x14ac:dyDescent="0.3">
      <c r="B77" s="59" t="s">
        <v>88</v>
      </c>
      <c r="C77" s="56" t="s">
        <v>89</v>
      </c>
      <c r="D77" s="34">
        <v>9</v>
      </c>
      <c r="E77" s="34">
        <v>0.2</v>
      </c>
      <c r="F77" s="35">
        <v>9.1999999999999993</v>
      </c>
      <c r="G77" s="188">
        <f t="shared" si="3"/>
        <v>-3.5879999999999996</v>
      </c>
      <c r="H77" s="189" t="e">
        <f>IF((ABS((#REF!-#REF!)*E77/100))&gt;0.1, (#REF!-#REF!)*E77/100, 0)</f>
        <v>#REF!</v>
      </c>
      <c r="I77" s="31"/>
    </row>
    <row r="78" spans="2:17" ht="22" customHeight="1" x14ac:dyDescent="0.3">
      <c r="B78" s="59" t="s">
        <v>90</v>
      </c>
      <c r="C78" s="56" t="s">
        <v>91</v>
      </c>
      <c r="D78" s="34">
        <v>7.5</v>
      </c>
      <c r="E78" s="34">
        <v>0.2</v>
      </c>
      <c r="F78" s="35">
        <v>7.7</v>
      </c>
      <c r="G78" s="188">
        <f t="shared" si="3"/>
        <v>-3.0030000000000001</v>
      </c>
      <c r="H78" s="189" t="e">
        <f>IF((ABS((#REF!-#REF!)*E78/100))&gt;0.1, (#REF!-#REF!)*E78/100, 0)</f>
        <v>#REF!</v>
      </c>
      <c r="I78" s="31"/>
    </row>
    <row r="79" spans="2:17" ht="22" customHeight="1" x14ac:dyDescent="0.3">
      <c r="B79" s="59" t="s">
        <v>92</v>
      </c>
      <c r="C79" s="56" t="s">
        <v>93</v>
      </c>
      <c r="D79" s="34">
        <v>7.5</v>
      </c>
      <c r="E79" s="34">
        <v>0.2</v>
      </c>
      <c r="F79" s="35">
        <v>7.7</v>
      </c>
      <c r="G79" s="188">
        <f t="shared" si="3"/>
        <v>-3.0030000000000001</v>
      </c>
      <c r="H79" s="189" t="e">
        <f>IF((ABS((#REF!-#REF!)*E79/100))&gt;0.1, (#REF!-#REF!)*E79/100, 0)</f>
        <v>#REF!</v>
      </c>
      <c r="I79" s="31"/>
    </row>
    <row r="80" spans="2:17" ht="22" customHeight="1" x14ac:dyDescent="0.3">
      <c r="B80" s="59" t="s">
        <v>94</v>
      </c>
      <c r="C80" s="56" t="s">
        <v>95</v>
      </c>
      <c r="D80" s="34">
        <v>7.5</v>
      </c>
      <c r="E80" s="34">
        <v>0.2</v>
      </c>
      <c r="F80" s="35">
        <v>7.7</v>
      </c>
      <c r="G80" s="188">
        <f t="shared" si="3"/>
        <v>-3.0030000000000001</v>
      </c>
      <c r="H80" s="189" t="e">
        <f>IF((ABS((#REF!-#REF!)*E80/100))&gt;0.1, (#REF!-#REF!)*E80/100, 0)</f>
        <v>#REF!</v>
      </c>
      <c r="I80" s="31"/>
    </row>
    <row r="81" spans="2:14" ht="22" customHeight="1" x14ac:dyDescent="0.25">
      <c r="B81" s="59" t="s">
        <v>96</v>
      </c>
      <c r="C81" s="56" t="s">
        <v>97</v>
      </c>
      <c r="D81" s="34">
        <v>7.5</v>
      </c>
      <c r="E81" s="34">
        <v>0.2</v>
      </c>
      <c r="F81" s="35">
        <v>7.7</v>
      </c>
      <c r="G81" s="188">
        <f t="shared" si="3"/>
        <v>-3.0030000000000001</v>
      </c>
      <c r="H81" s="189" t="e">
        <f>IF((ABS((#REF!-#REF!)*E81/100))&gt;0.1, (#REF!-#REF!)*E81/100, 0)</f>
        <v>#REF!</v>
      </c>
    </row>
    <row r="82" spans="2:14" ht="22" customHeight="1" x14ac:dyDescent="0.25">
      <c r="B82" s="59" t="s">
        <v>158</v>
      </c>
      <c r="C82" s="56" t="s">
        <v>159</v>
      </c>
      <c r="D82" s="120">
        <v>13.5</v>
      </c>
      <c r="E82" s="120">
        <v>0.2</v>
      </c>
      <c r="F82" s="121">
        <v>13.7</v>
      </c>
      <c r="G82" s="188">
        <f t="shared" si="3"/>
        <v>-5.343</v>
      </c>
      <c r="H82" s="189" t="e">
        <f>IF((ABS((#REF!-#REF!)*E82/100))&gt;0.1, (#REF!-#REF!)*E82/100, 0)</f>
        <v>#REF!</v>
      </c>
      <c r="I82" s="9"/>
    </row>
    <row r="83" spans="2:14" ht="56.25" customHeight="1" thickBot="1" x14ac:dyDescent="0.3">
      <c r="B83" s="13" t="s">
        <v>98</v>
      </c>
      <c r="C83" s="60" t="s">
        <v>160</v>
      </c>
      <c r="D83" s="122">
        <v>12</v>
      </c>
      <c r="E83" s="122">
        <v>0.2</v>
      </c>
      <c r="F83" s="123">
        <v>12.2</v>
      </c>
      <c r="G83" s="186">
        <f t="shared" si="3"/>
        <v>-4.7579999999999991</v>
      </c>
      <c r="H83" s="187" t="e">
        <f>IF((ABS((#REF!-#REF!)*E83/100))&gt;0.1, (#REF!-#REF!)*E83/100, 0)</f>
        <v>#REF!</v>
      </c>
      <c r="I83" s="26"/>
    </row>
    <row r="84" spans="2:14" ht="17.25" customHeight="1" thickBot="1" x14ac:dyDescent="0.35">
      <c r="I84" s="31"/>
    </row>
    <row r="85" spans="2:14" ht="43.5" customHeight="1" thickBot="1" x14ac:dyDescent="0.35">
      <c r="B85" s="190" t="s">
        <v>99</v>
      </c>
      <c r="C85" s="161"/>
      <c r="D85" s="161"/>
      <c r="E85" s="161"/>
      <c r="F85" s="161"/>
      <c r="G85" s="161"/>
      <c r="H85" s="162"/>
      <c r="I85" s="31"/>
    </row>
    <row r="86" spans="2:14" ht="31.5" thickBot="1" x14ac:dyDescent="0.3">
      <c r="B86" s="57" t="s">
        <v>21</v>
      </c>
      <c r="C86" s="24" t="s">
        <v>22</v>
      </c>
      <c r="D86" s="25" t="s">
        <v>23</v>
      </c>
      <c r="E86" s="25" t="s">
        <v>82</v>
      </c>
      <c r="F86" s="25" t="s">
        <v>25</v>
      </c>
      <c r="G86" s="182" t="s">
        <v>83</v>
      </c>
      <c r="H86" s="183"/>
    </row>
    <row r="87" spans="2:14" ht="22" customHeight="1" x14ac:dyDescent="0.25">
      <c r="B87" s="63" t="s">
        <v>100</v>
      </c>
      <c r="C87" s="64" t="s">
        <v>101</v>
      </c>
      <c r="D87" s="65">
        <v>6.5</v>
      </c>
      <c r="E87" s="66">
        <v>1</v>
      </c>
      <c r="F87" s="67">
        <v>7.5</v>
      </c>
      <c r="G87" s="184">
        <f>IF((ABS(($K$13-$K$12)*F87/100))&gt;0.1, ($K$13-$K$12)*F87/100, 0)</f>
        <v>-2.9249999999999998</v>
      </c>
      <c r="H87" s="185" t="e">
        <f>IF((ABS((#REF!-#REF!)*E87/100))&gt;0.1, (#REF!-#REF!)*E87/100, 0)</f>
        <v>#REF!</v>
      </c>
    </row>
    <row r="88" spans="2:14" ht="43.5" customHeight="1" thickBot="1" x14ac:dyDescent="0.3">
      <c r="B88" s="68" t="s">
        <v>102</v>
      </c>
      <c r="C88" s="60" t="s">
        <v>103</v>
      </c>
      <c r="D88" s="61">
        <v>6.5</v>
      </c>
      <c r="E88" s="61">
        <v>1</v>
      </c>
      <c r="F88" s="62">
        <v>7.5</v>
      </c>
      <c r="G88" s="186">
        <f>IF((ABS(($K$13-$K$12)*F88/100))&gt;0.1, ($K$13-$K$12)*F88/100, 0)</f>
        <v>-2.9249999999999998</v>
      </c>
      <c r="H88" s="187" t="e">
        <f>IF((ABS((#REF!-#REF!)*E88/100))&gt;0.1, (#REF!-#REF!)*E88/100, 0)</f>
        <v>#REF!</v>
      </c>
    </row>
    <row r="89" spans="2:14" ht="30" customHeight="1" thickBot="1" x14ac:dyDescent="0.3"/>
    <row r="90" spans="2:14" ht="71.150000000000006" customHeight="1" thickBot="1" x14ac:dyDescent="0.3">
      <c r="B90" s="172" t="s">
        <v>104</v>
      </c>
      <c r="C90" s="173"/>
      <c r="D90" s="173"/>
      <c r="E90" s="173"/>
      <c r="F90" s="173"/>
      <c r="G90" s="173"/>
      <c r="H90" s="174"/>
    </row>
    <row r="91" spans="2:14" ht="76.5" customHeight="1" thickBot="1" x14ac:dyDescent="0.3">
      <c r="B91" s="160" t="s">
        <v>167</v>
      </c>
      <c r="C91" s="161"/>
      <c r="D91" s="161"/>
      <c r="E91" s="161"/>
      <c r="F91" s="161"/>
      <c r="G91" s="161"/>
      <c r="H91" s="162"/>
    </row>
    <row r="92" spans="2:14" ht="41.5" customHeight="1" thickBot="1" x14ac:dyDescent="0.3">
      <c r="B92" s="156"/>
      <c r="C92" s="156"/>
      <c r="D92" s="156"/>
      <c r="E92" s="156"/>
      <c r="F92" s="156"/>
      <c r="G92" s="156"/>
      <c r="H92" s="156"/>
    </row>
    <row r="93" spans="2:14" ht="33" customHeight="1" x14ac:dyDescent="0.25">
      <c r="B93" s="163" t="s">
        <v>146</v>
      </c>
      <c r="C93" s="152" t="s">
        <v>105</v>
      </c>
      <c r="D93" s="69" t="s">
        <v>106</v>
      </c>
      <c r="E93" s="175" t="s">
        <v>107</v>
      </c>
      <c r="F93" s="175"/>
      <c r="G93" s="176" t="s">
        <v>108</v>
      </c>
      <c r="H93" s="177"/>
    </row>
    <row r="94" spans="2:14" s="70" customFormat="1" ht="33" customHeight="1" thickBot="1" x14ac:dyDescent="0.4">
      <c r="B94" s="164"/>
      <c r="C94" s="181">
        <v>235</v>
      </c>
      <c r="D94" s="181"/>
      <c r="E94" s="181"/>
      <c r="F94" s="181"/>
      <c r="G94" s="178"/>
      <c r="H94" s="179"/>
      <c r="J94" s="10"/>
      <c r="K94" s="10"/>
      <c r="L94" s="10"/>
      <c r="M94" s="1"/>
      <c r="N94" s="1"/>
    </row>
    <row r="95" spans="2:14" s="70" customFormat="1" ht="33" customHeight="1" x14ac:dyDescent="0.35">
      <c r="B95" s="156"/>
      <c r="C95" s="156"/>
      <c r="D95" s="156"/>
      <c r="E95" s="156"/>
      <c r="F95" s="156"/>
      <c r="G95" s="156"/>
      <c r="H95" s="156"/>
      <c r="J95" s="10"/>
      <c r="K95" s="10"/>
      <c r="L95" s="10"/>
      <c r="M95" s="1"/>
      <c r="N95" s="1"/>
    </row>
    <row r="96" spans="2:14" s="70" customFormat="1" ht="40.5" customHeight="1" x14ac:dyDescent="0.35">
      <c r="B96" s="157" t="s">
        <v>147</v>
      </c>
      <c r="C96" s="157"/>
      <c r="D96" s="157"/>
      <c r="E96" s="157"/>
      <c r="F96" s="157"/>
      <c r="G96" s="157"/>
      <c r="H96" s="157"/>
      <c r="J96" s="10"/>
      <c r="K96" s="10"/>
      <c r="L96" s="10"/>
      <c r="M96" s="1"/>
      <c r="N96" s="1"/>
    </row>
    <row r="97" spans="2:17" s="70" customFormat="1" ht="33" customHeight="1" x14ac:dyDescent="0.35">
      <c r="B97" s="158" t="s">
        <v>109</v>
      </c>
      <c r="C97" s="158"/>
      <c r="E97" s="71"/>
      <c r="F97" s="71"/>
      <c r="G97" s="71"/>
      <c r="H97" s="71"/>
      <c r="J97" s="10"/>
      <c r="K97" s="10"/>
      <c r="L97" s="10"/>
      <c r="M97" s="1"/>
      <c r="N97" s="1"/>
    </row>
    <row r="98" spans="2:17" ht="43.5" customHeight="1" x14ac:dyDescent="0.35">
      <c r="B98" s="70"/>
      <c r="C98" s="95" t="str">
        <f>CONCATENATE(" $3.000"," +")</f>
        <v xml:space="preserve"> $3.000 +</v>
      </c>
      <c r="D98" s="96">
        <f>G22</f>
        <v>-0.16628936170212763</v>
      </c>
      <c r="E98" s="97" t="s">
        <v>140</v>
      </c>
      <c r="F98" s="72">
        <f>(3+G22)</f>
        <v>2.8337106382978723</v>
      </c>
      <c r="G98" s="16"/>
      <c r="H98" s="16"/>
    </row>
    <row r="99" spans="2:17" ht="31.5" customHeight="1" x14ac:dyDescent="0.4">
      <c r="B99" s="159" t="s">
        <v>141</v>
      </c>
      <c r="C99" s="159"/>
      <c r="D99" s="98">
        <f>F98</f>
        <v>2.8337106382978723</v>
      </c>
      <c r="E99" s="73" t="s">
        <v>110</v>
      </c>
      <c r="F99" s="70"/>
      <c r="G99" s="16"/>
      <c r="H99" s="16"/>
      <c r="I99" s="9"/>
      <c r="P99" s="21"/>
      <c r="Q99" s="21"/>
    </row>
    <row r="100" spans="2:17" ht="30" customHeight="1" thickBot="1" x14ac:dyDescent="0.4">
      <c r="B100" s="70"/>
      <c r="C100" s="70"/>
      <c r="D100" s="72"/>
      <c r="E100" s="16"/>
      <c r="F100" s="16"/>
      <c r="G100" s="16"/>
      <c r="H100" s="16"/>
    </row>
    <row r="101" spans="2:17" ht="71.150000000000006" customHeight="1" thickBot="1" x14ac:dyDescent="0.3">
      <c r="B101" s="172" t="s">
        <v>104</v>
      </c>
      <c r="C101" s="173"/>
      <c r="D101" s="173"/>
      <c r="E101" s="173"/>
      <c r="F101" s="173"/>
      <c r="G101" s="173"/>
      <c r="H101" s="174"/>
    </row>
    <row r="102" spans="2:17" ht="80.25" customHeight="1" thickBot="1" x14ac:dyDescent="0.3">
      <c r="B102" s="160" t="s">
        <v>165</v>
      </c>
      <c r="C102" s="161"/>
      <c r="D102" s="161"/>
      <c r="E102" s="161"/>
      <c r="F102" s="161"/>
      <c r="G102" s="161"/>
      <c r="H102" s="162"/>
    </row>
    <row r="103" spans="2:17" ht="41.5" customHeight="1" thickBot="1" x14ac:dyDescent="0.3">
      <c r="B103" s="156"/>
      <c r="C103" s="156"/>
      <c r="D103" s="156"/>
      <c r="E103" s="156"/>
      <c r="F103" s="156"/>
      <c r="G103" s="156"/>
      <c r="H103" s="156"/>
    </row>
    <row r="104" spans="2:17" ht="33" customHeight="1" x14ac:dyDescent="0.25">
      <c r="B104" s="163" t="s">
        <v>166</v>
      </c>
      <c r="C104" s="152" t="s">
        <v>105</v>
      </c>
      <c r="D104" s="69" t="s">
        <v>106</v>
      </c>
      <c r="E104" s="175" t="s">
        <v>107</v>
      </c>
      <c r="F104" s="175"/>
      <c r="G104" s="176" t="s">
        <v>108</v>
      </c>
      <c r="H104" s="177"/>
    </row>
    <row r="105" spans="2:17" s="70" customFormat="1" ht="33" customHeight="1" thickBot="1" x14ac:dyDescent="0.4">
      <c r="B105" s="164"/>
      <c r="C105" s="181">
        <v>2000</v>
      </c>
      <c r="D105" s="181"/>
      <c r="E105" s="181"/>
      <c r="F105" s="181"/>
      <c r="G105" s="178"/>
      <c r="H105" s="179"/>
      <c r="J105" s="10"/>
      <c r="K105" s="10"/>
      <c r="L105" s="10"/>
      <c r="M105" s="1"/>
      <c r="N105" s="1"/>
    </row>
    <row r="106" spans="2:17" s="70" customFormat="1" ht="33" customHeight="1" x14ac:dyDescent="0.35">
      <c r="B106" s="156"/>
      <c r="C106" s="156"/>
      <c r="D106" s="156"/>
      <c r="E106" s="156"/>
      <c r="F106" s="156"/>
      <c r="G106" s="156"/>
      <c r="H106" s="156"/>
      <c r="J106" s="10"/>
      <c r="K106" s="10"/>
      <c r="L106" s="10"/>
      <c r="M106" s="1"/>
      <c r="N106" s="1"/>
    </row>
    <row r="107" spans="2:17" s="70" customFormat="1" ht="40.5" customHeight="1" x14ac:dyDescent="0.35">
      <c r="B107" s="157" t="s">
        <v>168</v>
      </c>
      <c r="C107" s="157"/>
      <c r="D107" s="157"/>
      <c r="E107" s="157"/>
      <c r="F107" s="157"/>
      <c r="G107" s="157"/>
      <c r="H107" s="157"/>
      <c r="J107" s="10"/>
      <c r="K107" s="10"/>
      <c r="L107" s="10"/>
      <c r="M107" s="1"/>
      <c r="N107" s="1"/>
    </row>
    <row r="108" spans="2:17" s="70" customFormat="1" ht="33" customHeight="1" x14ac:dyDescent="0.35">
      <c r="B108" s="158" t="s">
        <v>109</v>
      </c>
      <c r="C108" s="158"/>
      <c r="E108" s="71"/>
      <c r="F108" s="71"/>
      <c r="G108" s="71"/>
      <c r="H108" s="71"/>
      <c r="J108" s="10"/>
      <c r="K108" s="10"/>
      <c r="L108" s="10"/>
      <c r="M108" s="1"/>
      <c r="N108" s="1"/>
    </row>
    <row r="109" spans="2:17" ht="43.5" customHeight="1" x14ac:dyDescent="0.35">
      <c r="B109" s="70"/>
      <c r="C109" s="95" t="str">
        <f>CONCATENATE(" $0.550"," +")</f>
        <v xml:space="preserve"> $0.550 +</v>
      </c>
      <c r="D109" s="96">
        <f>G58</f>
        <v>-1.2869999999999999E-2</v>
      </c>
      <c r="E109" s="97" t="s">
        <v>140</v>
      </c>
      <c r="F109" s="72">
        <f>(0.55+G58)</f>
        <v>0.53713</v>
      </c>
      <c r="G109" s="16"/>
      <c r="H109" s="16"/>
    </row>
    <row r="110" spans="2:17" ht="31.5" customHeight="1" x14ac:dyDescent="0.4">
      <c r="B110" s="159" t="s">
        <v>141</v>
      </c>
      <c r="C110" s="159"/>
      <c r="D110" s="98">
        <f>F109</f>
        <v>0.53713</v>
      </c>
      <c r="E110" s="73" t="s">
        <v>116</v>
      </c>
      <c r="F110" s="70"/>
      <c r="G110" s="16"/>
      <c r="H110" s="16"/>
      <c r="I110" s="9"/>
      <c r="P110" s="21"/>
      <c r="Q110" s="21"/>
    </row>
    <row r="111" spans="2:17" ht="30" customHeight="1" thickBot="1" x14ac:dyDescent="0.4">
      <c r="B111" s="70"/>
      <c r="C111" s="70"/>
      <c r="D111" s="72"/>
      <c r="E111" s="16"/>
      <c r="F111" s="16"/>
      <c r="G111" s="16"/>
      <c r="H111" s="16"/>
    </row>
    <row r="112" spans="2:17" ht="71.150000000000006" customHeight="1" thickBot="1" x14ac:dyDescent="0.3">
      <c r="B112" s="172" t="s">
        <v>104</v>
      </c>
      <c r="C112" s="173"/>
      <c r="D112" s="173"/>
      <c r="E112" s="173"/>
      <c r="F112" s="173"/>
      <c r="G112" s="173"/>
      <c r="H112" s="174"/>
    </row>
    <row r="113" spans="2:17" ht="110.25" customHeight="1" thickBot="1" x14ac:dyDescent="0.3">
      <c r="B113" s="160" t="s">
        <v>111</v>
      </c>
      <c r="C113" s="161"/>
      <c r="D113" s="161"/>
      <c r="E113" s="161"/>
      <c r="F113" s="161"/>
      <c r="G113" s="161"/>
      <c r="H113" s="162"/>
    </row>
    <row r="114" spans="2:17" ht="38.5" customHeight="1" thickBot="1" x14ac:dyDescent="0.3">
      <c r="B114" s="156"/>
      <c r="C114" s="156"/>
      <c r="D114" s="156"/>
      <c r="E114" s="156"/>
      <c r="F114" s="156"/>
      <c r="G114" s="156"/>
      <c r="H114" s="156"/>
    </row>
    <row r="115" spans="2:17" ht="33" customHeight="1" x14ac:dyDescent="0.25">
      <c r="B115" s="163" t="s">
        <v>145</v>
      </c>
      <c r="C115" s="152" t="s">
        <v>105</v>
      </c>
      <c r="D115" s="69" t="s">
        <v>106</v>
      </c>
      <c r="E115" s="175" t="s">
        <v>107</v>
      </c>
      <c r="F115" s="175"/>
      <c r="G115" s="176" t="s">
        <v>112</v>
      </c>
      <c r="H115" s="177"/>
    </row>
    <row r="116" spans="2:17" s="70" customFormat="1" ht="33" customHeight="1" thickBot="1" x14ac:dyDescent="0.4">
      <c r="B116" s="164"/>
      <c r="C116" s="181">
        <v>235</v>
      </c>
      <c r="D116" s="181"/>
      <c r="E116" s="181"/>
      <c r="F116" s="181"/>
      <c r="G116" s="178"/>
      <c r="H116" s="179"/>
      <c r="J116" s="10"/>
      <c r="K116" s="10"/>
      <c r="L116" s="10"/>
      <c r="M116" s="1"/>
      <c r="N116" s="1"/>
    </row>
    <row r="117" spans="2:17" s="70" customFormat="1" ht="33" customHeight="1" x14ac:dyDescent="0.35">
      <c r="B117" s="156"/>
      <c r="C117" s="156"/>
      <c r="D117" s="156"/>
      <c r="E117" s="156"/>
      <c r="F117" s="156"/>
      <c r="G117" s="156"/>
      <c r="H117" s="156"/>
      <c r="J117" s="10"/>
      <c r="K117" s="10"/>
      <c r="L117" s="10"/>
      <c r="M117" s="1"/>
      <c r="N117" s="1"/>
    </row>
    <row r="118" spans="2:17" s="70" customFormat="1" ht="40.5" customHeight="1" x14ac:dyDescent="0.35">
      <c r="B118" s="157" t="s">
        <v>113</v>
      </c>
      <c r="C118" s="157"/>
      <c r="D118" s="157"/>
      <c r="E118" s="157"/>
      <c r="F118" s="157"/>
      <c r="G118" s="157"/>
      <c r="H118" s="157"/>
      <c r="J118" s="10"/>
      <c r="K118" s="10"/>
      <c r="L118" s="10"/>
      <c r="M118" s="1"/>
      <c r="N118" s="1"/>
    </row>
    <row r="119" spans="2:17" s="70" customFormat="1" ht="33" customHeight="1" x14ac:dyDescent="0.35">
      <c r="B119" s="158" t="s">
        <v>109</v>
      </c>
      <c r="C119" s="158"/>
      <c r="E119" s="71"/>
      <c r="F119" s="71"/>
      <c r="G119" s="71"/>
      <c r="H119" s="71"/>
      <c r="J119" s="10"/>
      <c r="K119" s="10"/>
      <c r="L119" s="10"/>
      <c r="M119" s="1"/>
      <c r="N119" s="1"/>
    </row>
    <row r="120" spans="2:17" ht="43.5" customHeight="1" x14ac:dyDescent="0.35">
      <c r="B120" s="70"/>
      <c r="C120" s="95" t="str">
        <f>CONCATENATE(" $45.000"," +")</f>
        <v xml:space="preserve"> $45.000 +</v>
      </c>
      <c r="D120" s="96">
        <f>G62</f>
        <v>-9.3268085106382972E-2</v>
      </c>
      <c r="E120" s="97" t="s">
        <v>140</v>
      </c>
      <c r="F120" s="72">
        <f>(45+G62)</f>
        <v>44.906731914893619</v>
      </c>
      <c r="G120" s="16"/>
      <c r="H120" s="16"/>
    </row>
    <row r="121" spans="2:17" ht="33" customHeight="1" x14ac:dyDescent="0.4">
      <c r="B121" s="159" t="s">
        <v>141</v>
      </c>
      <c r="C121" s="159"/>
      <c r="D121" s="98">
        <f>F120</f>
        <v>44.906731914893619</v>
      </c>
      <c r="E121" s="73" t="s">
        <v>110</v>
      </c>
      <c r="F121" s="70"/>
      <c r="G121" s="16"/>
      <c r="H121" s="16"/>
      <c r="I121" s="9"/>
      <c r="P121" s="21"/>
      <c r="Q121" s="21"/>
    </row>
    <row r="122" spans="2:17" ht="30" customHeight="1" thickBot="1" x14ac:dyDescent="0.4">
      <c r="B122" s="70"/>
      <c r="C122" s="70"/>
      <c r="D122" s="72"/>
      <c r="E122" s="16"/>
      <c r="F122" s="16"/>
      <c r="G122" s="16"/>
      <c r="H122" s="16"/>
    </row>
    <row r="123" spans="2:17" ht="71.150000000000006" customHeight="1" thickBot="1" x14ac:dyDescent="0.3">
      <c r="B123" s="172" t="s">
        <v>104</v>
      </c>
      <c r="C123" s="173"/>
      <c r="D123" s="173"/>
      <c r="E123" s="173"/>
      <c r="F123" s="173"/>
      <c r="G123" s="173"/>
      <c r="H123" s="174"/>
    </row>
    <row r="124" spans="2:17" ht="74.25" customHeight="1" thickBot="1" x14ac:dyDescent="0.3">
      <c r="B124" s="160" t="s">
        <v>114</v>
      </c>
      <c r="C124" s="161"/>
      <c r="D124" s="161"/>
      <c r="E124" s="161"/>
      <c r="F124" s="161"/>
      <c r="G124" s="161"/>
      <c r="H124" s="162"/>
    </row>
    <row r="125" spans="2:17" ht="33.65" customHeight="1" thickBot="1" x14ac:dyDescent="0.3">
      <c r="B125" s="156"/>
      <c r="C125" s="156"/>
      <c r="D125" s="156"/>
      <c r="E125" s="156"/>
      <c r="F125" s="156"/>
      <c r="G125" s="156"/>
      <c r="H125" s="156"/>
    </row>
    <row r="126" spans="2:17" ht="33" customHeight="1" x14ac:dyDescent="0.25">
      <c r="B126" s="163" t="s">
        <v>144</v>
      </c>
      <c r="C126" s="152" t="s">
        <v>105</v>
      </c>
      <c r="D126" s="69" t="s">
        <v>106</v>
      </c>
      <c r="E126" s="175" t="s">
        <v>107</v>
      </c>
      <c r="F126" s="175"/>
      <c r="G126" s="176" t="s">
        <v>112</v>
      </c>
      <c r="H126" s="177"/>
    </row>
    <row r="127" spans="2:17" s="70" customFormat="1" ht="33" customHeight="1" thickBot="1" x14ac:dyDescent="0.4">
      <c r="B127" s="164"/>
      <c r="C127" s="181">
        <v>2000</v>
      </c>
      <c r="D127" s="181"/>
      <c r="E127" s="181"/>
      <c r="F127" s="181"/>
      <c r="G127" s="178"/>
      <c r="H127" s="179"/>
      <c r="J127" s="10"/>
      <c r="K127" s="10"/>
      <c r="L127" s="10"/>
      <c r="M127" s="1"/>
      <c r="N127" s="1"/>
    </row>
    <row r="128" spans="2:17" s="70" customFormat="1" ht="33" customHeight="1" x14ac:dyDescent="0.35">
      <c r="B128" s="156"/>
      <c r="C128" s="156"/>
      <c r="D128" s="156"/>
      <c r="E128" s="156"/>
      <c r="F128" s="156"/>
      <c r="G128" s="156"/>
      <c r="H128" s="156"/>
      <c r="J128" s="10"/>
      <c r="K128" s="10"/>
      <c r="L128" s="10"/>
      <c r="M128" s="1"/>
      <c r="N128" s="1"/>
    </row>
    <row r="129" spans="2:17" s="70" customFormat="1" ht="40.5" customHeight="1" x14ac:dyDescent="0.35">
      <c r="B129" s="157" t="s">
        <v>115</v>
      </c>
      <c r="C129" s="157"/>
      <c r="D129" s="157"/>
      <c r="E129" s="157"/>
      <c r="F129" s="157"/>
      <c r="G129" s="157"/>
      <c r="H129" s="157"/>
      <c r="J129" s="10"/>
      <c r="K129" s="10"/>
      <c r="L129" s="10"/>
      <c r="M129" s="1"/>
      <c r="N129" s="1"/>
    </row>
    <row r="130" spans="2:17" s="70" customFormat="1" ht="33" customHeight="1" x14ac:dyDescent="0.35">
      <c r="B130" s="158" t="s">
        <v>109</v>
      </c>
      <c r="C130" s="158"/>
      <c r="E130" s="71"/>
      <c r="F130" s="71"/>
      <c r="G130" s="71"/>
      <c r="H130" s="71"/>
      <c r="J130" s="10"/>
      <c r="K130" s="10"/>
      <c r="L130" s="10"/>
      <c r="M130" s="1"/>
      <c r="N130" s="1"/>
    </row>
    <row r="131" spans="2:17" ht="43.5" customHeight="1" x14ac:dyDescent="0.35">
      <c r="B131" s="70"/>
      <c r="C131" s="95" t="str">
        <f>CONCATENATE(" $45.000"," +")</f>
        <v xml:space="preserve"> $45.000 +</v>
      </c>
      <c r="D131" s="96">
        <f>G68</f>
        <v>-7.8390000000000005E-3</v>
      </c>
      <c r="E131" s="97" t="s">
        <v>140</v>
      </c>
      <c r="F131" s="72">
        <f>(45+G68)</f>
        <v>44.992161000000003</v>
      </c>
      <c r="G131" s="16"/>
      <c r="H131" s="16"/>
    </row>
    <row r="132" spans="2:17" ht="34" customHeight="1" x14ac:dyDescent="0.4">
      <c r="B132" s="159" t="s">
        <v>141</v>
      </c>
      <c r="C132" s="159"/>
      <c r="D132" s="98">
        <f>F131</f>
        <v>44.992161000000003</v>
      </c>
      <c r="E132" s="73" t="s">
        <v>116</v>
      </c>
      <c r="F132" s="70"/>
      <c r="G132" s="16"/>
      <c r="H132" s="16"/>
      <c r="I132" s="9"/>
      <c r="P132" s="21"/>
      <c r="Q132" s="21"/>
    </row>
    <row r="133" spans="2:17" ht="30" customHeight="1" thickBot="1" x14ac:dyDescent="0.4">
      <c r="B133" s="70"/>
      <c r="C133" s="70"/>
      <c r="D133" s="72"/>
      <c r="E133" s="16"/>
      <c r="F133" s="16"/>
      <c r="G133" s="16"/>
      <c r="H133" s="16"/>
    </row>
    <row r="134" spans="2:17" ht="71.150000000000006" customHeight="1" thickBot="1" x14ac:dyDescent="0.3">
      <c r="B134" s="172" t="s">
        <v>104</v>
      </c>
      <c r="C134" s="173"/>
      <c r="D134" s="173"/>
      <c r="E134" s="173"/>
      <c r="F134" s="173"/>
      <c r="G134" s="173"/>
      <c r="H134" s="174"/>
    </row>
    <row r="135" spans="2:17" ht="74.25" customHeight="1" thickBot="1" x14ac:dyDescent="0.3">
      <c r="B135" s="160" t="s">
        <v>117</v>
      </c>
      <c r="C135" s="161"/>
      <c r="D135" s="161"/>
      <c r="E135" s="161"/>
      <c r="F135" s="161"/>
      <c r="G135" s="161"/>
      <c r="H135" s="162"/>
    </row>
    <row r="136" spans="2:17" ht="69" customHeight="1" thickBot="1" x14ac:dyDescent="0.3">
      <c r="B136" s="156"/>
      <c r="C136" s="156"/>
      <c r="D136" s="156"/>
      <c r="E136" s="156"/>
      <c r="F136" s="156"/>
      <c r="G136" s="156"/>
      <c r="H136" s="156"/>
    </row>
    <row r="137" spans="2:17" ht="33" customHeight="1" x14ac:dyDescent="0.25">
      <c r="B137" s="163" t="s">
        <v>143</v>
      </c>
      <c r="C137" s="152" t="s">
        <v>105</v>
      </c>
      <c r="D137" s="69" t="s">
        <v>106</v>
      </c>
      <c r="E137" s="175" t="s">
        <v>107</v>
      </c>
      <c r="F137" s="175"/>
      <c r="G137" s="176" t="s">
        <v>108</v>
      </c>
      <c r="H137" s="177"/>
    </row>
    <row r="138" spans="2:17" s="70" customFormat="1" ht="33" customHeight="1" thickBot="1" x14ac:dyDescent="0.4">
      <c r="B138" s="164"/>
      <c r="C138" s="180">
        <v>14400</v>
      </c>
      <c r="D138" s="181"/>
      <c r="E138" s="181"/>
      <c r="F138" s="181"/>
      <c r="G138" s="178"/>
      <c r="H138" s="179"/>
      <c r="J138" s="10"/>
      <c r="K138" s="10"/>
      <c r="L138" s="10"/>
      <c r="M138" s="1"/>
      <c r="N138" s="1"/>
    </row>
    <row r="139" spans="2:17" s="70" customFormat="1" ht="33" customHeight="1" x14ac:dyDescent="0.35">
      <c r="B139" s="156"/>
      <c r="C139" s="156"/>
      <c r="D139" s="156"/>
      <c r="E139" s="156"/>
      <c r="F139" s="156"/>
      <c r="G139" s="156"/>
      <c r="H139" s="156"/>
      <c r="J139" s="10"/>
      <c r="K139" s="10"/>
      <c r="L139" s="10"/>
      <c r="M139" s="1"/>
      <c r="N139" s="1"/>
    </row>
    <row r="140" spans="2:17" s="70" customFormat="1" ht="40.5" customHeight="1" x14ac:dyDescent="0.35">
      <c r="B140" s="157" t="s">
        <v>148</v>
      </c>
      <c r="C140" s="157"/>
      <c r="D140" s="157"/>
      <c r="E140" s="157"/>
      <c r="F140" s="157"/>
      <c r="G140" s="157"/>
      <c r="H140" s="157"/>
      <c r="J140" s="10"/>
      <c r="K140" s="10"/>
      <c r="L140" s="10"/>
      <c r="M140" s="1"/>
      <c r="N140" s="1"/>
    </row>
    <row r="141" spans="2:17" s="70" customFormat="1" ht="33" customHeight="1" x14ac:dyDescent="0.35">
      <c r="B141" s="158" t="s">
        <v>109</v>
      </c>
      <c r="C141" s="158"/>
      <c r="E141" s="71"/>
      <c r="F141" s="71"/>
      <c r="G141" s="71"/>
      <c r="H141" s="71"/>
      <c r="J141" s="10"/>
      <c r="K141" s="10"/>
      <c r="L141" s="10"/>
      <c r="M141" s="1"/>
      <c r="N141" s="1"/>
    </row>
    <row r="142" spans="2:17" ht="43.5" customHeight="1" x14ac:dyDescent="0.35">
      <c r="B142" s="70"/>
      <c r="C142" s="95" t="str">
        <f>CONCATENATE(" $1,500.000"," +")</f>
        <v xml:space="preserve"> $1,500.000 +</v>
      </c>
      <c r="D142" s="96">
        <f>G71</f>
        <v>0</v>
      </c>
      <c r="E142" s="97" t="s">
        <v>140</v>
      </c>
      <c r="F142" s="72">
        <f>(1500+G71)</f>
        <v>1500</v>
      </c>
      <c r="G142" s="16"/>
      <c r="H142" s="16"/>
    </row>
    <row r="143" spans="2:17" ht="27" customHeight="1" x14ac:dyDescent="0.4">
      <c r="B143" s="159" t="s">
        <v>141</v>
      </c>
      <c r="C143" s="159"/>
      <c r="D143" s="98">
        <f>F142</f>
        <v>1500</v>
      </c>
      <c r="E143" s="171" t="s">
        <v>118</v>
      </c>
      <c r="F143" s="171"/>
      <c r="G143" s="16"/>
      <c r="H143" s="70"/>
      <c r="I143" s="9"/>
      <c r="P143" s="21"/>
      <c r="Q143" s="21"/>
    </row>
    <row r="144" spans="2:17" ht="30" customHeight="1" thickBot="1" x14ac:dyDescent="0.4">
      <c r="B144" s="70"/>
      <c r="C144" s="70"/>
      <c r="D144" s="72"/>
      <c r="E144" s="16"/>
      <c r="F144" s="16"/>
      <c r="G144" s="16"/>
      <c r="H144" s="16"/>
    </row>
    <row r="145" spans="2:15" ht="71.150000000000006" customHeight="1" thickBot="1" x14ac:dyDescent="0.3">
      <c r="B145" s="172" t="s">
        <v>104</v>
      </c>
      <c r="C145" s="173"/>
      <c r="D145" s="173"/>
      <c r="E145" s="173"/>
      <c r="F145" s="173"/>
      <c r="G145" s="173"/>
      <c r="H145" s="174"/>
    </row>
    <row r="146" spans="2:15" ht="74.25" customHeight="1" thickBot="1" x14ac:dyDescent="0.3">
      <c r="B146" s="160" t="s">
        <v>150</v>
      </c>
      <c r="C146" s="161"/>
      <c r="D146" s="161"/>
      <c r="E146" s="161"/>
      <c r="F146" s="161"/>
      <c r="G146" s="161"/>
      <c r="H146" s="162"/>
    </row>
    <row r="147" spans="2:15" ht="18.75" customHeight="1" thickBot="1" x14ac:dyDescent="0.3">
      <c r="B147" s="156"/>
      <c r="C147" s="156"/>
      <c r="D147" s="156"/>
      <c r="E147" s="156"/>
      <c r="F147" s="156"/>
      <c r="G147" s="156"/>
      <c r="H147" s="156"/>
    </row>
    <row r="148" spans="2:15" ht="33" customHeight="1" x14ac:dyDescent="0.25">
      <c r="B148" s="163" t="s">
        <v>142</v>
      </c>
      <c r="C148" s="165" t="s">
        <v>105</v>
      </c>
      <c r="D148" s="167" t="s">
        <v>106</v>
      </c>
      <c r="E148" s="165" t="s">
        <v>107</v>
      </c>
      <c r="F148" s="165"/>
      <c r="G148" s="165" t="s">
        <v>108</v>
      </c>
      <c r="H148" s="169"/>
    </row>
    <row r="149" spans="2:15" s="70" customFormat="1" ht="33" customHeight="1" thickBot="1" x14ac:dyDescent="0.4">
      <c r="B149" s="164"/>
      <c r="C149" s="166"/>
      <c r="D149" s="168"/>
      <c r="E149" s="166"/>
      <c r="F149" s="166"/>
      <c r="G149" s="166"/>
      <c r="H149" s="170"/>
      <c r="J149" s="10"/>
      <c r="K149" s="10"/>
      <c r="L149" s="10"/>
      <c r="M149" s="1"/>
      <c r="N149" s="1"/>
    </row>
    <row r="150" spans="2:15" s="70" customFormat="1" ht="33" customHeight="1" x14ac:dyDescent="0.35">
      <c r="B150" s="156"/>
      <c r="C150" s="156"/>
      <c r="D150" s="156"/>
      <c r="E150" s="156"/>
      <c r="F150" s="156"/>
      <c r="G150" s="156"/>
      <c r="H150" s="156"/>
      <c r="J150" s="10"/>
      <c r="K150" s="10"/>
      <c r="L150" s="10"/>
      <c r="M150" s="1"/>
      <c r="N150" s="1"/>
    </row>
    <row r="151" spans="2:15" s="70" customFormat="1" ht="40.5" customHeight="1" x14ac:dyDescent="0.35">
      <c r="B151" s="157" t="s">
        <v>149</v>
      </c>
      <c r="C151" s="157"/>
      <c r="D151" s="157"/>
      <c r="E151" s="157"/>
      <c r="F151" s="157"/>
      <c r="G151" s="157"/>
      <c r="H151" s="157"/>
      <c r="J151" s="10"/>
      <c r="K151" s="10"/>
      <c r="L151" s="10"/>
      <c r="M151" s="1"/>
      <c r="N151" s="1"/>
    </row>
    <row r="152" spans="2:15" s="70" customFormat="1" ht="33" customHeight="1" x14ac:dyDescent="0.35">
      <c r="B152" s="158" t="s">
        <v>109</v>
      </c>
      <c r="C152" s="158"/>
      <c r="E152" s="71"/>
      <c r="F152" s="71"/>
      <c r="G152" s="71"/>
      <c r="H152" s="71"/>
      <c r="J152" s="10"/>
      <c r="K152" s="10"/>
      <c r="L152" s="10"/>
      <c r="M152" s="1"/>
      <c r="N152" s="1"/>
    </row>
    <row r="153" spans="2:15" ht="17.5" x14ac:dyDescent="0.35">
      <c r="B153" s="70"/>
      <c r="C153" s="95" t="str">
        <f>CONCATENATE(" $200.000"," +")</f>
        <v xml:space="preserve"> $200.000 +</v>
      </c>
      <c r="D153" s="96">
        <f>G75</f>
        <v>-3.5879999999999996</v>
      </c>
      <c r="E153" s="97" t="s">
        <v>140</v>
      </c>
      <c r="F153" s="72">
        <f>(200+G75)</f>
        <v>196.41200000000001</v>
      </c>
      <c r="G153" s="16"/>
      <c r="H153" s="16"/>
      <c r="O153" s="21"/>
    </row>
    <row r="154" spans="2:15" ht="18" x14ac:dyDescent="0.4">
      <c r="B154" s="159" t="s">
        <v>141</v>
      </c>
      <c r="C154" s="159"/>
      <c r="D154" s="98">
        <f>F153</f>
        <v>196.41200000000001</v>
      </c>
      <c r="E154" s="73" t="s">
        <v>12</v>
      </c>
      <c r="F154" s="73"/>
      <c r="G154" s="16"/>
      <c r="H154" s="70"/>
      <c r="O154" s="21"/>
    </row>
    <row r="155" spans="2:15" ht="17.5" x14ac:dyDescent="0.35">
      <c r="B155" s="70"/>
      <c r="C155" s="70"/>
      <c r="D155" s="72"/>
      <c r="E155" s="16"/>
      <c r="F155" s="16"/>
      <c r="G155" s="16"/>
      <c r="H155" s="16"/>
      <c r="O155" s="21"/>
    </row>
    <row r="156" spans="2:15" x14ac:dyDescent="0.25">
      <c r="O156" s="21"/>
    </row>
  </sheetData>
  <sheetProtection algorithmName="SHA-512" hashValue="r53CSO1CqoM3Ifnnug0g4yNlmg1p6b0jcQ0HonaMMSdCWJBL8ZzQVNMYGfodjE4tqiOnVFIsu9PhLroy+0MLeg==" saltValue="sL9y4q2Szk4Z2PNsGcmFZA==" spinCount="100000" sheet="1" formatColumns="0" formatRows="0"/>
  <mergeCells count="157">
    <mergeCell ref="B150:H150"/>
    <mergeCell ref="B151:H151"/>
    <mergeCell ref="B152:C152"/>
    <mergeCell ref="B154:C154"/>
    <mergeCell ref="B146:H146"/>
    <mergeCell ref="B147:H147"/>
    <mergeCell ref="B148:B149"/>
    <mergeCell ref="C148:C149"/>
    <mergeCell ref="D148:D149"/>
    <mergeCell ref="E148:F149"/>
    <mergeCell ref="G148:H149"/>
    <mergeCell ref="B139:H139"/>
    <mergeCell ref="B140:H140"/>
    <mergeCell ref="B141:C141"/>
    <mergeCell ref="B143:C143"/>
    <mergeCell ref="E143:F143"/>
    <mergeCell ref="B145:H145"/>
    <mergeCell ref="B130:C130"/>
    <mergeCell ref="B132:C132"/>
    <mergeCell ref="B134:H134"/>
    <mergeCell ref="B135:H135"/>
    <mergeCell ref="B136:H136"/>
    <mergeCell ref="B137:B138"/>
    <mergeCell ref="E137:F137"/>
    <mergeCell ref="G137:H138"/>
    <mergeCell ref="C138:F138"/>
    <mergeCell ref="B126:B127"/>
    <mergeCell ref="E126:F126"/>
    <mergeCell ref="G126:H127"/>
    <mergeCell ref="C127:F127"/>
    <mergeCell ref="B128:H128"/>
    <mergeCell ref="B129:H129"/>
    <mergeCell ref="B118:H118"/>
    <mergeCell ref="B119:C119"/>
    <mergeCell ref="B121:C121"/>
    <mergeCell ref="B123:H123"/>
    <mergeCell ref="B124:H124"/>
    <mergeCell ref="B125:H125"/>
    <mergeCell ref="B114:H114"/>
    <mergeCell ref="B115:B116"/>
    <mergeCell ref="E115:F115"/>
    <mergeCell ref="G115:H116"/>
    <mergeCell ref="C116:F116"/>
    <mergeCell ref="B117:H117"/>
    <mergeCell ref="B106:H106"/>
    <mergeCell ref="B107:H107"/>
    <mergeCell ref="B108:C108"/>
    <mergeCell ref="B110:C110"/>
    <mergeCell ref="B112:H112"/>
    <mergeCell ref="B113:H113"/>
    <mergeCell ref="B97:C97"/>
    <mergeCell ref="B99:C99"/>
    <mergeCell ref="B101:H101"/>
    <mergeCell ref="B102:H102"/>
    <mergeCell ref="B103:H103"/>
    <mergeCell ref="B104:B105"/>
    <mergeCell ref="E104:F104"/>
    <mergeCell ref="G104:H105"/>
    <mergeCell ref="C105:F105"/>
    <mergeCell ref="B93:B94"/>
    <mergeCell ref="E93:F93"/>
    <mergeCell ref="G93:H94"/>
    <mergeCell ref="C94:F94"/>
    <mergeCell ref="B95:H95"/>
    <mergeCell ref="B96:H96"/>
    <mergeCell ref="G86:H86"/>
    <mergeCell ref="G87:H87"/>
    <mergeCell ref="G88:H88"/>
    <mergeCell ref="B90:H90"/>
    <mergeCell ref="B91:H91"/>
    <mergeCell ref="B92:H92"/>
    <mergeCell ref="G79:H79"/>
    <mergeCell ref="G80:H80"/>
    <mergeCell ref="G81:H81"/>
    <mergeCell ref="G82:H82"/>
    <mergeCell ref="G83:H83"/>
    <mergeCell ref="B85:H85"/>
    <mergeCell ref="B73:H73"/>
    <mergeCell ref="G74:H74"/>
    <mergeCell ref="G75:H75"/>
    <mergeCell ref="G76:H76"/>
    <mergeCell ref="G77:H77"/>
    <mergeCell ref="G78:H78"/>
    <mergeCell ref="G66:H66"/>
    <mergeCell ref="G67:H67"/>
    <mergeCell ref="G68:H68"/>
    <mergeCell ref="B69:H69"/>
    <mergeCell ref="G70:H70"/>
    <mergeCell ref="G71:H71"/>
    <mergeCell ref="B60:H60"/>
    <mergeCell ref="G61:H61"/>
    <mergeCell ref="G62:H62"/>
    <mergeCell ref="G63:H63"/>
    <mergeCell ref="G64:H64"/>
    <mergeCell ref="G65:H65"/>
    <mergeCell ref="G52:H52"/>
    <mergeCell ref="G53:H53"/>
    <mergeCell ref="B54:H54"/>
    <mergeCell ref="B56:H56"/>
    <mergeCell ref="G57:H57"/>
    <mergeCell ref="G58:H58"/>
    <mergeCell ref="G46:H46"/>
    <mergeCell ref="G47:H47"/>
    <mergeCell ref="G48:H48"/>
    <mergeCell ref="G49:H49"/>
    <mergeCell ref="G50:H50"/>
    <mergeCell ref="G51:H51"/>
    <mergeCell ref="G40:H40"/>
    <mergeCell ref="G41:H41"/>
    <mergeCell ref="G42:H42"/>
    <mergeCell ref="G43:H43"/>
    <mergeCell ref="G44:H44"/>
    <mergeCell ref="G45:H45"/>
    <mergeCell ref="G34:H34"/>
    <mergeCell ref="G35:H35"/>
    <mergeCell ref="G36:H36"/>
    <mergeCell ref="G37:H37"/>
    <mergeCell ref="G38:H38"/>
    <mergeCell ref="G39:H39"/>
    <mergeCell ref="G28:H28"/>
    <mergeCell ref="G29:H29"/>
    <mergeCell ref="G30:H30"/>
    <mergeCell ref="G31:H31"/>
    <mergeCell ref="G32:H32"/>
    <mergeCell ref="G33:H33"/>
    <mergeCell ref="G22:H22"/>
    <mergeCell ref="G23:H23"/>
    <mergeCell ref="G24:H24"/>
    <mergeCell ref="G25:H25"/>
    <mergeCell ref="G26:H26"/>
    <mergeCell ref="G27:H27"/>
    <mergeCell ref="B16:H16"/>
    <mergeCell ref="B17:H17"/>
    <mergeCell ref="B18:H18"/>
    <mergeCell ref="B19:H19"/>
    <mergeCell ref="B20:H20"/>
    <mergeCell ref="G21:H21"/>
    <mergeCell ref="B11:H11"/>
    <mergeCell ref="J11:K11"/>
    <mergeCell ref="B12:E12"/>
    <mergeCell ref="B13:H13"/>
    <mergeCell ref="B14:H14"/>
    <mergeCell ref="B15:H15"/>
    <mergeCell ref="J6:K6"/>
    <mergeCell ref="M6:N8"/>
    <mergeCell ref="B7:E7"/>
    <mergeCell ref="B8:H8"/>
    <mergeCell ref="B9:H9"/>
    <mergeCell ref="B10:C10"/>
    <mergeCell ref="D10:F10"/>
    <mergeCell ref="B1:D1"/>
    <mergeCell ref="C3:E3"/>
    <mergeCell ref="G3:H3"/>
    <mergeCell ref="C4:E4"/>
    <mergeCell ref="G4:H4"/>
    <mergeCell ref="B6:E6"/>
    <mergeCell ref="F6:G6"/>
  </mergeCells>
  <dataValidations count="5">
    <dataValidation type="list" allowBlank="1" showInputMessage="1" showErrorMessage="1" sqref="K8" xr:uid="{0EF730E4-329E-49C8-8F23-1AC25FE22133}">
      <formula1>"2024,2025,2026,2027,2028"</formula1>
    </dataValidation>
    <dataValidation type="list" allowBlank="1" showInputMessage="1" showErrorMessage="1" sqref="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K65404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K130940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K196476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K262012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K327548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K393084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K458620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K524156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K589692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K655228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K720764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K786300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K851836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K917372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K982908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xr:uid="{44D44E09-53CF-4338-8B5B-1C7FCEA8238E}">
      <formula1>$N$9:$N$9</formula1>
    </dataValidation>
    <dataValidation type="list" allowBlank="1" showInputMessage="1" showErrorMessage="1" sqref="WVR983049 WLV983049 WBZ983049 VSD983049 VIH983049 UYL983049 UOP983049 UET983049 TUX983049 TLB983049 TBF983049 SRJ983049 SHN983049 RXR983049 RNV983049 RDZ983049 QUD983049 QKH983049 QAL983049 PQP983049 PGT983049 OWX983049 ONB983049 ODF983049 NTJ983049 NJN983049 MZR983049 MPV983049 MFZ983049 LWD983049 LMH983049 LCL983049 KSP983049 KIT983049 JYX983049 JPB983049 JFF983049 IVJ983049 ILN983049 IBR983049 HRV983049 HHZ983049 GYD983049 GOH983049 GEL983049 FUP983049 FKT983049 FAX983049 ERB983049 EHF983049 DXJ983049 DNN983049 DDR983049 CTV983049 CJZ983049 CAD983049 BQH983049 BGL983049 AWP983049 AMT983049 ACX983049 TB983049 JF983049 K982913 WVR917513 WLV917513 WBZ917513 VSD917513 VIH917513 UYL917513 UOP917513 UET917513 TUX917513 TLB917513 TBF917513 SRJ917513 SHN917513 RXR917513 RNV917513 RDZ917513 QUD917513 QKH917513 QAL917513 PQP917513 PGT917513 OWX917513 ONB917513 ODF917513 NTJ917513 NJN917513 MZR917513 MPV917513 MFZ917513 LWD917513 LMH917513 LCL917513 KSP917513 KIT917513 JYX917513 JPB917513 JFF917513 IVJ917513 ILN917513 IBR917513 HRV917513 HHZ917513 GYD917513 GOH917513 GEL917513 FUP917513 FKT917513 FAX917513 ERB917513 EHF917513 DXJ917513 DNN917513 DDR917513 CTV917513 CJZ917513 CAD917513 BQH917513 BGL917513 AWP917513 AMT917513 ACX917513 TB917513 JF917513 K917377 WVR851977 WLV851977 WBZ851977 VSD851977 VIH851977 UYL851977 UOP851977 UET851977 TUX851977 TLB851977 TBF851977 SRJ851977 SHN851977 RXR851977 RNV851977 RDZ851977 QUD851977 QKH851977 QAL851977 PQP851977 PGT851977 OWX851977 ONB851977 ODF851977 NTJ851977 NJN851977 MZR851977 MPV851977 MFZ851977 LWD851977 LMH851977 LCL851977 KSP851977 KIT851977 JYX851977 JPB851977 JFF851977 IVJ851977 ILN851977 IBR851977 HRV851977 HHZ851977 GYD851977 GOH851977 GEL851977 FUP851977 FKT851977 FAX851977 ERB851977 EHF851977 DXJ851977 DNN851977 DDR851977 CTV851977 CJZ851977 CAD851977 BQH851977 BGL851977 AWP851977 AMT851977 ACX851977 TB851977 JF851977 K851841 WVR786441 WLV786441 WBZ786441 VSD786441 VIH786441 UYL786441 UOP786441 UET786441 TUX786441 TLB786441 TBF786441 SRJ786441 SHN786441 RXR786441 RNV786441 RDZ786441 QUD786441 QKH786441 QAL786441 PQP786441 PGT786441 OWX786441 ONB786441 ODF786441 NTJ786441 NJN786441 MZR786441 MPV786441 MFZ786441 LWD786441 LMH786441 LCL786441 KSP786441 KIT786441 JYX786441 JPB786441 JFF786441 IVJ786441 ILN786441 IBR786441 HRV786441 HHZ786441 GYD786441 GOH786441 GEL786441 FUP786441 FKT786441 FAX786441 ERB786441 EHF786441 DXJ786441 DNN786441 DDR786441 CTV786441 CJZ786441 CAD786441 BQH786441 BGL786441 AWP786441 AMT786441 ACX786441 TB786441 JF786441 K786305 WVR720905 WLV720905 WBZ720905 VSD720905 VIH720905 UYL720905 UOP720905 UET720905 TUX720905 TLB720905 TBF720905 SRJ720905 SHN720905 RXR720905 RNV720905 RDZ720905 QUD720905 QKH720905 QAL720905 PQP720905 PGT720905 OWX720905 ONB720905 ODF720905 NTJ720905 NJN720905 MZR720905 MPV720905 MFZ720905 LWD720905 LMH720905 LCL720905 KSP720905 KIT720905 JYX720905 JPB720905 JFF720905 IVJ720905 ILN720905 IBR720905 HRV720905 HHZ720905 GYD720905 GOH720905 GEL720905 FUP720905 FKT720905 FAX720905 ERB720905 EHF720905 DXJ720905 DNN720905 DDR720905 CTV720905 CJZ720905 CAD720905 BQH720905 BGL720905 AWP720905 AMT720905 ACX720905 TB720905 JF720905 K720769 WVR655369 WLV655369 WBZ655369 VSD655369 VIH655369 UYL655369 UOP655369 UET655369 TUX655369 TLB655369 TBF655369 SRJ655369 SHN655369 RXR655369 RNV655369 RDZ655369 QUD655369 QKH655369 QAL655369 PQP655369 PGT655369 OWX655369 ONB655369 ODF655369 NTJ655369 NJN655369 MZR655369 MPV655369 MFZ655369 LWD655369 LMH655369 LCL655369 KSP655369 KIT655369 JYX655369 JPB655369 JFF655369 IVJ655369 ILN655369 IBR655369 HRV655369 HHZ655369 GYD655369 GOH655369 GEL655369 FUP655369 FKT655369 FAX655369 ERB655369 EHF655369 DXJ655369 DNN655369 DDR655369 CTV655369 CJZ655369 CAD655369 BQH655369 BGL655369 AWP655369 AMT655369 ACX655369 TB655369 JF655369 K655233 WVR589833 WLV589833 WBZ589833 VSD589833 VIH589833 UYL589833 UOP589833 UET589833 TUX589833 TLB589833 TBF589833 SRJ589833 SHN589833 RXR589833 RNV589833 RDZ589833 QUD589833 QKH589833 QAL589833 PQP589833 PGT589833 OWX589833 ONB589833 ODF589833 NTJ589833 NJN589833 MZR589833 MPV589833 MFZ589833 LWD589833 LMH589833 LCL589833 KSP589833 KIT589833 JYX589833 JPB589833 JFF589833 IVJ589833 ILN589833 IBR589833 HRV589833 HHZ589833 GYD589833 GOH589833 GEL589833 FUP589833 FKT589833 FAX589833 ERB589833 EHF589833 DXJ589833 DNN589833 DDR589833 CTV589833 CJZ589833 CAD589833 BQH589833 BGL589833 AWP589833 AMT589833 ACX589833 TB589833 JF589833 K589697 WVR524297 WLV524297 WBZ524297 VSD524297 VIH524297 UYL524297 UOP524297 UET524297 TUX524297 TLB524297 TBF524297 SRJ524297 SHN524297 RXR524297 RNV524297 RDZ524297 QUD524297 QKH524297 QAL524297 PQP524297 PGT524297 OWX524297 ONB524297 ODF524297 NTJ524297 NJN524297 MZR524297 MPV524297 MFZ524297 LWD524297 LMH524297 LCL524297 KSP524297 KIT524297 JYX524297 JPB524297 JFF524297 IVJ524297 ILN524297 IBR524297 HRV524297 HHZ524297 GYD524297 GOH524297 GEL524297 FUP524297 FKT524297 FAX524297 ERB524297 EHF524297 DXJ524297 DNN524297 DDR524297 CTV524297 CJZ524297 CAD524297 BQH524297 BGL524297 AWP524297 AMT524297 ACX524297 TB524297 JF524297 K524161 WVR458761 WLV458761 WBZ458761 VSD458761 VIH458761 UYL458761 UOP458761 UET458761 TUX458761 TLB458761 TBF458761 SRJ458761 SHN458761 RXR458761 RNV458761 RDZ458761 QUD458761 QKH458761 QAL458761 PQP458761 PGT458761 OWX458761 ONB458761 ODF458761 NTJ458761 NJN458761 MZR458761 MPV458761 MFZ458761 LWD458761 LMH458761 LCL458761 KSP458761 KIT458761 JYX458761 JPB458761 JFF458761 IVJ458761 ILN458761 IBR458761 HRV458761 HHZ458761 GYD458761 GOH458761 GEL458761 FUP458761 FKT458761 FAX458761 ERB458761 EHF458761 DXJ458761 DNN458761 DDR458761 CTV458761 CJZ458761 CAD458761 BQH458761 BGL458761 AWP458761 AMT458761 ACX458761 TB458761 JF458761 K458625 WVR393225 WLV393225 WBZ393225 VSD393225 VIH393225 UYL393225 UOP393225 UET393225 TUX393225 TLB393225 TBF393225 SRJ393225 SHN393225 RXR393225 RNV393225 RDZ393225 QUD393225 QKH393225 QAL393225 PQP393225 PGT393225 OWX393225 ONB393225 ODF393225 NTJ393225 NJN393225 MZR393225 MPV393225 MFZ393225 LWD393225 LMH393225 LCL393225 KSP393225 KIT393225 JYX393225 JPB393225 JFF393225 IVJ393225 ILN393225 IBR393225 HRV393225 HHZ393225 GYD393225 GOH393225 GEL393225 FUP393225 FKT393225 FAX393225 ERB393225 EHF393225 DXJ393225 DNN393225 DDR393225 CTV393225 CJZ393225 CAD393225 BQH393225 BGL393225 AWP393225 AMT393225 ACX393225 TB393225 JF393225 K393089 WVR327689 WLV327689 WBZ327689 VSD327689 VIH327689 UYL327689 UOP327689 UET327689 TUX327689 TLB327689 TBF327689 SRJ327689 SHN327689 RXR327689 RNV327689 RDZ327689 QUD327689 QKH327689 QAL327689 PQP327689 PGT327689 OWX327689 ONB327689 ODF327689 NTJ327689 NJN327689 MZR327689 MPV327689 MFZ327689 LWD327689 LMH327689 LCL327689 KSP327689 KIT327689 JYX327689 JPB327689 JFF327689 IVJ327689 ILN327689 IBR327689 HRV327689 HHZ327689 GYD327689 GOH327689 GEL327689 FUP327689 FKT327689 FAX327689 ERB327689 EHF327689 DXJ327689 DNN327689 DDR327689 CTV327689 CJZ327689 CAD327689 BQH327689 BGL327689 AWP327689 AMT327689 ACX327689 TB327689 JF327689 K327553 WVR262153 WLV262153 WBZ262153 VSD262153 VIH262153 UYL262153 UOP262153 UET262153 TUX262153 TLB262153 TBF262153 SRJ262153 SHN262153 RXR262153 RNV262153 RDZ262153 QUD262153 QKH262153 QAL262153 PQP262153 PGT262153 OWX262153 ONB262153 ODF262153 NTJ262153 NJN262153 MZR262153 MPV262153 MFZ262153 LWD262153 LMH262153 LCL262153 KSP262153 KIT262153 JYX262153 JPB262153 JFF262153 IVJ262153 ILN262153 IBR262153 HRV262153 HHZ262153 GYD262153 GOH262153 GEL262153 FUP262153 FKT262153 FAX262153 ERB262153 EHF262153 DXJ262153 DNN262153 DDR262153 CTV262153 CJZ262153 CAD262153 BQH262153 BGL262153 AWP262153 AMT262153 ACX262153 TB262153 JF262153 K262017 WVR196617 WLV196617 WBZ196617 VSD196617 VIH196617 UYL196617 UOP196617 UET196617 TUX196617 TLB196617 TBF196617 SRJ196617 SHN196617 RXR196617 RNV196617 RDZ196617 QUD196617 QKH196617 QAL196617 PQP196617 PGT196617 OWX196617 ONB196617 ODF196617 NTJ196617 NJN196617 MZR196617 MPV196617 MFZ196617 LWD196617 LMH196617 LCL196617 KSP196617 KIT196617 JYX196617 JPB196617 JFF196617 IVJ196617 ILN196617 IBR196617 HRV196617 HHZ196617 GYD196617 GOH196617 GEL196617 FUP196617 FKT196617 FAX196617 ERB196617 EHF196617 DXJ196617 DNN196617 DDR196617 CTV196617 CJZ196617 CAD196617 BQH196617 BGL196617 AWP196617 AMT196617 ACX196617 TB196617 JF196617 K196481 WVR131081 WLV131081 WBZ131081 VSD131081 VIH131081 UYL131081 UOP131081 UET131081 TUX131081 TLB131081 TBF131081 SRJ131081 SHN131081 RXR131081 RNV131081 RDZ131081 QUD131081 QKH131081 QAL131081 PQP131081 PGT131081 OWX131081 ONB131081 ODF131081 NTJ131081 NJN131081 MZR131081 MPV131081 MFZ131081 LWD131081 LMH131081 LCL131081 KSP131081 KIT131081 JYX131081 JPB131081 JFF131081 IVJ131081 ILN131081 IBR131081 HRV131081 HHZ131081 GYD131081 GOH131081 GEL131081 FUP131081 FKT131081 FAX131081 ERB131081 EHF131081 DXJ131081 DNN131081 DDR131081 CTV131081 CJZ131081 CAD131081 BQH131081 BGL131081 AWP131081 AMT131081 ACX131081 TB131081 JF131081 K130945 WVR65545 WLV65545 WBZ65545 VSD65545 VIH65545 UYL65545 UOP65545 UET65545 TUX65545 TLB65545 TBF65545 SRJ65545 SHN65545 RXR65545 RNV65545 RDZ65545 QUD65545 QKH65545 QAL65545 PQP65545 PGT65545 OWX65545 ONB65545 ODF65545 NTJ65545 NJN65545 MZR65545 MPV65545 MFZ65545 LWD65545 LMH65545 LCL65545 KSP65545 KIT65545 JYX65545 JPB65545 JFF65545 IVJ65545 ILN65545 IBR65545 HRV65545 HHZ65545 GYD65545 GOH65545 GEL65545 FUP65545 FKT65545 FAX65545 ERB65545 EHF65545 DXJ65545 DNN65545 DDR65545 CTV65545 CJZ65545 CAD65545 BQH65545 BGL65545 AWP65545 AMT65545 ACX65545 TB65545 JF65545 K65409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JF6" xr:uid="{79BF30BE-B724-4C08-ADC9-A54ABE73F31F}">
      <formula1>#REF!</formula1>
    </dataValidation>
    <dataValidation type="list" allowBlank="1" showInputMessage="1" showErrorMessage="1" sqref="WVR983045 K65405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K130941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K196477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K262013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K327549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K393085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K458621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K524157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K589693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K655229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K720765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K786301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K851837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K917373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K982909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K9" xr:uid="{0042A219-1BF2-43FB-BBEF-DAF1D0119807}">
      <formula1>$M$11:$M$22</formula1>
    </dataValidation>
    <dataValidation type="list" allowBlank="1" showInputMessage="1" showErrorMessage="1" sqref="K13" xr:uid="{AFDDFA62-4C74-4813-B757-512F33C67F5D}">
      <formula1>$N$25:$N$42</formula1>
    </dataValidation>
  </dataValidations>
  <hyperlinks>
    <hyperlink ref="M9" r:id="rId1" display="https://www.dot.ny.gov/main/business-center/contractors/construction-division/fuel-asphalt-steel-price-adjustments?nd=nysdot" xr:uid="{EA82AE02-DB17-4077-87A5-FCDB5C583EAE}"/>
  </hyperlinks>
  <printOptions horizontalCentered="1"/>
  <pageMargins left="0.25" right="0.25" top="0.75" bottom="0.75" header="0.3" footer="0.3"/>
  <pageSetup scale="52" orientation="portrait" horizontalDpi="4294967295" r:id="rId2"/>
  <rowBreaks count="7" manualBreakCount="7">
    <brk id="17" min="1" max="7" man="1"/>
    <brk id="54" min="1" max="7" man="1"/>
    <brk id="72" min="1" max="7" man="1"/>
    <brk id="100" min="1" max="7" man="1"/>
    <brk id="111" min="1" max="7" man="1"/>
    <brk id="122" min="1" max="7" man="1"/>
    <brk id="144"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391DD-1C1A-406F-9466-665F444F9A64}">
  <dimension ref="B1:Q156"/>
  <sheetViews>
    <sheetView showGridLines="0" showRowColHeaders="0" zoomScaleNormal="100" workbookViewId="0">
      <selection activeCell="P74" sqref="P74"/>
    </sheetView>
  </sheetViews>
  <sheetFormatPr defaultColWidth="23.81640625" defaultRowHeight="12.5" x14ac:dyDescent="0.25"/>
  <cols>
    <col min="1" max="1" width="9.1796875" style="1" customWidth="1"/>
    <col min="2" max="2" width="28.453125" style="1" customWidth="1"/>
    <col min="3" max="3" width="37.54296875" style="1" customWidth="1"/>
    <col min="4" max="4" width="17.453125" style="1" customWidth="1"/>
    <col min="5" max="5" width="17.1796875" style="1" customWidth="1"/>
    <col min="6" max="6" width="23.81640625" style="1" customWidth="1"/>
    <col min="7" max="7" width="25.453125" style="1" customWidth="1"/>
    <col min="8" max="8" width="19" style="1" customWidth="1"/>
    <col min="9" max="9" width="4.1796875" style="1" customWidth="1"/>
    <col min="10" max="11" width="22.54296875" style="10" hidden="1" customWidth="1"/>
    <col min="12" max="12" width="11.453125" style="10" hidden="1" customWidth="1"/>
    <col min="13" max="13" width="25.54296875" style="1" hidden="1" customWidth="1"/>
    <col min="14" max="14" width="27.453125" style="1" hidden="1" customWidth="1"/>
    <col min="15" max="15" width="22.54296875" style="1" customWidth="1"/>
    <col min="16" max="16" width="13.81640625" style="1" customWidth="1"/>
    <col min="17" max="250" width="9.1796875" style="1" customWidth="1"/>
    <col min="251" max="251" width="20" style="1" customWidth="1"/>
    <col min="252" max="252" width="32.81640625" style="1" customWidth="1"/>
    <col min="253" max="253" width="17.453125" style="1" customWidth="1"/>
    <col min="254" max="254" width="17.1796875" style="1" customWidth="1"/>
    <col min="255" max="255" width="23.81640625" style="1"/>
    <col min="256" max="256" width="9.1796875" style="1" customWidth="1"/>
    <col min="257" max="257" width="28.453125" style="1" customWidth="1"/>
    <col min="258" max="258" width="37.54296875" style="1" customWidth="1"/>
    <col min="259" max="259" width="17.453125" style="1" customWidth="1"/>
    <col min="260" max="260" width="17.1796875" style="1" customWidth="1"/>
    <col min="261" max="261" width="23.81640625" style="1"/>
    <col min="262" max="262" width="25.453125" style="1" customWidth="1"/>
    <col min="263" max="263" width="19" style="1" customWidth="1"/>
    <col min="264" max="279" width="0" style="1" hidden="1" customWidth="1"/>
    <col min="280" max="506" width="9.1796875" style="1" customWidth="1"/>
    <col min="507" max="507" width="20" style="1" customWidth="1"/>
    <col min="508" max="508" width="32.81640625" style="1" customWidth="1"/>
    <col min="509" max="509" width="17.453125" style="1" customWidth="1"/>
    <col min="510" max="510" width="17.1796875" style="1" customWidth="1"/>
    <col min="511" max="511" width="23.81640625" style="1"/>
    <col min="512" max="512" width="9.1796875" style="1" customWidth="1"/>
    <col min="513" max="513" width="28.453125" style="1" customWidth="1"/>
    <col min="514" max="514" width="37.54296875" style="1" customWidth="1"/>
    <col min="515" max="515" width="17.453125" style="1" customWidth="1"/>
    <col min="516" max="516" width="17.1796875" style="1" customWidth="1"/>
    <col min="517" max="517" width="23.81640625" style="1"/>
    <col min="518" max="518" width="25.453125" style="1" customWidth="1"/>
    <col min="519" max="519" width="19" style="1" customWidth="1"/>
    <col min="520" max="535" width="0" style="1" hidden="1" customWidth="1"/>
    <col min="536" max="762" width="9.1796875" style="1" customWidth="1"/>
    <col min="763" max="763" width="20" style="1" customWidth="1"/>
    <col min="764" max="764" width="32.81640625" style="1" customWidth="1"/>
    <col min="765" max="765" width="17.453125" style="1" customWidth="1"/>
    <col min="766" max="766" width="17.1796875" style="1" customWidth="1"/>
    <col min="767" max="767" width="23.81640625" style="1"/>
    <col min="768" max="768" width="9.1796875" style="1" customWidth="1"/>
    <col min="769" max="769" width="28.453125" style="1" customWidth="1"/>
    <col min="770" max="770" width="37.54296875" style="1" customWidth="1"/>
    <col min="771" max="771" width="17.453125" style="1" customWidth="1"/>
    <col min="772" max="772" width="17.1796875" style="1" customWidth="1"/>
    <col min="773" max="773" width="23.81640625" style="1"/>
    <col min="774" max="774" width="25.453125" style="1" customWidth="1"/>
    <col min="775" max="775" width="19" style="1" customWidth="1"/>
    <col min="776" max="791" width="0" style="1" hidden="1" customWidth="1"/>
    <col min="792" max="1018" width="9.1796875" style="1" customWidth="1"/>
    <col min="1019" max="1019" width="20" style="1" customWidth="1"/>
    <col min="1020" max="1020" width="32.81640625" style="1" customWidth="1"/>
    <col min="1021" max="1021" width="17.453125" style="1" customWidth="1"/>
    <col min="1022" max="1022" width="17.1796875" style="1" customWidth="1"/>
    <col min="1023" max="1023" width="23.81640625" style="1"/>
    <col min="1024" max="1024" width="9.1796875" style="1" customWidth="1"/>
    <col min="1025" max="1025" width="28.453125" style="1" customWidth="1"/>
    <col min="1026" max="1026" width="37.54296875" style="1" customWidth="1"/>
    <col min="1027" max="1027" width="17.453125" style="1" customWidth="1"/>
    <col min="1028" max="1028" width="17.1796875" style="1" customWidth="1"/>
    <col min="1029" max="1029" width="23.81640625" style="1"/>
    <col min="1030" max="1030" width="25.453125" style="1" customWidth="1"/>
    <col min="1031" max="1031" width="19" style="1" customWidth="1"/>
    <col min="1032" max="1047" width="0" style="1" hidden="1" customWidth="1"/>
    <col min="1048" max="1274" width="9.1796875" style="1" customWidth="1"/>
    <col min="1275" max="1275" width="20" style="1" customWidth="1"/>
    <col min="1276" max="1276" width="32.81640625" style="1" customWidth="1"/>
    <col min="1277" max="1277" width="17.453125" style="1" customWidth="1"/>
    <col min="1278" max="1278" width="17.1796875" style="1" customWidth="1"/>
    <col min="1279" max="1279" width="23.81640625" style="1"/>
    <col min="1280" max="1280" width="9.1796875" style="1" customWidth="1"/>
    <col min="1281" max="1281" width="28.453125" style="1" customWidth="1"/>
    <col min="1282" max="1282" width="37.54296875" style="1" customWidth="1"/>
    <col min="1283" max="1283" width="17.453125" style="1" customWidth="1"/>
    <col min="1284" max="1284" width="17.1796875" style="1" customWidth="1"/>
    <col min="1285" max="1285" width="23.81640625" style="1"/>
    <col min="1286" max="1286" width="25.453125" style="1" customWidth="1"/>
    <col min="1287" max="1287" width="19" style="1" customWidth="1"/>
    <col min="1288" max="1303" width="0" style="1" hidden="1" customWidth="1"/>
    <col min="1304" max="1530" width="9.1796875" style="1" customWidth="1"/>
    <col min="1531" max="1531" width="20" style="1" customWidth="1"/>
    <col min="1532" max="1532" width="32.81640625" style="1" customWidth="1"/>
    <col min="1533" max="1533" width="17.453125" style="1" customWidth="1"/>
    <col min="1534" max="1534" width="17.1796875" style="1" customWidth="1"/>
    <col min="1535" max="1535" width="23.81640625" style="1"/>
    <col min="1536" max="1536" width="9.1796875" style="1" customWidth="1"/>
    <col min="1537" max="1537" width="28.453125" style="1" customWidth="1"/>
    <col min="1538" max="1538" width="37.54296875" style="1" customWidth="1"/>
    <col min="1539" max="1539" width="17.453125" style="1" customWidth="1"/>
    <col min="1540" max="1540" width="17.1796875" style="1" customWidth="1"/>
    <col min="1541" max="1541" width="23.81640625" style="1"/>
    <col min="1542" max="1542" width="25.453125" style="1" customWidth="1"/>
    <col min="1543" max="1543" width="19" style="1" customWidth="1"/>
    <col min="1544" max="1559" width="0" style="1" hidden="1" customWidth="1"/>
    <col min="1560" max="1786" width="9.1796875" style="1" customWidth="1"/>
    <col min="1787" max="1787" width="20" style="1" customWidth="1"/>
    <col min="1788" max="1788" width="32.81640625" style="1" customWidth="1"/>
    <col min="1789" max="1789" width="17.453125" style="1" customWidth="1"/>
    <col min="1790" max="1790" width="17.1796875" style="1" customWidth="1"/>
    <col min="1791" max="1791" width="23.81640625" style="1"/>
    <col min="1792" max="1792" width="9.1796875" style="1" customWidth="1"/>
    <col min="1793" max="1793" width="28.453125" style="1" customWidth="1"/>
    <col min="1794" max="1794" width="37.54296875" style="1" customWidth="1"/>
    <col min="1795" max="1795" width="17.453125" style="1" customWidth="1"/>
    <col min="1796" max="1796" width="17.1796875" style="1" customWidth="1"/>
    <col min="1797" max="1797" width="23.81640625" style="1"/>
    <col min="1798" max="1798" width="25.453125" style="1" customWidth="1"/>
    <col min="1799" max="1799" width="19" style="1" customWidth="1"/>
    <col min="1800" max="1815" width="0" style="1" hidden="1" customWidth="1"/>
    <col min="1816" max="2042" width="9.1796875" style="1" customWidth="1"/>
    <col min="2043" max="2043" width="20" style="1" customWidth="1"/>
    <col min="2044" max="2044" width="32.81640625" style="1" customWidth="1"/>
    <col min="2045" max="2045" width="17.453125" style="1" customWidth="1"/>
    <col min="2046" max="2046" width="17.1796875" style="1" customWidth="1"/>
    <col min="2047" max="2047" width="23.81640625" style="1"/>
    <col min="2048" max="2048" width="9.1796875" style="1" customWidth="1"/>
    <col min="2049" max="2049" width="28.453125" style="1" customWidth="1"/>
    <col min="2050" max="2050" width="37.54296875" style="1" customWidth="1"/>
    <col min="2051" max="2051" width="17.453125" style="1" customWidth="1"/>
    <col min="2052" max="2052" width="17.1796875" style="1" customWidth="1"/>
    <col min="2053" max="2053" width="23.81640625" style="1"/>
    <col min="2054" max="2054" width="25.453125" style="1" customWidth="1"/>
    <col min="2055" max="2055" width="19" style="1" customWidth="1"/>
    <col min="2056" max="2071" width="0" style="1" hidden="1" customWidth="1"/>
    <col min="2072" max="2298" width="9.1796875" style="1" customWidth="1"/>
    <col min="2299" max="2299" width="20" style="1" customWidth="1"/>
    <col min="2300" max="2300" width="32.81640625" style="1" customWidth="1"/>
    <col min="2301" max="2301" width="17.453125" style="1" customWidth="1"/>
    <col min="2302" max="2302" width="17.1796875" style="1" customWidth="1"/>
    <col min="2303" max="2303" width="23.81640625" style="1"/>
    <col min="2304" max="2304" width="9.1796875" style="1" customWidth="1"/>
    <col min="2305" max="2305" width="28.453125" style="1" customWidth="1"/>
    <col min="2306" max="2306" width="37.54296875" style="1" customWidth="1"/>
    <col min="2307" max="2307" width="17.453125" style="1" customWidth="1"/>
    <col min="2308" max="2308" width="17.1796875" style="1" customWidth="1"/>
    <col min="2309" max="2309" width="23.81640625" style="1"/>
    <col min="2310" max="2310" width="25.453125" style="1" customWidth="1"/>
    <col min="2311" max="2311" width="19" style="1" customWidth="1"/>
    <col min="2312" max="2327" width="0" style="1" hidden="1" customWidth="1"/>
    <col min="2328" max="2554" width="9.1796875" style="1" customWidth="1"/>
    <col min="2555" max="2555" width="20" style="1" customWidth="1"/>
    <col min="2556" max="2556" width="32.81640625" style="1" customWidth="1"/>
    <col min="2557" max="2557" width="17.453125" style="1" customWidth="1"/>
    <col min="2558" max="2558" width="17.1796875" style="1" customWidth="1"/>
    <col min="2559" max="2559" width="23.81640625" style="1"/>
    <col min="2560" max="2560" width="9.1796875" style="1" customWidth="1"/>
    <col min="2561" max="2561" width="28.453125" style="1" customWidth="1"/>
    <col min="2562" max="2562" width="37.54296875" style="1" customWidth="1"/>
    <col min="2563" max="2563" width="17.453125" style="1" customWidth="1"/>
    <col min="2564" max="2564" width="17.1796875" style="1" customWidth="1"/>
    <col min="2565" max="2565" width="23.81640625" style="1"/>
    <col min="2566" max="2566" width="25.453125" style="1" customWidth="1"/>
    <col min="2567" max="2567" width="19" style="1" customWidth="1"/>
    <col min="2568" max="2583" width="0" style="1" hidden="1" customWidth="1"/>
    <col min="2584" max="2810" width="9.1796875" style="1" customWidth="1"/>
    <col min="2811" max="2811" width="20" style="1" customWidth="1"/>
    <col min="2812" max="2812" width="32.81640625" style="1" customWidth="1"/>
    <col min="2813" max="2813" width="17.453125" style="1" customWidth="1"/>
    <col min="2814" max="2814" width="17.1796875" style="1" customWidth="1"/>
    <col min="2815" max="2815" width="23.81640625" style="1"/>
    <col min="2816" max="2816" width="9.1796875" style="1" customWidth="1"/>
    <col min="2817" max="2817" width="28.453125" style="1" customWidth="1"/>
    <col min="2818" max="2818" width="37.54296875" style="1" customWidth="1"/>
    <col min="2819" max="2819" width="17.453125" style="1" customWidth="1"/>
    <col min="2820" max="2820" width="17.1796875" style="1" customWidth="1"/>
    <col min="2821" max="2821" width="23.81640625" style="1"/>
    <col min="2822" max="2822" width="25.453125" style="1" customWidth="1"/>
    <col min="2823" max="2823" width="19" style="1" customWidth="1"/>
    <col min="2824" max="2839" width="0" style="1" hidden="1" customWidth="1"/>
    <col min="2840" max="3066" width="9.1796875" style="1" customWidth="1"/>
    <col min="3067" max="3067" width="20" style="1" customWidth="1"/>
    <col min="3068" max="3068" width="32.81640625" style="1" customWidth="1"/>
    <col min="3069" max="3069" width="17.453125" style="1" customWidth="1"/>
    <col min="3070" max="3070" width="17.1796875" style="1" customWidth="1"/>
    <col min="3071" max="3071" width="23.81640625" style="1"/>
    <col min="3072" max="3072" width="9.1796875" style="1" customWidth="1"/>
    <col min="3073" max="3073" width="28.453125" style="1" customWidth="1"/>
    <col min="3074" max="3074" width="37.54296875" style="1" customWidth="1"/>
    <col min="3075" max="3075" width="17.453125" style="1" customWidth="1"/>
    <col min="3076" max="3076" width="17.1796875" style="1" customWidth="1"/>
    <col min="3077" max="3077" width="23.81640625" style="1"/>
    <col min="3078" max="3078" width="25.453125" style="1" customWidth="1"/>
    <col min="3079" max="3079" width="19" style="1" customWidth="1"/>
    <col min="3080" max="3095" width="0" style="1" hidden="1" customWidth="1"/>
    <col min="3096" max="3322" width="9.1796875" style="1" customWidth="1"/>
    <col min="3323" max="3323" width="20" style="1" customWidth="1"/>
    <col min="3324" max="3324" width="32.81640625" style="1" customWidth="1"/>
    <col min="3325" max="3325" width="17.453125" style="1" customWidth="1"/>
    <col min="3326" max="3326" width="17.1796875" style="1" customWidth="1"/>
    <col min="3327" max="3327" width="23.81640625" style="1"/>
    <col min="3328" max="3328" width="9.1796875" style="1" customWidth="1"/>
    <col min="3329" max="3329" width="28.453125" style="1" customWidth="1"/>
    <col min="3330" max="3330" width="37.54296875" style="1" customWidth="1"/>
    <col min="3331" max="3331" width="17.453125" style="1" customWidth="1"/>
    <col min="3332" max="3332" width="17.1796875" style="1" customWidth="1"/>
    <col min="3333" max="3333" width="23.81640625" style="1"/>
    <col min="3334" max="3334" width="25.453125" style="1" customWidth="1"/>
    <col min="3335" max="3335" width="19" style="1" customWidth="1"/>
    <col min="3336" max="3351" width="0" style="1" hidden="1" customWidth="1"/>
    <col min="3352" max="3578" width="9.1796875" style="1" customWidth="1"/>
    <col min="3579" max="3579" width="20" style="1" customWidth="1"/>
    <col min="3580" max="3580" width="32.81640625" style="1" customWidth="1"/>
    <col min="3581" max="3581" width="17.453125" style="1" customWidth="1"/>
    <col min="3582" max="3582" width="17.1796875" style="1" customWidth="1"/>
    <col min="3583" max="3583" width="23.81640625" style="1"/>
    <col min="3584" max="3584" width="9.1796875" style="1" customWidth="1"/>
    <col min="3585" max="3585" width="28.453125" style="1" customWidth="1"/>
    <col min="3586" max="3586" width="37.54296875" style="1" customWidth="1"/>
    <col min="3587" max="3587" width="17.453125" style="1" customWidth="1"/>
    <col min="3588" max="3588" width="17.1796875" style="1" customWidth="1"/>
    <col min="3589" max="3589" width="23.81640625" style="1"/>
    <col min="3590" max="3590" width="25.453125" style="1" customWidth="1"/>
    <col min="3591" max="3591" width="19" style="1" customWidth="1"/>
    <col min="3592" max="3607" width="0" style="1" hidden="1" customWidth="1"/>
    <col min="3608" max="3834" width="9.1796875" style="1" customWidth="1"/>
    <col min="3835" max="3835" width="20" style="1" customWidth="1"/>
    <col min="3836" max="3836" width="32.81640625" style="1" customWidth="1"/>
    <col min="3837" max="3837" width="17.453125" style="1" customWidth="1"/>
    <col min="3838" max="3838" width="17.1796875" style="1" customWidth="1"/>
    <col min="3839" max="3839" width="23.81640625" style="1"/>
    <col min="3840" max="3840" width="9.1796875" style="1" customWidth="1"/>
    <col min="3841" max="3841" width="28.453125" style="1" customWidth="1"/>
    <col min="3842" max="3842" width="37.54296875" style="1" customWidth="1"/>
    <col min="3843" max="3843" width="17.453125" style="1" customWidth="1"/>
    <col min="3844" max="3844" width="17.1796875" style="1" customWidth="1"/>
    <col min="3845" max="3845" width="23.81640625" style="1"/>
    <col min="3846" max="3846" width="25.453125" style="1" customWidth="1"/>
    <col min="3847" max="3847" width="19" style="1" customWidth="1"/>
    <col min="3848" max="3863" width="0" style="1" hidden="1" customWidth="1"/>
    <col min="3864" max="4090" width="9.1796875" style="1" customWidth="1"/>
    <col min="4091" max="4091" width="20" style="1" customWidth="1"/>
    <col min="4092" max="4092" width="32.81640625" style="1" customWidth="1"/>
    <col min="4093" max="4093" width="17.453125" style="1" customWidth="1"/>
    <col min="4094" max="4094" width="17.1796875" style="1" customWidth="1"/>
    <col min="4095" max="4095" width="23.81640625" style="1"/>
    <col min="4096" max="4096" width="9.1796875" style="1" customWidth="1"/>
    <col min="4097" max="4097" width="28.453125" style="1" customWidth="1"/>
    <col min="4098" max="4098" width="37.54296875" style="1" customWidth="1"/>
    <col min="4099" max="4099" width="17.453125" style="1" customWidth="1"/>
    <col min="4100" max="4100" width="17.1796875" style="1" customWidth="1"/>
    <col min="4101" max="4101" width="23.81640625" style="1"/>
    <col min="4102" max="4102" width="25.453125" style="1" customWidth="1"/>
    <col min="4103" max="4103" width="19" style="1" customWidth="1"/>
    <col min="4104" max="4119" width="0" style="1" hidden="1" customWidth="1"/>
    <col min="4120" max="4346" width="9.1796875" style="1" customWidth="1"/>
    <col min="4347" max="4347" width="20" style="1" customWidth="1"/>
    <col min="4348" max="4348" width="32.81640625" style="1" customWidth="1"/>
    <col min="4349" max="4349" width="17.453125" style="1" customWidth="1"/>
    <col min="4350" max="4350" width="17.1796875" style="1" customWidth="1"/>
    <col min="4351" max="4351" width="23.81640625" style="1"/>
    <col min="4352" max="4352" width="9.1796875" style="1" customWidth="1"/>
    <col min="4353" max="4353" width="28.453125" style="1" customWidth="1"/>
    <col min="4354" max="4354" width="37.54296875" style="1" customWidth="1"/>
    <col min="4355" max="4355" width="17.453125" style="1" customWidth="1"/>
    <col min="4356" max="4356" width="17.1796875" style="1" customWidth="1"/>
    <col min="4357" max="4357" width="23.81640625" style="1"/>
    <col min="4358" max="4358" width="25.453125" style="1" customWidth="1"/>
    <col min="4359" max="4359" width="19" style="1" customWidth="1"/>
    <col min="4360" max="4375" width="0" style="1" hidden="1" customWidth="1"/>
    <col min="4376" max="4602" width="9.1796875" style="1" customWidth="1"/>
    <col min="4603" max="4603" width="20" style="1" customWidth="1"/>
    <col min="4604" max="4604" width="32.81640625" style="1" customWidth="1"/>
    <col min="4605" max="4605" width="17.453125" style="1" customWidth="1"/>
    <col min="4606" max="4606" width="17.1796875" style="1" customWidth="1"/>
    <col min="4607" max="4607" width="23.81640625" style="1"/>
    <col min="4608" max="4608" width="9.1796875" style="1" customWidth="1"/>
    <col min="4609" max="4609" width="28.453125" style="1" customWidth="1"/>
    <col min="4610" max="4610" width="37.54296875" style="1" customWidth="1"/>
    <col min="4611" max="4611" width="17.453125" style="1" customWidth="1"/>
    <col min="4612" max="4612" width="17.1796875" style="1" customWidth="1"/>
    <col min="4613" max="4613" width="23.81640625" style="1"/>
    <col min="4614" max="4614" width="25.453125" style="1" customWidth="1"/>
    <col min="4615" max="4615" width="19" style="1" customWidth="1"/>
    <col min="4616" max="4631" width="0" style="1" hidden="1" customWidth="1"/>
    <col min="4632" max="4858" width="9.1796875" style="1" customWidth="1"/>
    <col min="4859" max="4859" width="20" style="1" customWidth="1"/>
    <col min="4860" max="4860" width="32.81640625" style="1" customWidth="1"/>
    <col min="4861" max="4861" width="17.453125" style="1" customWidth="1"/>
    <col min="4862" max="4862" width="17.1796875" style="1" customWidth="1"/>
    <col min="4863" max="4863" width="23.81640625" style="1"/>
    <col min="4864" max="4864" width="9.1796875" style="1" customWidth="1"/>
    <col min="4865" max="4865" width="28.453125" style="1" customWidth="1"/>
    <col min="4866" max="4866" width="37.54296875" style="1" customWidth="1"/>
    <col min="4867" max="4867" width="17.453125" style="1" customWidth="1"/>
    <col min="4868" max="4868" width="17.1796875" style="1" customWidth="1"/>
    <col min="4869" max="4869" width="23.81640625" style="1"/>
    <col min="4870" max="4870" width="25.453125" style="1" customWidth="1"/>
    <col min="4871" max="4871" width="19" style="1" customWidth="1"/>
    <col min="4872" max="4887" width="0" style="1" hidden="1" customWidth="1"/>
    <col min="4888" max="5114" width="9.1796875" style="1" customWidth="1"/>
    <col min="5115" max="5115" width="20" style="1" customWidth="1"/>
    <col min="5116" max="5116" width="32.81640625" style="1" customWidth="1"/>
    <col min="5117" max="5117" width="17.453125" style="1" customWidth="1"/>
    <col min="5118" max="5118" width="17.1796875" style="1" customWidth="1"/>
    <col min="5119" max="5119" width="23.81640625" style="1"/>
    <col min="5120" max="5120" width="9.1796875" style="1" customWidth="1"/>
    <col min="5121" max="5121" width="28.453125" style="1" customWidth="1"/>
    <col min="5122" max="5122" width="37.54296875" style="1" customWidth="1"/>
    <col min="5123" max="5123" width="17.453125" style="1" customWidth="1"/>
    <col min="5124" max="5124" width="17.1796875" style="1" customWidth="1"/>
    <col min="5125" max="5125" width="23.81640625" style="1"/>
    <col min="5126" max="5126" width="25.453125" style="1" customWidth="1"/>
    <col min="5127" max="5127" width="19" style="1" customWidth="1"/>
    <col min="5128" max="5143" width="0" style="1" hidden="1" customWidth="1"/>
    <col min="5144" max="5370" width="9.1796875" style="1" customWidth="1"/>
    <col min="5371" max="5371" width="20" style="1" customWidth="1"/>
    <col min="5372" max="5372" width="32.81640625" style="1" customWidth="1"/>
    <col min="5373" max="5373" width="17.453125" style="1" customWidth="1"/>
    <col min="5374" max="5374" width="17.1796875" style="1" customWidth="1"/>
    <col min="5375" max="5375" width="23.81640625" style="1"/>
    <col min="5376" max="5376" width="9.1796875" style="1" customWidth="1"/>
    <col min="5377" max="5377" width="28.453125" style="1" customWidth="1"/>
    <col min="5378" max="5378" width="37.54296875" style="1" customWidth="1"/>
    <col min="5379" max="5379" width="17.453125" style="1" customWidth="1"/>
    <col min="5380" max="5380" width="17.1796875" style="1" customWidth="1"/>
    <col min="5381" max="5381" width="23.81640625" style="1"/>
    <col min="5382" max="5382" width="25.453125" style="1" customWidth="1"/>
    <col min="5383" max="5383" width="19" style="1" customWidth="1"/>
    <col min="5384" max="5399" width="0" style="1" hidden="1" customWidth="1"/>
    <col min="5400" max="5626" width="9.1796875" style="1" customWidth="1"/>
    <col min="5627" max="5627" width="20" style="1" customWidth="1"/>
    <col min="5628" max="5628" width="32.81640625" style="1" customWidth="1"/>
    <col min="5629" max="5629" width="17.453125" style="1" customWidth="1"/>
    <col min="5630" max="5630" width="17.1796875" style="1" customWidth="1"/>
    <col min="5631" max="5631" width="23.81640625" style="1"/>
    <col min="5632" max="5632" width="9.1796875" style="1" customWidth="1"/>
    <col min="5633" max="5633" width="28.453125" style="1" customWidth="1"/>
    <col min="5634" max="5634" width="37.54296875" style="1" customWidth="1"/>
    <col min="5635" max="5635" width="17.453125" style="1" customWidth="1"/>
    <col min="5636" max="5636" width="17.1796875" style="1" customWidth="1"/>
    <col min="5637" max="5637" width="23.81640625" style="1"/>
    <col min="5638" max="5638" width="25.453125" style="1" customWidth="1"/>
    <col min="5639" max="5639" width="19" style="1" customWidth="1"/>
    <col min="5640" max="5655" width="0" style="1" hidden="1" customWidth="1"/>
    <col min="5656" max="5882" width="9.1796875" style="1" customWidth="1"/>
    <col min="5883" max="5883" width="20" style="1" customWidth="1"/>
    <col min="5884" max="5884" width="32.81640625" style="1" customWidth="1"/>
    <col min="5885" max="5885" width="17.453125" style="1" customWidth="1"/>
    <col min="5886" max="5886" width="17.1796875" style="1" customWidth="1"/>
    <col min="5887" max="5887" width="23.81640625" style="1"/>
    <col min="5888" max="5888" width="9.1796875" style="1" customWidth="1"/>
    <col min="5889" max="5889" width="28.453125" style="1" customWidth="1"/>
    <col min="5890" max="5890" width="37.54296875" style="1" customWidth="1"/>
    <col min="5891" max="5891" width="17.453125" style="1" customWidth="1"/>
    <col min="5892" max="5892" width="17.1796875" style="1" customWidth="1"/>
    <col min="5893" max="5893" width="23.81640625" style="1"/>
    <col min="5894" max="5894" width="25.453125" style="1" customWidth="1"/>
    <col min="5895" max="5895" width="19" style="1" customWidth="1"/>
    <col min="5896" max="5911" width="0" style="1" hidden="1" customWidth="1"/>
    <col min="5912" max="6138" width="9.1796875" style="1" customWidth="1"/>
    <col min="6139" max="6139" width="20" style="1" customWidth="1"/>
    <col min="6140" max="6140" width="32.81640625" style="1" customWidth="1"/>
    <col min="6141" max="6141" width="17.453125" style="1" customWidth="1"/>
    <col min="6142" max="6142" width="17.1796875" style="1" customWidth="1"/>
    <col min="6143" max="6143" width="23.81640625" style="1"/>
    <col min="6144" max="6144" width="9.1796875" style="1" customWidth="1"/>
    <col min="6145" max="6145" width="28.453125" style="1" customWidth="1"/>
    <col min="6146" max="6146" width="37.54296875" style="1" customWidth="1"/>
    <col min="6147" max="6147" width="17.453125" style="1" customWidth="1"/>
    <col min="6148" max="6148" width="17.1796875" style="1" customWidth="1"/>
    <col min="6149" max="6149" width="23.81640625" style="1"/>
    <col min="6150" max="6150" width="25.453125" style="1" customWidth="1"/>
    <col min="6151" max="6151" width="19" style="1" customWidth="1"/>
    <col min="6152" max="6167" width="0" style="1" hidden="1" customWidth="1"/>
    <col min="6168" max="6394" width="9.1796875" style="1" customWidth="1"/>
    <col min="6395" max="6395" width="20" style="1" customWidth="1"/>
    <col min="6396" max="6396" width="32.81640625" style="1" customWidth="1"/>
    <col min="6397" max="6397" width="17.453125" style="1" customWidth="1"/>
    <col min="6398" max="6398" width="17.1796875" style="1" customWidth="1"/>
    <col min="6399" max="6399" width="23.81640625" style="1"/>
    <col min="6400" max="6400" width="9.1796875" style="1" customWidth="1"/>
    <col min="6401" max="6401" width="28.453125" style="1" customWidth="1"/>
    <col min="6402" max="6402" width="37.54296875" style="1" customWidth="1"/>
    <col min="6403" max="6403" width="17.453125" style="1" customWidth="1"/>
    <col min="6404" max="6404" width="17.1796875" style="1" customWidth="1"/>
    <col min="6405" max="6405" width="23.81640625" style="1"/>
    <col min="6406" max="6406" width="25.453125" style="1" customWidth="1"/>
    <col min="6407" max="6407" width="19" style="1" customWidth="1"/>
    <col min="6408" max="6423" width="0" style="1" hidden="1" customWidth="1"/>
    <col min="6424" max="6650" width="9.1796875" style="1" customWidth="1"/>
    <col min="6651" max="6651" width="20" style="1" customWidth="1"/>
    <col min="6652" max="6652" width="32.81640625" style="1" customWidth="1"/>
    <col min="6653" max="6653" width="17.453125" style="1" customWidth="1"/>
    <col min="6654" max="6654" width="17.1796875" style="1" customWidth="1"/>
    <col min="6655" max="6655" width="23.81640625" style="1"/>
    <col min="6656" max="6656" width="9.1796875" style="1" customWidth="1"/>
    <col min="6657" max="6657" width="28.453125" style="1" customWidth="1"/>
    <col min="6658" max="6658" width="37.54296875" style="1" customWidth="1"/>
    <col min="6659" max="6659" width="17.453125" style="1" customWidth="1"/>
    <col min="6660" max="6660" width="17.1796875" style="1" customWidth="1"/>
    <col min="6661" max="6661" width="23.81640625" style="1"/>
    <col min="6662" max="6662" width="25.453125" style="1" customWidth="1"/>
    <col min="6663" max="6663" width="19" style="1" customWidth="1"/>
    <col min="6664" max="6679" width="0" style="1" hidden="1" customWidth="1"/>
    <col min="6680" max="6906" width="9.1796875" style="1" customWidth="1"/>
    <col min="6907" max="6907" width="20" style="1" customWidth="1"/>
    <col min="6908" max="6908" width="32.81640625" style="1" customWidth="1"/>
    <col min="6909" max="6909" width="17.453125" style="1" customWidth="1"/>
    <col min="6910" max="6910" width="17.1796875" style="1" customWidth="1"/>
    <col min="6911" max="6911" width="23.81640625" style="1"/>
    <col min="6912" max="6912" width="9.1796875" style="1" customWidth="1"/>
    <col min="6913" max="6913" width="28.453125" style="1" customWidth="1"/>
    <col min="6914" max="6914" width="37.54296875" style="1" customWidth="1"/>
    <col min="6915" max="6915" width="17.453125" style="1" customWidth="1"/>
    <col min="6916" max="6916" width="17.1796875" style="1" customWidth="1"/>
    <col min="6917" max="6917" width="23.81640625" style="1"/>
    <col min="6918" max="6918" width="25.453125" style="1" customWidth="1"/>
    <col min="6919" max="6919" width="19" style="1" customWidth="1"/>
    <col min="6920" max="6935" width="0" style="1" hidden="1" customWidth="1"/>
    <col min="6936" max="7162" width="9.1796875" style="1" customWidth="1"/>
    <col min="7163" max="7163" width="20" style="1" customWidth="1"/>
    <col min="7164" max="7164" width="32.81640625" style="1" customWidth="1"/>
    <col min="7165" max="7165" width="17.453125" style="1" customWidth="1"/>
    <col min="7166" max="7166" width="17.1796875" style="1" customWidth="1"/>
    <col min="7167" max="7167" width="23.81640625" style="1"/>
    <col min="7168" max="7168" width="9.1796875" style="1" customWidth="1"/>
    <col min="7169" max="7169" width="28.453125" style="1" customWidth="1"/>
    <col min="7170" max="7170" width="37.54296875" style="1" customWidth="1"/>
    <col min="7171" max="7171" width="17.453125" style="1" customWidth="1"/>
    <col min="7172" max="7172" width="17.1796875" style="1" customWidth="1"/>
    <col min="7173" max="7173" width="23.81640625" style="1"/>
    <col min="7174" max="7174" width="25.453125" style="1" customWidth="1"/>
    <col min="7175" max="7175" width="19" style="1" customWidth="1"/>
    <col min="7176" max="7191" width="0" style="1" hidden="1" customWidth="1"/>
    <col min="7192" max="7418" width="9.1796875" style="1" customWidth="1"/>
    <col min="7419" max="7419" width="20" style="1" customWidth="1"/>
    <col min="7420" max="7420" width="32.81640625" style="1" customWidth="1"/>
    <col min="7421" max="7421" width="17.453125" style="1" customWidth="1"/>
    <col min="7422" max="7422" width="17.1796875" style="1" customWidth="1"/>
    <col min="7423" max="7423" width="23.81640625" style="1"/>
    <col min="7424" max="7424" width="9.1796875" style="1" customWidth="1"/>
    <col min="7425" max="7425" width="28.453125" style="1" customWidth="1"/>
    <col min="7426" max="7426" width="37.54296875" style="1" customWidth="1"/>
    <col min="7427" max="7427" width="17.453125" style="1" customWidth="1"/>
    <col min="7428" max="7428" width="17.1796875" style="1" customWidth="1"/>
    <col min="7429" max="7429" width="23.81640625" style="1"/>
    <col min="7430" max="7430" width="25.453125" style="1" customWidth="1"/>
    <col min="7431" max="7431" width="19" style="1" customWidth="1"/>
    <col min="7432" max="7447" width="0" style="1" hidden="1" customWidth="1"/>
    <col min="7448" max="7674" width="9.1796875" style="1" customWidth="1"/>
    <col min="7675" max="7675" width="20" style="1" customWidth="1"/>
    <col min="7676" max="7676" width="32.81640625" style="1" customWidth="1"/>
    <col min="7677" max="7677" width="17.453125" style="1" customWidth="1"/>
    <col min="7678" max="7678" width="17.1796875" style="1" customWidth="1"/>
    <col min="7679" max="7679" width="23.81640625" style="1"/>
    <col min="7680" max="7680" width="9.1796875" style="1" customWidth="1"/>
    <col min="7681" max="7681" width="28.453125" style="1" customWidth="1"/>
    <col min="7682" max="7682" width="37.54296875" style="1" customWidth="1"/>
    <col min="7683" max="7683" width="17.453125" style="1" customWidth="1"/>
    <col min="7684" max="7684" width="17.1796875" style="1" customWidth="1"/>
    <col min="7685" max="7685" width="23.81640625" style="1"/>
    <col min="7686" max="7686" width="25.453125" style="1" customWidth="1"/>
    <col min="7687" max="7687" width="19" style="1" customWidth="1"/>
    <col min="7688" max="7703" width="0" style="1" hidden="1" customWidth="1"/>
    <col min="7704" max="7930" width="9.1796875" style="1" customWidth="1"/>
    <col min="7931" max="7931" width="20" style="1" customWidth="1"/>
    <col min="7932" max="7932" width="32.81640625" style="1" customWidth="1"/>
    <col min="7933" max="7933" width="17.453125" style="1" customWidth="1"/>
    <col min="7934" max="7934" width="17.1796875" style="1" customWidth="1"/>
    <col min="7935" max="7935" width="23.81640625" style="1"/>
    <col min="7936" max="7936" width="9.1796875" style="1" customWidth="1"/>
    <col min="7937" max="7937" width="28.453125" style="1" customWidth="1"/>
    <col min="7938" max="7938" width="37.54296875" style="1" customWidth="1"/>
    <col min="7939" max="7939" width="17.453125" style="1" customWidth="1"/>
    <col min="7940" max="7940" width="17.1796875" style="1" customWidth="1"/>
    <col min="7941" max="7941" width="23.81640625" style="1"/>
    <col min="7942" max="7942" width="25.453125" style="1" customWidth="1"/>
    <col min="7943" max="7943" width="19" style="1" customWidth="1"/>
    <col min="7944" max="7959" width="0" style="1" hidden="1" customWidth="1"/>
    <col min="7960" max="8186" width="9.1796875" style="1" customWidth="1"/>
    <col min="8187" max="8187" width="20" style="1" customWidth="1"/>
    <col min="8188" max="8188" width="32.81640625" style="1" customWidth="1"/>
    <col min="8189" max="8189" width="17.453125" style="1" customWidth="1"/>
    <col min="8190" max="8190" width="17.1796875" style="1" customWidth="1"/>
    <col min="8191" max="8191" width="23.81640625" style="1"/>
    <col min="8192" max="8192" width="9.1796875" style="1" customWidth="1"/>
    <col min="8193" max="8193" width="28.453125" style="1" customWidth="1"/>
    <col min="8194" max="8194" width="37.54296875" style="1" customWidth="1"/>
    <col min="8195" max="8195" width="17.453125" style="1" customWidth="1"/>
    <col min="8196" max="8196" width="17.1796875" style="1" customWidth="1"/>
    <col min="8197" max="8197" width="23.81640625" style="1"/>
    <col min="8198" max="8198" width="25.453125" style="1" customWidth="1"/>
    <col min="8199" max="8199" width="19" style="1" customWidth="1"/>
    <col min="8200" max="8215" width="0" style="1" hidden="1" customWidth="1"/>
    <col min="8216" max="8442" width="9.1796875" style="1" customWidth="1"/>
    <col min="8443" max="8443" width="20" style="1" customWidth="1"/>
    <col min="8444" max="8444" width="32.81640625" style="1" customWidth="1"/>
    <col min="8445" max="8445" width="17.453125" style="1" customWidth="1"/>
    <col min="8446" max="8446" width="17.1796875" style="1" customWidth="1"/>
    <col min="8447" max="8447" width="23.81640625" style="1"/>
    <col min="8448" max="8448" width="9.1796875" style="1" customWidth="1"/>
    <col min="8449" max="8449" width="28.453125" style="1" customWidth="1"/>
    <col min="8450" max="8450" width="37.54296875" style="1" customWidth="1"/>
    <col min="8451" max="8451" width="17.453125" style="1" customWidth="1"/>
    <col min="8452" max="8452" width="17.1796875" style="1" customWidth="1"/>
    <col min="8453" max="8453" width="23.81640625" style="1"/>
    <col min="8454" max="8454" width="25.453125" style="1" customWidth="1"/>
    <col min="8455" max="8455" width="19" style="1" customWidth="1"/>
    <col min="8456" max="8471" width="0" style="1" hidden="1" customWidth="1"/>
    <col min="8472" max="8698" width="9.1796875" style="1" customWidth="1"/>
    <col min="8699" max="8699" width="20" style="1" customWidth="1"/>
    <col min="8700" max="8700" width="32.81640625" style="1" customWidth="1"/>
    <col min="8701" max="8701" width="17.453125" style="1" customWidth="1"/>
    <col min="8702" max="8702" width="17.1796875" style="1" customWidth="1"/>
    <col min="8703" max="8703" width="23.81640625" style="1"/>
    <col min="8704" max="8704" width="9.1796875" style="1" customWidth="1"/>
    <col min="8705" max="8705" width="28.453125" style="1" customWidth="1"/>
    <col min="8706" max="8706" width="37.54296875" style="1" customWidth="1"/>
    <col min="8707" max="8707" width="17.453125" style="1" customWidth="1"/>
    <col min="8708" max="8708" width="17.1796875" style="1" customWidth="1"/>
    <col min="8709" max="8709" width="23.81640625" style="1"/>
    <col min="8710" max="8710" width="25.453125" style="1" customWidth="1"/>
    <col min="8711" max="8711" width="19" style="1" customWidth="1"/>
    <col min="8712" max="8727" width="0" style="1" hidden="1" customWidth="1"/>
    <col min="8728" max="8954" width="9.1796875" style="1" customWidth="1"/>
    <col min="8955" max="8955" width="20" style="1" customWidth="1"/>
    <col min="8956" max="8956" width="32.81640625" style="1" customWidth="1"/>
    <col min="8957" max="8957" width="17.453125" style="1" customWidth="1"/>
    <col min="8958" max="8958" width="17.1796875" style="1" customWidth="1"/>
    <col min="8959" max="8959" width="23.81640625" style="1"/>
    <col min="8960" max="8960" width="9.1796875" style="1" customWidth="1"/>
    <col min="8961" max="8961" width="28.453125" style="1" customWidth="1"/>
    <col min="8962" max="8962" width="37.54296875" style="1" customWidth="1"/>
    <col min="8963" max="8963" width="17.453125" style="1" customWidth="1"/>
    <col min="8964" max="8964" width="17.1796875" style="1" customWidth="1"/>
    <col min="8965" max="8965" width="23.81640625" style="1"/>
    <col min="8966" max="8966" width="25.453125" style="1" customWidth="1"/>
    <col min="8967" max="8967" width="19" style="1" customWidth="1"/>
    <col min="8968" max="8983" width="0" style="1" hidden="1" customWidth="1"/>
    <col min="8984" max="9210" width="9.1796875" style="1" customWidth="1"/>
    <col min="9211" max="9211" width="20" style="1" customWidth="1"/>
    <col min="9212" max="9212" width="32.81640625" style="1" customWidth="1"/>
    <col min="9213" max="9213" width="17.453125" style="1" customWidth="1"/>
    <col min="9214" max="9214" width="17.1796875" style="1" customWidth="1"/>
    <col min="9215" max="9215" width="23.81640625" style="1"/>
    <col min="9216" max="9216" width="9.1796875" style="1" customWidth="1"/>
    <col min="9217" max="9217" width="28.453125" style="1" customWidth="1"/>
    <col min="9218" max="9218" width="37.54296875" style="1" customWidth="1"/>
    <col min="9219" max="9219" width="17.453125" style="1" customWidth="1"/>
    <col min="9220" max="9220" width="17.1796875" style="1" customWidth="1"/>
    <col min="9221" max="9221" width="23.81640625" style="1"/>
    <col min="9222" max="9222" width="25.453125" style="1" customWidth="1"/>
    <col min="9223" max="9223" width="19" style="1" customWidth="1"/>
    <col min="9224" max="9239" width="0" style="1" hidden="1" customWidth="1"/>
    <col min="9240" max="9466" width="9.1796875" style="1" customWidth="1"/>
    <col min="9467" max="9467" width="20" style="1" customWidth="1"/>
    <col min="9468" max="9468" width="32.81640625" style="1" customWidth="1"/>
    <col min="9469" max="9469" width="17.453125" style="1" customWidth="1"/>
    <col min="9470" max="9470" width="17.1796875" style="1" customWidth="1"/>
    <col min="9471" max="9471" width="23.81640625" style="1"/>
    <col min="9472" max="9472" width="9.1796875" style="1" customWidth="1"/>
    <col min="9473" max="9473" width="28.453125" style="1" customWidth="1"/>
    <col min="9474" max="9474" width="37.54296875" style="1" customWidth="1"/>
    <col min="9475" max="9475" width="17.453125" style="1" customWidth="1"/>
    <col min="9476" max="9476" width="17.1796875" style="1" customWidth="1"/>
    <col min="9477" max="9477" width="23.81640625" style="1"/>
    <col min="9478" max="9478" width="25.453125" style="1" customWidth="1"/>
    <col min="9479" max="9479" width="19" style="1" customWidth="1"/>
    <col min="9480" max="9495" width="0" style="1" hidden="1" customWidth="1"/>
    <col min="9496" max="9722" width="9.1796875" style="1" customWidth="1"/>
    <col min="9723" max="9723" width="20" style="1" customWidth="1"/>
    <col min="9724" max="9724" width="32.81640625" style="1" customWidth="1"/>
    <col min="9725" max="9725" width="17.453125" style="1" customWidth="1"/>
    <col min="9726" max="9726" width="17.1796875" style="1" customWidth="1"/>
    <col min="9727" max="9727" width="23.81640625" style="1"/>
    <col min="9728" max="9728" width="9.1796875" style="1" customWidth="1"/>
    <col min="9729" max="9729" width="28.453125" style="1" customWidth="1"/>
    <col min="9730" max="9730" width="37.54296875" style="1" customWidth="1"/>
    <col min="9731" max="9731" width="17.453125" style="1" customWidth="1"/>
    <col min="9732" max="9732" width="17.1796875" style="1" customWidth="1"/>
    <col min="9733" max="9733" width="23.81640625" style="1"/>
    <col min="9734" max="9734" width="25.453125" style="1" customWidth="1"/>
    <col min="9735" max="9735" width="19" style="1" customWidth="1"/>
    <col min="9736" max="9751" width="0" style="1" hidden="1" customWidth="1"/>
    <col min="9752" max="9978" width="9.1796875" style="1" customWidth="1"/>
    <col min="9979" max="9979" width="20" style="1" customWidth="1"/>
    <col min="9980" max="9980" width="32.81640625" style="1" customWidth="1"/>
    <col min="9981" max="9981" width="17.453125" style="1" customWidth="1"/>
    <col min="9982" max="9982" width="17.1796875" style="1" customWidth="1"/>
    <col min="9983" max="9983" width="23.81640625" style="1"/>
    <col min="9984" max="9984" width="9.1796875" style="1" customWidth="1"/>
    <col min="9985" max="9985" width="28.453125" style="1" customWidth="1"/>
    <col min="9986" max="9986" width="37.54296875" style="1" customWidth="1"/>
    <col min="9987" max="9987" width="17.453125" style="1" customWidth="1"/>
    <col min="9988" max="9988" width="17.1796875" style="1" customWidth="1"/>
    <col min="9989" max="9989" width="23.81640625" style="1"/>
    <col min="9990" max="9990" width="25.453125" style="1" customWidth="1"/>
    <col min="9991" max="9991" width="19" style="1" customWidth="1"/>
    <col min="9992" max="10007" width="0" style="1" hidden="1" customWidth="1"/>
    <col min="10008" max="10234" width="9.1796875" style="1" customWidth="1"/>
    <col min="10235" max="10235" width="20" style="1" customWidth="1"/>
    <col min="10236" max="10236" width="32.81640625" style="1" customWidth="1"/>
    <col min="10237" max="10237" width="17.453125" style="1" customWidth="1"/>
    <col min="10238" max="10238" width="17.1796875" style="1" customWidth="1"/>
    <col min="10239" max="10239" width="23.81640625" style="1"/>
    <col min="10240" max="10240" width="9.1796875" style="1" customWidth="1"/>
    <col min="10241" max="10241" width="28.453125" style="1" customWidth="1"/>
    <col min="10242" max="10242" width="37.54296875" style="1" customWidth="1"/>
    <col min="10243" max="10243" width="17.453125" style="1" customWidth="1"/>
    <col min="10244" max="10244" width="17.1796875" style="1" customWidth="1"/>
    <col min="10245" max="10245" width="23.81640625" style="1"/>
    <col min="10246" max="10246" width="25.453125" style="1" customWidth="1"/>
    <col min="10247" max="10247" width="19" style="1" customWidth="1"/>
    <col min="10248" max="10263" width="0" style="1" hidden="1" customWidth="1"/>
    <col min="10264" max="10490" width="9.1796875" style="1" customWidth="1"/>
    <col min="10491" max="10491" width="20" style="1" customWidth="1"/>
    <col min="10492" max="10492" width="32.81640625" style="1" customWidth="1"/>
    <col min="10493" max="10493" width="17.453125" style="1" customWidth="1"/>
    <col min="10494" max="10494" width="17.1796875" style="1" customWidth="1"/>
    <col min="10495" max="10495" width="23.81640625" style="1"/>
    <col min="10496" max="10496" width="9.1796875" style="1" customWidth="1"/>
    <col min="10497" max="10497" width="28.453125" style="1" customWidth="1"/>
    <col min="10498" max="10498" width="37.54296875" style="1" customWidth="1"/>
    <col min="10499" max="10499" width="17.453125" style="1" customWidth="1"/>
    <col min="10500" max="10500" width="17.1796875" style="1" customWidth="1"/>
    <col min="10501" max="10501" width="23.81640625" style="1"/>
    <col min="10502" max="10502" width="25.453125" style="1" customWidth="1"/>
    <col min="10503" max="10503" width="19" style="1" customWidth="1"/>
    <col min="10504" max="10519" width="0" style="1" hidden="1" customWidth="1"/>
    <col min="10520" max="10746" width="9.1796875" style="1" customWidth="1"/>
    <col min="10747" max="10747" width="20" style="1" customWidth="1"/>
    <col min="10748" max="10748" width="32.81640625" style="1" customWidth="1"/>
    <col min="10749" max="10749" width="17.453125" style="1" customWidth="1"/>
    <col min="10750" max="10750" width="17.1796875" style="1" customWidth="1"/>
    <col min="10751" max="10751" width="23.81640625" style="1"/>
    <col min="10752" max="10752" width="9.1796875" style="1" customWidth="1"/>
    <col min="10753" max="10753" width="28.453125" style="1" customWidth="1"/>
    <col min="10754" max="10754" width="37.54296875" style="1" customWidth="1"/>
    <col min="10755" max="10755" width="17.453125" style="1" customWidth="1"/>
    <col min="10756" max="10756" width="17.1796875" style="1" customWidth="1"/>
    <col min="10757" max="10757" width="23.81640625" style="1"/>
    <col min="10758" max="10758" width="25.453125" style="1" customWidth="1"/>
    <col min="10759" max="10759" width="19" style="1" customWidth="1"/>
    <col min="10760" max="10775" width="0" style="1" hidden="1" customWidth="1"/>
    <col min="10776" max="11002" width="9.1796875" style="1" customWidth="1"/>
    <col min="11003" max="11003" width="20" style="1" customWidth="1"/>
    <col min="11004" max="11004" width="32.81640625" style="1" customWidth="1"/>
    <col min="11005" max="11005" width="17.453125" style="1" customWidth="1"/>
    <col min="11006" max="11006" width="17.1796875" style="1" customWidth="1"/>
    <col min="11007" max="11007" width="23.81640625" style="1"/>
    <col min="11008" max="11008" width="9.1796875" style="1" customWidth="1"/>
    <col min="11009" max="11009" width="28.453125" style="1" customWidth="1"/>
    <col min="11010" max="11010" width="37.54296875" style="1" customWidth="1"/>
    <col min="11011" max="11011" width="17.453125" style="1" customWidth="1"/>
    <col min="11012" max="11012" width="17.1796875" style="1" customWidth="1"/>
    <col min="11013" max="11013" width="23.81640625" style="1"/>
    <col min="11014" max="11014" width="25.453125" style="1" customWidth="1"/>
    <col min="11015" max="11015" width="19" style="1" customWidth="1"/>
    <col min="11016" max="11031" width="0" style="1" hidden="1" customWidth="1"/>
    <col min="11032" max="11258" width="9.1796875" style="1" customWidth="1"/>
    <col min="11259" max="11259" width="20" style="1" customWidth="1"/>
    <col min="11260" max="11260" width="32.81640625" style="1" customWidth="1"/>
    <col min="11261" max="11261" width="17.453125" style="1" customWidth="1"/>
    <col min="11262" max="11262" width="17.1796875" style="1" customWidth="1"/>
    <col min="11263" max="11263" width="23.81640625" style="1"/>
    <col min="11264" max="11264" width="9.1796875" style="1" customWidth="1"/>
    <col min="11265" max="11265" width="28.453125" style="1" customWidth="1"/>
    <col min="11266" max="11266" width="37.54296875" style="1" customWidth="1"/>
    <col min="11267" max="11267" width="17.453125" style="1" customWidth="1"/>
    <col min="11268" max="11268" width="17.1796875" style="1" customWidth="1"/>
    <col min="11269" max="11269" width="23.81640625" style="1"/>
    <col min="11270" max="11270" width="25.453125" style="1" customWidth="1"/>
    <col min="11271" max="11271" width="19" style="1" customWidth="1"/>
    <col min="11272" max="11287" width="0" style="1" hidden="1" customWidth="1"/>
    <col min="11288" max="11514" width="9.1796875" style="1" customWidth="1"/>
    <col min="11515" max="11515" width="20" style="1" customWidth="1"/>
    <col min="11516" max="11516" width="32.81640625" style="1" customWidth="1"/>
    <col min="11517" max="11517" width="17.453125" style="1" customWidth="1"/>
    <col min="11518" max="11518" width="17.1796875" style="1" customWidth="1"/>
    <col min="11519" max="11519" width="23.81640625" style="1"/>
    <col min="11520" max="11520" width="9.1796875" style="1" customWidth="1"/>
    <col min="11521" max="11521" width="28.453125" style="1" customWidth="1"/>
    <col min="11522" max="11522" width="37.54296875" style="1" customWidth="1"/>
    <col min="11523" max="11523" width="17.453125" style="1" customWidth="1"/>
    <col min="11524" max="11524" width="17.1796875" style="1" customWidth="1"/>
    <col min="11525" max="11525" width="23.81640625" style="1"/>
    <col min="11526" max="11526" width="25.453125" style="1" customWidth="1"/>
    <col min="11527" max="11527" width="19" style="1" customWidth="1"/>
    <col min="11528" max="11543" width="0" style="1" hidden="1" customWidth="1"/>
    <col min="11544" max="11770" width="9.1796875" style="1" customWidth="1"/>
    <col min="11771" max="11771" width="20" style="1" customWidth="1"/>
    <col min="11772" max="11772" width="32.81640625" style="1" customWidth="1"/>
    <col min="11773" max="11773" width="17.453125" style="1" customWidth="1"/>
    <col min="11774" max="11774" width="17.1796875" style="1" customWidth="1"/>
    <col min="11775" max="11775" width="23.81640625" style="1"/>
    <col min="11776" max="11776" width="9.1796875" style="1" customWidth="1"/>
    <col min="11777" max="11777" width="28.453125" style="1" customWidth="1"/>
    <col min="11778" max="11778" width="37.54296875" style="1" customWidth="1"/>
    <col min="11779" max="11779" width="17.453125" style="1" customWidth="1"/>
    <col min="11780" max="11780" width="17.1796875" style="1" customWidth="1"/>
    <col min="11781" max="11781" width="23.81640625" style="1"/>
    <col min="11782" max="11782" width="25.453125" style="1" customWidth="1"/>
    <col min="11783" max="11783" width="19" style="1" customWidth="1"/>
    <col min="11784" max="11799" width="0" style="1" hidden="1" customWidth="1"/>
    <col min="11800" max="12026" width="9.1796875" style="1" customWidth="1"/>
    <col min="12027" max="12027" width="20" style="1" customWidth="1"/>
    <col min="12028" max="12028" width="32.81640625" style="1" customWidth="1"/>
    <col min="12029" max="12029" width="17.453125" style="1" customWidth="1"/>
    <col min="12030" max="12030" width="17.1796875" style="1" customWidth="1"/>
    <col min="12031" max="12031" width="23.81640625" style="1"/>
    <col min="12032" max="12032" width="9.1796875" style="1" customWidth="1"/>
    <col min="12033" max="12033" width="28.453125" style="1" customWidth="1"/>
    <col min="12034" max="12034" width="37.54296875" style="1" customWidth="1"/>
    <col min="12035" max="12035" width="17.453125" style="1" customWidth="1"/>
    <col min="12036" max="12036" width="17.1796875" style="1" customWidth="1"/>
    <col min="12037" max="12037" width="23.81640625" style="1"/>
    <col min="12038" max="12038" width="25.453125" style="1" customWidth="1"/>
    <col min="12039" max="12039" width="19" style="1" customWidth="1"/>
    <col min="12040" max="12055" width="0" style="1" hidden="1" customWidth="1"/>
    <col min="12056" max="12282" width="9.1796875" style="1" customWidth="1"/>
    <col min="12283" max="12283" width="20" style="1" customWidth="1"/>
    <col min="12284" max="12284" width="32.81640625" style="1" customWidth="1"/>
    <col min="12285" max="12285" width="17.453125" style="1" customWidth="1"/>
    <col min="12286" max="12286" width="17.1796875" style="1" customWidth="1"/>
    <col min="12287" max="12287" width="23.81640625" style="1"/>
    <col min="12288" max="12288" width="9.1796875" style="1" customWidth="1"/>
    <col min="12289" max="12289" width="28.453125" style="1" customWidth="1"/>
    <col min="12290" max="12290" width="37.54296875" style="1" customWidth="1"/>
    <col min="12291" max="12291" width="17.453125" style="1" customWidth="1"/>
    <col min="12292" max="12292" width="17.1796875" style="1" customWidth="1"/>
    <col min="12293" max="12293" width="23.81640625" style="1"/>
    <col min="12294" max="12294" width="25.453125" style="1" customWidth="1"/>
    <col min="12295" max="12295" width="19" style="1" customWidth="1"/>
    <col min="12296" max="12311" width="0" style="1" hidden="1" customWidth="1"/>
    <col min="12312" max="12538" width="9.1796875" style="1" customWidth="1"/>
    <col min="12539" max="12539" width="20" style="1" customWidth="1"/>
    <col min="12540" max="12540" width="32.81640625" style="1" customWidth="1"/>
    <col min="12541" max="12541" width="17.453125" style="1" customWidth="1"/>
    <col min="12542" max="12542" width="17.1796875" style="1" customWidth="1"/>
    <col min="12543" max="12543" width="23.81640625" style="1"/>
    <col min="12544" max="12544" width="9.1796875" style="1" customWidth="1"/>
    <col min="12545" max="12545" width="28.453125" style="1" customWidth="1"/>
    <col min="12546" max="12546" width="37.54296875" style="1" customWidth="1"/>
    <col min="12547" max="12547" width="17.453125" style="1" customWidth="1"/>
    <col min="12548" max="12548" width="17.1796875" style="1" customWidth="1"/>
    <col min="12549" max="12549" width="23.81640625" style="1"/>
    <col min="12550" max="12550" width="25.453125" style="1" customWidth="1"/>
    <col min="12551" max="12551" width="19" style="1" customWidth="1"/>
    <col min="12552" max="12567" width="0" style="1" hidden="1" customWidth="1"/>
    <col min="12568" max="12794" width="9.1796875" style="1" customWidth="1"/>
    <col min="12795" max="12795" width="20" style="1" customWidth="1"/>
    <col min="12796" max="12796" width="32.81640625" style="1" customWidth="1"/>
    <col min="12797" max="12797" width="17.453125" style="1" customWidth="1"/>
    <col min="12798" max="12798" width="17.1796875" style="1" customWidth="1"/>
    <col min="12799" max="12799" width="23.81640625" style="1"/>
    <col min="12800" max="12800" width="9.1796875" style="1" customWidth="1"/>
    <col min="12801" max="12801" width="28.453125" style="1" customWidth="1"/>
    <col min="12802" max="12802" width="37.54296875" style="1" customWidth="1"/>
    <col min="12803" max="12803" width="17.453125" style="1" customWidth="1"/>
    <col min="12804" max="12804" width="17.1796875" style="1" customWidth="1"/>
    <col min="12805" max="12805" width="23.81640625" style="1"/>
    <col min="12806" max="12806" width="25.453125" style="1" customWidth="1"/>
    <col min="12807" max="12807" width="19" style="1" customWidth="1"/>
    <col min="12808" max="12823" width="0" style="1" hidden="1" customWidth="1"/>
    <col min="12824" max="13050" width="9.1796875" style="1" customWidth="1"/>
    <col min="13051" max="13051" width="20" style="1" customWidth="1"/>
    <col min="13052" max="13052" width="32.81640625" style="1" customWidth="1"/>
    <col min="13053" max="13053" width="17.453125" style="1" customWidth="1"/>
    <col min="13054" max="13054" width="17.1796875" style="1" customWidth="1"/>
    <col min="13055" max="13055" width="23.81640625" style="1"/>
    <col min="13056" max="13056" width="9.1796875" style="1" customWidth="1"/>
    <col min="13057" max="13057" width="28.453125" style="1" customWidth="1"/>
    <col min="13058" max="13058" width="37.54296875" style="1" customWidth="1"/>
    <col min="13059" max="13059" width="17.453125" style="1" customWidth="1"/>
    <col min="13060" max="13060" width="17.1796875" style="1" customWidth="1"/>
    <col min="13061" max="13061" width="23.81640625" style="1"/>
    <col min="13062" max="13062" width="25.453125" style="1" customWidth="1"/>
    <col min="13063" max="13063" width="19" style="1" customWidth="1"/>
    <col min="13064" max="13079" width="0" style="1" hidden="1" customWidth="1"/>
    <col min="13080" max="13306" width="9.1796875" style="1" customWidth="1"/>
    <col min="13307" max="13307" width="20" style="1" customWidth="1"/>
    <col min="13308" max="13308" width="32.81640625" style="1" customWidth="1"/>
    <col min="13309" max="13309" width="17.453125" style="1" customWidth="1"/>
    <col min="13310" max="13310" width="17.1796875" style="1" customWidth="1"/>
    <col min="13311" max="13311" width="23.81640625" style="1"/>
    <col min="13312" max="13312" width="9.1796875" style="1" customWidth="1"/>
    <col min="13313" max="13313" width="28.453125" style="1" customWidth="1"/>
    <col min="13314" max="13314" width="37.54296875" style="1" customWidth="1"/>
    <col min="13315" max="13315" width="17.453125" style="1" customWidth="1"/>
    <col min="13316" max="13316" width="17.1796875" style="1" customWidth="1"/>
    <col min="13317" max="13317" width="23.81640625" style="1"/>
    <col min="13318" max="13318" width="25.453125" style="1" customWidth="1"/>
    <col min="13319" max="13319" width="19" style="1" customWidth="1"/>
    <col min="13320" max="13335" width="0" style="1" hidden="1" customWidth="1"/>
    <col min="13336" max="13562" width="9.1796875" style="1" customWidth="1"/>
    <col min="13563" max="13563" width="20" style="1" customWidth="1"/>
    <col min="13564" max="13564" width="32.81640625" style="1" customWidth="1"/>
    <col min="13565" max="13565" width="17.453125" style="1" customWidth="1"/>
    <col min="13566" max="13566" width="17.1796875" style="1" customWidth="1"/>
    <col min="13567" max="13567" width="23.81640625" style="1"/>
    <col min="13568" max="13568" width="9.1796875" style="1" customWidth="1"/>
    <col min="13569" max="13569" width="28.453125" style="1" customWidth="1"/>
    <col min="13570" max="13570" width="37.54296875" style="1" customWidth="1"/>
    <col min="13571" max="13571" width="17.453125" style="1" customWidth="1"/>
    <col min="13572" max="13572" width="17.1796875" style="1" customWidth="1"/>
    <col min="13573" max="13573" width="23.81640625" style="1"/>
    <col min="13574" max="13574" width="25.453125" style="1" customWidth="1"/>
    <col min="13575" max="13575" width="19" style="1" customWidth="1"/>
    <col min="13576" max="13591" width="0" style="1" hidden="1" customWidth="1"/>
    <col min="13592" max="13818" width="9.1796875" style="1" customWidth="1"/>
    <col min="13819" max="13819" width="20" style="1" customWidth="1"/>
    <col min="13820" max="13820" width="32.81640625" style="1" customWidth="1"/>
    <col min="13821" max="13821" width="17.453125" style="1" customWidth="1"/>
    <col min="13822" max="13822" width="17.1796875" style="1" customWidth="1"/>
    <col min="13823" max="13823" width="23.81640625" style="1"/>
    <col min="13824" max="13824" width="9.1796875" style="1" customWidth="1"/>
    <col min="13825" max="13825" width="28.453125" style="1" customWidth="1"/>
    <col min="13826" max="13826" width="37.54296875" style="1" customWidth="1"/>
    <col min="13827" max="13827" width="17.453125" style="1" customWidth="1"/>
    <col min="13828" max="13828" width="17.1796875" style="1" customWidth="1"/>
    <col min="13829" max="13829" width="23.81640625" style="1"/>
    <col min="13830" max="13830" width="25.453125" style="1" customWidth="1"/>
    <col min="13831" max="13831" width="19" style="1" customWidth="1"/>
    <col min="13832" max="13847" width="0" style="1" hidden="1" customWidth="1"/>
    <col min="13848" max="14074" width="9.1796875" style="1" customWidth="1"/>
    <col min="14075" max="14075" width="20" style="1" customWidth="1"/>
    <col min="14076" max="14076" width="32.81640625" style="1" customWidth="1"/>
    <col min="14077" max="14077" width="17.453125" style="1" customWidth="1"/>
    <col min="14078" max="14078" width="17.1796875" style="1" customWidth="1"/>
    <col min="14079" max="14079" width="23.81640625" style="1"/>
    <col min="14080" max="14080" width="9.1796875" style="1" customWidth="1"/>
    <col min="14081" max="14081" width="28.453125" style="1" customWidth="1"/>
    <col min="14082" max="14082" width="37.54296875" style="1" customWidth="1"/>
    <col min="14083" max="14083" width="17.453125" style="1" customWidth="1"/>
    <col min="14084" max="14084" width="17.1796875" style="1" customWidth="1"/>
    <col min="14085" max="14085" width="23.81640625" style="1"/>
    <col min="14086" max="14086" width="25.453125" style="1" customWidth="1"/>
    <col min="14087" max="14087" width="19" style="1" customWidth="1"/>
    <col min="14088" max="14103" width="0" style="1" hidden="1" customWidth="1"/>
    <col min="14104" max="14330" width="9.1796875" style="1" customWidth="1"/>
    <col min="14331" max="14331" width="20" style="1" customWidth="1"/>
    <col min="14332" max="14332" width="32.81640625" style="1" customWidth="1"/>
    <col min="14333" max="14333" width="17.453125" style="1" customWidth="1"/>
    <col min="14334" max="14334" width="17.1796875" style="1" customWidth="1"/>
    <col min="14335" max="14335" width="23.81640625" style="1"/>
    <col min="14336" max="14336" width="9.1796875" style="1" customWidth="1"/>
    <col min="14337" max="14337" width="28.453125" style="1" customWidth="1"/>
    <col min="14338" max="14338" width="37.54296875" style="1" customWidth="1"/>
    <col min="14339" max="14339" width="17.453125" style="1" customWidth="1"/>
    <col min="14340" max="14340" width="17.1796875" style="1" customWidth="1"/>
    <col min="14341" max="14341" width="23.81640625" style="1"/>
    <col min="14342" max="14342" width="25.453125" style="1" customWidth="1"/>
    <col min="14343" max="14343" width="19" style="1" customWidth="1"/>
    <col min="14344" max="14359" width="0" style="1" hidden="1" customWidth="1"/>
    <col min="14360" max="14586" width="9.1796875" style="1" customWidth="1"/>
    <col min="14587" max="14587" width="20" style="1" customWidth="1"/>
    <col min="14588" max="14588" width="32.81640625" style="1" customWidth="1"/>
    <col min="14589" max="14589" width="17.453125" style="1" customWidth="1"/>
    <col min="14590" max="14590" width="17.1796875" style="1" customWidth="1"/>
    <col min="14591" max="14591" width="23.81640625" style="1"/>
    <col min="14592" max="14592" width="9.1796875" style="1" customWidth="1"/>
    <col min="14593" max="14593" width="28.453125" style="1" customWidth="1"/>
    <col min="14594" max="14594" width="37.54296875" style="1" customWidth="1"/>
    <col min="14595" max="14595" width="17.453125" style="1" customWidth="1"/>
    <col min="14596" max="14596" width="17.1796875" style="1" customWidth="1"/>
    <col min="14597" max="14597" width="23.81640625" style="1"/>
    <col min="14598" max="14598" width="25.453125" style="1" customWidth="1"/>
    <col min="14599" max="14599" width="19" style="1" customWidth="1"/>
    <col min="14600" max="14615" width="0" style="1" hidden="1" customWidth="1"/>
    <col min="14616" max="14842" width="9.1796875" style="1" customWidth="1"/>
    <col min="14843" max="14843" width="20" style="1" customWidth="1"/>
    <col min="14844" max="14844" width="32.81640625" style="1" customWidth="1"/>
    <col min="14845" max="14845" width="17.453125" style="1" customWidth="1"/>
    <col min="14846" max="14846" width="17.1796875" style="1" customWidth="1"/>
    <col min="14847" max="14847" width="23.81640625" style="1"/>
    <col min="14848" max="14848" width="9.1796875" style="1" customWidth="1"/>
    <col min="14849" max="14849" width="28.453125" style="1" customWidth="1"/>
    <col min="14850" max="14850" width="37.54296875" style="1" customWidth="1"/>
    <col min="14851" max="14851" width="17.453125" style="1" customWidth="1"/>
    <col min="14852" max="14852" width="17.1796875" style="1" customWidth="1"/>
    <col min="14853" max="14853" width="23.81640625" style="1"/>
    <col min="14854" max="14854" width="25.453125" style="1" customWidth="1"/>
    <col min="14855" max="14855" width="19" style="1" customWidth="1"/>
    <col min="14856" max="14871" width="0" style="1" hidden="1" customWidth="1"/>
    <col min="14872" max="15098" width="9.1796875" style="1" customWidth="1"/>
    <col min="15099" max="15099" width="20" style="1" customWidth="1"/>
    <col min="15100" max="15100" width="32.81640625" style="1" customWidth="1"/>
    <col min="15101" max="15101" width="17.453125" style="1" customWidth="1"/>
    <col min="15102" max="15102" width="17.1796875" style="1" customWidth="1"/>
    <col min="15103" max="15103" width="23.81640625" style="1"/>
    <col min="15104" max="15104" width="9.1796875" style="1" customWidth="1"/>
    <col min="15105" max="15105" width="28.453125" style="1" customWidth="1"/>
    <col min="15106" max="15106" width="37.54296875" style="1" customWidth="1"/>
    <col min="15107" max="15107" width="17.453125" style="1" customWidth="1"/>
    <col min="15108" max="15108" width="17.1796875" style="1" customWidth="1"/>
    <col min="15109" max="15109" width="23.81640625" style="1"/>
    <col min="15110" max="15110" width="25.453125" style="1" customWidth="1"/>
    <col min="15111" max="15111" width="19" style="1" customWidth="1"/>
    <col min="15112" max="15127" width="0" style="1" hidden="1" customWidth="1"/>
    <col min="15128" max="15354" width="9.1796875" style="1" customWidth="1"/>
    <col min="15355" max="15355" width="20" style="1" customWidth="1"/>
    <col min="15356" max="15356" width="32.81640625" style="1" customWidth="1"/>
    <col min="15357" max="15357" width="17.453125" style="1" customWidth="1"/>
    <col min="15358" max="15358" width="17.1796875" style="1" customWidth="1"/>
    <col min="15359" max="15359" width="23.81640625" style="1"/>
    <col min="15360" max="15360" width="9.1796875" style="1" customWidth="1"/>
    <col min="15361" max="15361" width="28.453125" style="1" customWidth="1"/>
    <col min="15362" max="15362" width="37.54296875" style="1" customWidth="1"/>
    <col min="15363" max="15363" width="17.453125" style="1" customWidth="1"/>
    <col min="15364" max="15364" width="17.1796875" style="1" customWidth="1"/>
    <col min="15365" max="15365" width="23.81640625" style="1"/>
    <col min="15366" max="15366" width="25.453125" style="1" customWidth="1"/>
    <col min="15367" max="15367" width="19" style="1" customWidth="1"/>
    <col min="15368" max="15383" width="0" style="1" hidden="1" customWidth="1"/>
    <col min="15384" max="15610" width="9.1796875" style="1" customWidth="1"/>
    <col min="15611" max="15611" width="20" style="1" customWidth="1"/>
    <col min="15612" max="15612" width="32.81640625" style="1" customWidth="1"/>
    <col min="15613" max="15613" width="17.453125" style="1" customWidth="1"/>
    <col min="15614" max="15614" width="17.1796875" style="1" customWidth="1"/>
    <col min="15615" max="15615" width="23.81640625" style="1"/>
    <col min="15616" max="15616" width="9.1796875" style="1" customWidth="1"/>
    <col min="15617" max="15617" width="28.453125" style="1" customWidth="1"/>
    <col min="15618" max="15618" width="37.54296875" style="1" customWidth="1"/>
    <col min="15619" max="15619" width="17.453125" style="1" customWidth="1"/>
    <col min="15620" max="15620" width="17.1796875" style="1" customWidth="1"/>
    <col min="15621" max="15621" width="23.81640625" style="1"/>
    <col min="15622" max="15622" width="25.453125" style="1" customWidth="1"/>
    <col min="15623" max="15623" width="19" style="1" customWidth="1"/>
    <col min="15624" max="15639" width="0" style="1" hidden="1" customWidth="1"/>
    <col min="15640" max="15866" width="9.1796875" style="1" customWidth="1"/>
    <col min="15867" max="15867" width="20" style="1" customWidth="1"/>
    <col min="15868" max="15868" width="32.81640625" style="1" customWidth="1"/>
    <col min="15869" max="15869" width="17.453125" style="1" customWidth="1"/>
    <col min="15870" max="15870" width="17.1796875" style="1" customWidth="1"/>
    <col min="15871" max="15871" width="23.81640625" style="1"/>
    <col min="15872" max="15872" width="9.1796875" style="1" customWidth="1"/>
    <col min="15873" max="15873" width="28.453125" style="1" customWidth="1"/>
    <col min="15874" max="15874" width="37.54296875" style="1" customWidth="1"/>
    <col min="15875" max="15875" width="17.453125" style="1" customWidth="1"/>
    <col min="15876" max="15876" width="17.1796875" style="1" customWidth="1"/>
    <col min="15877" max="15877" width="23.81640625" style="1"/>
    <col min="15878" max="15878" width="25.453125" style="1" customWidth="1"/>
    <col min="15879" max="15879" width="19" style="1" customWidth="1"/>
    <col min="15880" max="15895" width="0" style="1" hidden="1" customWidth="1"/>
    <col min="15896" max="16122" width="9.1796875" style="1" customWidth="1"/>
    <col min="16123" max="16123" width="20" style="1" customWidth="1"/>
    <col min="16124" max="16124" width="32.81640625" style="1" customWidth="1"/>
    <col min="16125" max="16125" width="17.453125" style="1" customWidth="1"/>
    <col min="16126" max="16126" width="17.1796875" style="1" customWidth="1"/>
    <col min="16127" max="16127" width="23.81640625" style="1"/>
    <col min="16128" max="16128" width="9.1796875" style="1" customWidth="1"/>
    <col min="16129" max="16129" width="28.453125" style="1" customWidth="1"/>
    <col min="16130" max="16130" width="37.54296875" style="1" customWidth="1"/>
    <col min="16131" max="16131" width="17.453125" style="1" customWidth="1"/>
    <col min="16132" max="16132" width="17.1796875" style="1" customWidth="1"/>
    <col min="16133" max="16133" width="23.81640625" style="1"/>
    <col min="16134" max="16134" width="25.453125" style="1" customWidth="1"/>
    <col min="16135" max="16135" width="19" style="1" customWidth="1"/>
    <col min="16136" max="16151" width="0" style="1" hidden="1" customWidth="1"/>
    <col min="16152" max="16378" width="9.1796875" style="1" customWidth="1"/>
    <col min="16379" max="16379" width="20" style="1" customWidth="1"/>
    <col min="16380" max="16380" width="32.81640625" style="1" customWidth="1"/>
    <col min="16381" max="16381" width="17.453125" style="1" customWidth="1"/>
    <col min="16382" max="16384" width="17.1796875" style="1" customWidth="1"/>
  </cols>
  <sheetData>
    <row r="1" spans="2:17" ht="42.75" customHeight="1" thickBot="1" x14ac:dyDescent="0.3">
      <c r="B1" s="234" t="s">
        <v>0</v>
      </c>
      <c r="C1" s="235"/>
      <c r="D1" s="235"/>
      <c r="E1" s="2" t="s">
        <v>1</v>
      </c>
      <c r="F1" s="3" t="str">
        <f>K9</f>
        <v>December</v>
      </c>
      <c r="G1" s="3">
        <f>K8</f>
        <v>2024</v>
      </c>
      <c r="H1" s="4"/>
      <c r="I1" s="5"/>
      <c r="J1" s="6"/>
      <c r="K1" s="6"/>
      <c r="L1" s="6"/>
      <c r="M1" s="7"/>
      <c r="N1" s="7"/>
    </row>
    <row r="2" spans="2:17" ht="8.25" customHeight="1" thickBot="1" x14ac:dyDescent="0.3">
      <c r="B2" s="8"/>
      <c r="C2" s="9"/>
      <c r="D2" s="9"/>
      <c r="E2" s="9"/>
      <c r="F2" s="9"/>
      <c r="G2" s="9"/>
      <c r="H2" s="9"/>
      <c r="I2" s="9"/>
    </row>
    <row r="3" spans="2:17" ht="20.25" customHeight="1" x14ac:dyDescent="0.25">
      <c r="B3" s="11" t="s">
        <v>2</v>
      </c>
      <c r="C3" s="236" t="s">
        <v>3</v>
      </c>
      <c r="D3" s="236"/>
      <c r="E3" s="236"/>
      <c r="F3" s="12" t="s">
        <v>4</v>
      </c>
      <c r="G3" s="236" t="s">
        <v>5</v>
      </c>
      <c r="H3" s="237"/>
      <c r="I3" s="9"/>
    </row>
    <row r="4" spans="2:17" ht="111" customHeight="1" thickBot="1" x14ac:dyDescent="0.3">
      <c r="B4" s="13" t="s">
        <v>6</v>
      </c>
      <c r="C4" s="238" t="s">
        <v>155</v>
      </c>
      <c r="D4" s="239"/>
      <c r="E4" s="239"/>
      <c r="F4" s="151" t="s">
        <v>153</v>
      </c>
      <c r="G4" s="240" t="s">
        <v>154</v>
      </c>
      <c r="H4" s="241"/>
      <c r="I4" s="150"/>
    </row>
    <row r="5" spans="2:17" ht="20.25" customHeight="1" thickBot="1" x14ac:dyDescent="0.3">
      <c r="B5" s="9"/>
      <c r="C5" s="9"/>
      <c r="D5" s="9"/>
      <c r="E5" s="9"/>
      <c r="F5" s="9"/>
      <c r="G5" s="9"/>
      <c r="H5" s="9"/>
      <c r="I5" s="9"/>
    </row>
    <row r="6" spans="2:17" ht="24" customHeight="1" thickBot="1" x14ac:dyDescent="0.3">
      <c r="B6" s="242" t="s">
        <v>7</v>
      </c>
      <c r="C6" s="242"/>
      <c r="D6" s="242"/>
      <c r="E6" s="242"/>
      <c r="F6" s="243" t="str">
        <f>CONCATENATE(F1," 1, ",G1)</f>
        <v>December 1, 2024</v>
      </c>
      <c r="G6" s="243" t="e">
        <f>CONCATENATE(#REF!," 1, ",#REF!)</f>
        <v>#REF!</v>
      </c>
      <c r="H6" s="14"/>
      <c r="I6" s="9"/>
      <c r="J6" s="224" t="s">
        <v>119</v>
      </c>
      <c r="K6" s="225"/>
      <c r="M6" s="226" t="s">
        <v>120</v>
      </c>
      <c r="N6" s="169"/>
    </row>
    <row r="7" spans="2:17" ht="24" customHeight="1" x14ac:dyDescent="0.25">
      <c r="B7" s="231" t="s">
        <v>156</v>
      </c>
      <c r="C7" s="231"/>
      <c r="D7" s="231"/>
      <c r="E7" s="231"/>
      <c r="F7" s="15">
        <v>630</v>
      </c>
      <c r="G7" s="16" t="s">
        <v>8</v>
      </c>
      <c r="H7" s="16"/>
      <c r="I7" s="16"/>
      <c r="J7" s="74"/>
      <c r="K7" s="75"/>
      <c r="M7" s="227"/>
      <c r="N7" s="228"/>
    </row>
    <row r="8" spans="2:17" ht="24" customHeight="1" x14ac:dyDescent="0.25">
      <c r="B8" s="215" t="s">
        <v>9</v>
      </c>
      <c r="C8" s="215"/>
      <c r="D8" s="215"/>
      <c r="E8" s="215"/>
      <c r="F8" s="215"/>
      <c r="G8" s="215"/>
      <c r="H8" s="215"/>
      <c r="I8" s="149"/>
      <c r="J8" s="76" t="s">
        <v>121</v>
      </c>
      <c r="K8" s="77">
        <v>2024</v>
      </c>
      <c r="M8" s="229"/>
      <c r="N8" s="230"/>
    </row>
    <row r="9" spans="2:17" ht="24" customHeight="1" x14ac:dyDescent="0.25">
      <c r="B9" s="215" t="s">
        <v>10</v>
      </c>
      <c r="C9" s="215"/>
      <c r="D9" s="215"/>
      <c r="E9" s="215"/>
      <c r="F9" s="215"/>
      <c r="G9" s="215"/>
      <c r="H9" s="215"/>
      <c r="I9" s="149"/>
      <c r="J9" s="76" t="s">
        <v>122</v>
      </c>
      <c r="K9" s="77" t="s">
        <v>139</v>
      </c>
      <c r="L9" s="78"/>
      <c r="M9" s="79" t="s">
        <v>124</v>
      </c>
      <c r="N9" s="80">
        <v>2024</v>
      </c>
    </row>
    <row r="10" spans="2:17" ht="24" customHeight="1" thickBot="1" x14ac:dyDescent="0.3">
      <c r="B10" s="232" t="s">
        <v>11</v>
      </c>
      <c r="C10" s="232"/>
      <c r="D10" s="233" t="str">
        <f>CONCATENATE("The ",F1," ",G1," Average is")</f>
        <v>The December 2024 Average is</v>
      </c>
      <c r="E10" s="233"/>
      <c r="F10" s="233"/>
      <c r="G10" s="17">
        <f>K13</f>
        <v>591</v>
      </c>
      <c r="H10" s="18" t="s">
        <v>12</v>
      </c>
      <c r="I10" s="19"/>
      <c r="J10" s="81"/>
      <c r="K10" s="82"/>
      <c r="M10" s="83" t="s">
        <v>125</v>
      </c>
      <c r="N10" s="84" t="s">
        <v>126</v>
      </c>
    </row>
    <row r="11" spans="2:17" ht="24" customHeight="1" thickBot="1" x14ac:dyDescent="0.3">
      <c r="B11" s="221" t="s">
        <v>13</v>
      </c>
      <c r="C11" s="221"/>
      <c r="D11" s="221"/>
      <c r="E11" s="221"/>
      <c r="F11" s="221"/>
      <c r="G11" s="221"/>
      <c r="H11" s="221"/>
      <c r="I11" s="20"/>
      <c r="J11" s="222" t="s">
        <v>0</v>
      </c>
      <c r="K11" s="223"/>
      <c r="M11" s="83" t="s">
        <v>127</v>
      </c>
      <c r="N11" s="85" t="s">
        <v>106</v>
      </c>
      <c r="P11" s="21"/>
      <c r="Q11" s="21"/>
    </row>
    <row r="12" spans="2:17" ht="24" customHeight="1" x14ac:dyDescent="0.25">
      <c r="B12" s="215" t="s">
        <v>157</v>
      </c>
      <c r="C12" s="215"/>
      <c r="D12" s="215"/>
      <c r="E12" s="215"/>
      <c r="F12" s="15">
        <v>630</v>
      </c>
      <c r="G12" s="16" t="s">
        <v>8</v>
      </c>
      <c r="I12" s="16"/>
      <c r="J12" s="76" t="s">
        <v>128</v>
      </c>
      <c r="K12" s="86">
        <v>630</v>
      </c>
      <c r="M12" s="83" t="s">
        <v>129</v>
      </c>
      <c r="N12" s="85" t="s">
        <v>106</v>
      </c>
      <c r="P12" s="21"/>
      <c r="Q12" s="21"/>
    </row>
    <row r="13" spans="2:17" ht="24" customHeight="1" thickBot="1" x14ac:dyDescent="0.3">
      <c r="B13" s="215" t="s">
        <v>14</v>
      </c>
      <c r="C13" s="215"/>
      <c r="D13" s="215"/>
      <c r="E13" s="215"/>
      <c r="F13" s="215"/>
      <c r="G13" s="215"/>
      <c r="H13" s="215"/>
      <c r="I13" s="149"/>
      <c r="J13" s="87" t="s">
        <v>130</v>
      </c>
      <c r="K13" s="88">
        <v>591</v>
      </c>
      <c r="M13" s="83" t="s">
        <v>131</v>
      </c>
      <c r="N13" s="85" t="s">
        <v>106</v>
      </c>
      <c r="P13" s="21"/>
      <c r="Q13" s="21"/>
    </row>
    <row r="14" spans="2:17" ht="24" customHeight="1" x14ac:dyDescent="0.25">
      <c r="B14" s="215" t="s">
        <v>15</v>
      </c>
      <c r="C14" s="215"/>
      <c r="D14" s="215"/>
      <c r="E14" s="215"/>
      <c r="F14" s="215"/>
      <c r="G14" s="215"/>
      <c r="H14" s="215"/>
      <c r="I14" s="149"/>
      <c r="J14" s="1"/>
      <c r="K14" s="1"/>
      <c r="M14" s="83" t="s">
        <v>123</v>
      </c>
      <c r="N14" s="89">
        <v>604</v>
      </c>
      <c r="P14" s="21"/>
      <c r="Q14" s="21"/>
    </row>
    <row r="15" spans="2:17" ht="24" customHeight="1" x14ac:dyDescent="0.25">
      <c r="B15" s="215" t="s">
        <v>16</v>
      </c>
      <c r="C15" s="215"/>
      <c r="D15" s="215"/>
      <c r="E15" s="215"/>
      <c r="F15" s="215"/>
      <c r="G15" s="215"/>
      <c r="H15" s="215"/>
      <c r="I15" s="149"/>
      <c r="J15" s="1"/>
      <c r="K15" s="1"/>
      <c r="M15" s="83" t="s">
        <v>132</v>
      </c>
      <c r="N15" s="89">
        <v>623</v>
      </c>
      <c r="P15" s="21"/>
      <c r="Q15" s="21"/>
    </row>
    <row r="16" spans="2:17" ht="24" customHeight="1" x14ac:dyDescent="0.25">
      <c r="B16" s="215" t="s">
        <v>17</v>
      </c>
      <c r="C16" s="215"/>
      <c r="D16" s="215"/>
      <c r="E16" s="215"/>
      <c r="F16" s="215"/>
      <c r="G16" s="215"/>
      <c r="H16" s="215"/>
      <c r="I16" s="149"/>
      <c r="J16" s="1"/>
      <c r="K16" s="1"/>
      <c r="M16" s="83" t="s">
        <v>133</v>
      </c>
      <c r="N16" s="89">
        <v>628</v>
      </c>
      <c r="P16" s="21"/>
      <c r="Q16" s="21"/>
    </row>
    <row r="17" spans="2:17" ht="24" customHeight="1" x14ac:dyDescent="0.25">
      <c r="B17" s="215" t="s">
        <v>18</v>
      </c>
      <c r="C17" s="215"/>
      <c r="D17" s="215"/>
      <c r="E17" s="215"/>
      <c r="F17" s="215"/>
      <c r="G17" s="215"/>
      <c r="H17" s="215"/>
      <c r="I17" s="149"/>
      <c r="J17" s="1"/>
      <c r="K17" s="1"/>
      <c r="M17" s="83" t="s">
        <v>134</v>
      </c>
      <c r="N17" s="89">
        <v>636</v>
      </c>
      <c r="P17" s="21"/>
      <c r="Q17" s="21"/>
    </row>
    <row r="18" spans="2:17" ht="24" customHeight="1" thickBot="1" x14ac:dyDescent="0.3">
      <c r="B18" s="216" t="s">
        <v>19</v>
      </c>
      <c r="C18" s="217"/>
      <c r="D18" s="217"/>
      <c r="E18" s="217"/>
      <c r="F18" s="217"/>
      <c r="G18" s="217"/>
      <c r="H18" s="217"/>
      <c r="I18" s="22"/>
      <c r="J18" s="90"/>
      <c r="K18" s="91"/>
      <c r="M18" s="83" t="s">
        <v>135</v>
      </c>
      <c r="N18" s="89">
        <v>633</v>
      </c>
      <c r="P18" s="21"/>
      <c r="Q18" s="21"/>
    </row>
    <row r="19" spans="2:17" ht="44.25" customHeight="1" thickBot="1" x14ac:dyDescent="0.3">
      <c r="B19" s="218" t="s">
        <v>169</v>
      </c>
      <c r="C19" s="219"/>
      <c r="D19" s="219"/>
      <c r="E19" s="219"/>
      <c r="F19" s="219"/>
      <c r="G19" s="219"/>
      <c r="H19" s="220"/>
      <c r="I19" s="9"/>
      <c r="J19" s="92"/>
      <c r="K19" s="91"/>
      <c r="M19" s="83" t="s">
        <v>136</v>
      </c>
      <c r="N19" s="89">
        <v>621</v>
      </c>
      <c r="P19" s="21"/>
      <c r="Q19" s="21"/>
    </row>
    <row r="20" spans="2:17" ht="33.65" customHeight="1" thickBot="1" x14ac:dyDescent="0.3">
      <c r="B20" s="190" t="s">
        <v>20</v>
      </c>
      <c r="C20" s="161"/>
      <c r="D20" s="161"/>
      <c r="E20" s="161"/>
      <c r="F20" s="161"/>
      <c r="G20" s="161"/>
      <c r="H20" s="162"/>
      <c r="I20" s="26"/>
      <c r="J20" s="92"/>
      <c r="K20" s="91"/>
      <c r="M20" s="83" t="s">
        <v>137</v>
      </c>
      <c r="N20" s="89">
        <v>606</v>
      </c>
      <c r="P20" s="21"/>
      <c r="Q20" s="21"/>
    </row>
    <row r="21" spans="2:17" ht="40.5" customHeight="1" thickBot="1" x14ac:dyDescent="0.35">
      <c r="B21" s="23" t="s">
        <v>21</v>
      </c>
      <c r="C21" s="24" t="s">
        <v>22</v>
      </c>
      <c r="D21" s="25" t="s">
        <v>23</v>
      </c>
      <c r="E21" s="25" t="s">
        <v>24</v>
      </c>
      <c r="F21" s="25" t="s">
        <v>25</v>
      </c>
      <c r="G21" s="182" t="s">
        <v>26</v>
      </c>
      <c r="H21" s="183"/>
      <c r="I21" s="31"/>
      <c r="K21" s="91"/>
      <c r="L21" s="1"/>
      <c r="M21" s="83" t="s">
        <v>138</v>
      </c>
      <c r="N21" s="89">
        <v>593</v>
      </c>
      <c r="P21" s="21"/>
      <c r="Q21" s="21"/>
    </row>
    <row r="22" spans="2:17" ht="29.15" customHeight="1" thickBot="1" x14ac:dyDescent="0.35">
      <c r="B22" s="114" t="s">
        <v>27</v>
      </c>
      <c r="C22" s="115" t="s">
        <v>28</v>
      </c>
      <c r="D22" s="65">
        <v>100</v>
      </c>
      <c r="E22" s="66">
        <v>0.2</v>
      </c>
      <c r="F22" s="67">
        <v>100.2</v>
      </c>
      <c r="G22" s="184">
        <f t="shared" ref="G22:G51" si="0">IF((ABS((($K$13-$K$12)/235)*F22/100))&gt;0.01, ((($K$13-$K$12)/235)*F22/100), 0)</f>
        <v>-0.16628936170212763</v>
      </c>
      <c r="H22" s="185" t="e">
        <f t="shared" ref="H22:H27" si="1">IF((ABS((J13-J12)*E22/100))&gt;0.1, (J13-J12)*E22/100, 0)</f>
        <v>#VALUE!</v>
      </c>
      <c r="I22" s="31"/>
      <c r="M22" s="93" t="s">
        <v>139</v>
      </c>
      <c r="N22" s="94">
        <v>591</v>
      </c>
    </row>
    <row r="23" spans="2:17" ht="29.15" customHeight="1" x14ac:dyDescent="0.3">
      <c r="B23" s="32">
        <v>702.30010000000004</v>
      </c>
      <c r="C23" s="33" t="s">
        <v>29</v>
      </c>
      <c r="D23" s="34">
        <v>55</v>
      </c>
      <c r="E23" s="34">
        <v>1.7</v>
      </c>
      <c r="F23" s="35">
        <v>56.7</v>
      </c>
      <c r="G23" s="188">
        <f t="shared" si="0"/>
        <v>-9.4097872340425534E-2</v>
      </c>
      <c r="H23" s="189" t="e">
        <f t="shared" si="1"/>
        <v>#VALUE!</v>
      </c>
      <c r="I23" s="31"/>
      <c r="M23" s="79"/>
      <c r="N23" s="80">
        <v>2025</v>
      </c>
    </row>
    <row r="24" spans="2:17" ht="29.15" customHeight="1" x14ac:dyDescent="0.3">
      <c r="B24" s="32">
        <v>702.30020000000002</v>
      </c>
      <c r="C24" s="33" t="s">
        <v>30</v>
      </c>
      <c r="D24" s="34">
        <v>55</v>
      </c>
      <c r="E24" s="34">
        <v>1.7</v>
      </c>
      <c r="F24" s="35">
        <v>56.7</v>
      </c>
      <c r="G24" s="188">
        <f t="shared" si="0"/>
        <v>-9.4097872340425534E-2</v>
      </c>
      <c r="H24" s="189">
        <f t="shared" si="1"/>
        <v>0</v>
      </c>
      <c r="I24" s="31"/>
      <c r="M24" s="83" t="s">
        <v>125</v>
      </c>
      <c r="N24" s="84" t="s">
        <v>126</v>
      </c>
    </row>
    <row r="25" spans="2:17" ht="29.15" customHeight="1" x14ac:dyDescent="0.3">
      <c r="B25" s="32">
        <v>702.31010000000003</v>
      </c>
      <c r="C25" s="33" t="s">
        <v>31</v>
      </c>
      <c r="D25" s="34">
        <v>63</v>
      </c>
      <c r="E25" s="34">
        <v>2.7</v>
      </c>
      <c r="F25" s="35">
        <v>65.7</v>
      </c>
      <c r="G25" s="188">
        <f t="shared" si="0"/>
        <v>-0.10903404255319149</v>
      </c>
      <c r="H25" s="189">
        <f t="shared" si="1"/>
        <v>0</v>
      </c>
      <c r="I25" s="31"/>
      <c r="M25" s="83" t="s">
        <v>127</v>
      </c>
      <c r="N25" s="89"/>
    </row>
    <row r="26" spans="2:17" ht="29.15" customHeight="1" x14ac:dyDescent="0.3">
      <c r="B26" s="32">
        <v>702.31020000000001</v>
      </c>
      <c r="C26" s="33" t="s">
        <v>32</v>
      </c>
      <c r="D26" s="34">
        <v>63</v>
      </c>
      <c r="E26" s="34">
        <v>2.7</v>
      </c>
      <c r="F26" s="35">
        <v>65.7</v>
      </c>
      <c r="G26" s="188">
        <f t="shared" si="0"/>
        <v>-0.10903404255319149</v>
      </c>
      <c r="H26" s="189">
        <f t="shared" si="1"/>
        <v>0</v>
      </c>
      <c r="I26" s="31"/>
      <c r="M26" s="83" t="s">
        <v>129</v>
      </c>
      <c r="N26" s="89"/>
    </row>
    <row r="27" spans="2:17" ht="29.15" customHeight="1" x14ac:dyDescent="0.3">
      <c r="B27" s="32">
        <v>702.32010000000002</v>
      </c>
      <c r="C27" s="33" t="s">
        <v>33</v>
      </c>
      <c r="D27" s="34">
        <v>65</v>
      </c>
      <c r="E27" s="34">
        <v>8.1999999999999993</v>
      </c>
      <c r="F27" s="35">
        <v>73.2</v>
      </c>
      <c r="G27" s="188">
        <f t="shared" si="0"/>
        <v>-0.12148085106382979</v>
      </c>
      <c r="H27" s="189">
        <f t="shared" si="1"/>
        <v>0</v>
      </c>
      <c r="I27" s="31"/>
      <c r="M27" s="83" t="s">
        <v>131</v>
      </c>
      <c r="N27" s="89"/>
    </row>
    <row r="28" spans="2:17" ht="29.15" customHeight="1" x14ac:dyDescent="0.3">
      <c r="B28" s="32">
        <v>702.33010000000002</v>
      </c>
      <c r="C28" s="33" t="s">
        <v>34</v>
      </c>
      <c r="D28" s="34">
        <v>65</v>
      </c>
      <c r="E28" s="34">
        <v>8.1999999999999993</v>
      </c>
      <c r="F28" s="35">
        <v>73.2</v>
      </c>
      <c r="G28" s="188">
        <f t="shared" si="0"/>
        <v>-0.12148085106382979</v>
      </c>
      <c r="H28" s="189" t="e">
        <f>IF((ABS((#REF!-J18)*E28/100))&gt;0.1, (#REF!-J18)*E28/100, 0)</f>
        <v>#REF!</v>
      </c>
      <c r="I28" s="31"/>
      <c r="M28" s="83" t="s">
        <v>123</v>
      </c>
      <c r="N28" s="89"/>
    </row>
    <row r="29" spans="2:17" ht="29.15" customHeight="1" x14ac:dyDescent="0.3">
      <c r="B29" s="32">
        <v>702.34010000000001</v>
      </c>
      <c r="C29" s="33" t="s">
        <v>35</v>
      </c>
      <c r="D29" s="34">
        <v>65</v>
      </c>
      <c r="E29" s="34">
        <v>2.7</v>
      </c>
      <c r="F29" s="35">
        <v>67.7</v>
      </c>
      <c r="G29" s="188">
        <f t="shared" si="0"/>
        <v>-0.11235319148936171</v>
      </c>
      <c r="H29" s="189" t="e">
        <f>IF((ABS((J19-#REF!)*E29/100))&gt;0.1, (J19-#REF!)*E29/100, 0)</f>
        <v>#REF!</v>
      </c>
      <c r="I29" s="31"/>
      <c r="M29" s="83" t="s">
        <v>132</v>
      </c>
      <c r="N29" s="89"/>
    </row>
    <row r="30" spans="2:17" ht="29.15" customHeight="1" x14ac:dyDescent="0.3">
      <c r="B30" s="32">
        <v>702.34019999999998</v>
      </c>
      <c r="C30" s="33" t="s">
        <v>36</v>
      </c>
      <c r="D30" s="34">
        <v>65</v>
      </c>
      <c r="E30" s="36">
        <v>8.1999999999999993</v>
      </c>
      <c r="F30" s="35">
        <v>73.2</v>
      </c>
      <c r="G30" s="188">
        <f t="shared" si="0"/>
        <v>-0.12148085106382979</v>
      </c>
      <c r="H30" s="189">
        <f>IF((ABS((J20-J19)*E30/100))&gt;0.1, (J20-J19)*E30/100, 0)</f>
        <v>0</v>
      </c>
      <c r="I30" s="31"/>
      <c r="M30" s="83" t="s">
        <v>133</v>
      </c>
      <c r="N30" s="89"/>
    </row>
    <row r="31" spans="2:17" ht="29.15" customHeight="1" x14ac:dyDescent="0.3">
      <c r="B31" s="32">
        <v>702.3501</v>
      </c>
      <c r="C31" s="33" t="s">
        <v>37</v>
      </c>
      <c r="D31" s="34">
        <v>57</v>
      </c>
      <c r="E31" s="34">
        <v>0.2</v>
      </c>
      <c r="F31" s="35">
        <v>57.2</v>
      </c>
      <c r="G31" s="188">
        <f t="shared" si="0"/>
        <v>-9.4927659574468082E-2</v>
      </c>
      <c r="H31" s="189">
        <f>IF((ABS((J21-J20)*E31/100))&gt;0.1, (J21-J20)*E31/100, 0)</f>
        <v>0</v>
      </c>
      <c r="I31" s="31"/>
      <c r="M31" s="83" t="s">
        <v>134</v>
      </c>
      <c r="N31" s="89"/>
    </row>
    <row r="32" spans="2:17" ht="29.15" customHeight="1" x14ac:dyDescent="0.3">
      <c r="B32" s="37" t="s">
        <v>38</v>
      </c>
      <c r="C32" s="38" t="s">
        <v>37</v>
      </c>
      <c r="D32" s="39">
        <v>65</v>
      </c>
      <c r="E32" s="39">
        <v>0.2</v>
      </c>
      <c r="F32" s="40">
        <v>65.2</v>
      </c>
      <c r="G32" s="213">
        <f t="shared" si="0"/>
        <v>-0.10820425531914893</v>
      </c>
      <c r="H32" s="214" t="e">
        <f>IF((ABS((#REF!-J21)*E32/100))&gt;0.1, (#REF!-J21)*E32/100, 0)</f>
        <v>#REF!</v>
      </c>
      <c r="I32" s="31"/>
      <c r="M32" s="83" t="s">
        <v>135</v>
      </c>
      <c r="N32" s="89"/>
    </row>
    <row r="33" spans="2:14" ht="29.15" customHeight="1" x14ac:dyDescent="0.3">
      <c r="B33" s="32">
        <v>702.36009999999999</v>
      </c>
      <c r="C33" s="33" t="s">
        <v>39</v>
      </c>
      <c r="D33" s="34">
        <v>57</v>
      </c>
      <c r="E33" s="34">
        <v>0.2</v>
      </c>
      <c r="F33" s="35">
        <v>57.2</v>
      </c>
      <c r="G33" s="188">
        <f t="shared" si="0"/>
        <v>-9.4927659574468082E-2</v>
      </c>
      <c r="H33" s="189" t="e">
        <f>IF((ABS((#REF!-#REF!)*E33/100))&gt;0.1, (#REF!-#REF!)*E33/100, 0)</f>
        <v>#REF!</v>
      </c>
      <c r="I33" s="31"/>
      <c r="M33" s="83" t="s">
        <v>136</v>
      </c>
      <c r="N33" s="89"/>
    </row>
    <row r="34" spans="2:14" ht="29.15" customHeight="1" x14ac:dyDescent="0.3">
      <c r="B34" s="37" t="s">
        <v>40</v>
      </c>
      <c r="C34" s="38" t="s">
        <v>39</v>
      </c>
      <c r="D34" s="39">
        <v>65</v>
      </c>
      <c r="E34" s="39">
        <v>0.2</v>
      </c>
      <c r="F34" s="40">
        <v>65.2</v>
      </c>
      <c r="G34" s="213">
        <f t="shared" si="0"/>
        <v>-0.10820425531914893</v>
      </c>
      <c r="H34" s="214" t="e">
        <f>IF((ABS((#REF!-#REF!)*E34/100))&gt;0.1, (#REF!-#REF!)*E34/100, 0)</f>
        <v>#REF!</v>
      </c>
      <c r="I34" s="31"/>
      <c r="M34" s="83" t="s">
        <v>137</v>
      </c>
      <c r="N34" s="89"/>
    </row>
    <row r="35" spans="2:14" ht="29.15" customHeight="1" x14ac:dyDescent="0.3">
      <c r="B35" s="32" t="s">
        <v>41</v>
      </c>
      <c r="C35" s="33" t="s">
        <v>42</v>
      </c>
      <c r="D35" s="34">
        <v>63</v>
      </c>
      <c r="E35" s="34">
        <v>2.7</v>
      </c>
      <c r="F35" s="35">
        <v>65.7</v>
      </c>
      <c r="G35" s="188">
        <f t="shared" si="0"/>
        <v>-0.10903404255319149</v>
      </c>
      <c r="H35" s="189" t="e">
        <f>IF((ABS((#REF!-#REF!)*E35/100))&gt;0.1, (#REF!-#REF!)*E35/100, 0)</f>
        <v>#REF!</v>
      </c>
      <c r="I35" s="31"/>
      <c r="M35" s="83" t="s">
        <v>138</v>
      </c>
      <c r="N35" s="89"/>
    </row>
    <row r="36" spans="2:14" ht="29.15" customHeight="1" thickBot="1" x14ac:dyDescent="0.35">
      <c r="B36" s="32" t="s">
        <v>43</v>
      </c>
      <c r="C36" s="33" t="s">
        <v>44</v>
      </c>
      <c r="D36" s="34">
        <v>63</v>
      </c>
      <c r="E36" s="34">
        <v>2.7</v>
      </c>
      <c r="F36" s="35">
        <v>65.7</v>
      </c>
      <c r="G36" s="188">
        <f t="shared" si="0"/>
        <v>-0.10903404255319149</v>
      </c>
      <c r="H36" s="189" t="e">
        <f>IF((ABS((#REF!-#REF!)*E36/100))&gt;0.1, (#REF!-#REF!)*E36/100, 0)</f>
        <v>#REF!</v>
      </c>
      <c r="I36" s="31"/>
      <c r="M36" s="93" t="s">
        <v>139</v>
      </c>
      <c r="N36" s="94"/>
    </row>
    <row r="37" spans="2:14" ht="29.15" customHeight="1" x14ac:dyDescent="0.3">
      <c r="B37" s="32" t="s">
        <v>45</v>
      </c>
      <c r="C37" s="33" t="s">
        <v>46</v>
      </c>
      <c r="D37" s="34">
        <v>65</v>
      </c>
      <c r="E37" s="34">
        <v>8.1999999999999993</v>
      </c>
      <c r="F37" s="35">
        <v>73.2</v>
      </c>
      <c r="G37" s="188">
        <f t="shared" si="0"/>
        <v>-0.12148085106382979</v>
      </c>
      <c r="H37" s="189" t="e">
        <f>IF((ABS((#REF!-#REF!)*E37/100))&gt;0.1, (#REF!-#REF!)*E37/100, 0)</f>
        <v>#REF!</v>
      </c>
      <c r="I37" s="31"/>
      <c r="M37" s="79"/>
      <c r="N37" s="80">
        <v>2026</v>
      </c>
    </row>
    <row r="38" spans="2:14" ht="29.15" customHeight="1" x14ac:dyDescent="0.3">
      <c r="B38" s="32">
        <v>702.40009999999995</v>
      </c>
      <c r="C38" s="33" t="s">
        <v>47</v>
      </c>
      <c r="D38" s="34">
        <v>60</v>
      </c>
      <c r="E38" s="34">
        <v>2.7</v>
      </c>
      <c r="F38" s="35">
        <v>62.7</v>
      </c>
      <c r="G38" s="188">
        <f t="shared" si="0"/>
        <v>-0.10405531914893616</v>
      </c>
      <c r="H38" s="189" t="e">
        <f>IF((ABS((#REF!-#REF!)*E38/100))&gt;0.1, (#REF!-#REF!)*E38/100, 0)</f>
        <v>#REF!</v>
      </c>
      <c r="I38" s="31"/>
      <c r="M38" s="83" t="s">
        <v>125</v>
      </c>
      <c r="N38" s="84" t="s">
        <v>126</v>
      </c>
    </row>
    <row r="39" spans="2:14" ht="29.15" customHeight="1" x14ac:dyDescent="0.3">
      <c r="B39" s="32">
        <v>702.40020000000004</v>
      </c>
      <c r="C39" s="33" t="s">
        <v>48</v>
      </c>
      <c r="D39" s="34">
        <v>60</v>
      </c>
      <c r="E39" s="36">
        <v>2.7</v>
      </c>
      <c r="F39" s="35">
        <v>62.7</v>
      </c>
      <c r="G39" s="188">
        <f t="shared" si="0"/>
        <v>-0.10405531914893616</v>
      </c>
      <c r="H39" s="189" t="e">
        <f>IF((ABS((#REF!-#REF!)*E39/100))&gt;0.1, (#REF!-#REF!)*E39/100, 0)</f>
        <v>#REF!</v>
      </c>
      <c r="I39" s="31"/>
      <c r="M39" s="83" t="s">
        <v>127</v>
      </c>
      <c r="N39" s="89"/>
    </row>
    <row r="40" spans="2:14" ht="29.15" customHeight="1" x14ac:dyDescent="0.3">
      <c r="B40" s="32">
        <v>702.41010000000006</v>
      </c>
      <c r="C40" s="33" t="s">
        <v>49</v>
      </c>
      <c r="D40" s="34">
        <v>65</v>
      </c>
      <c r="E40" s="34">
        <v>2.7</v>
      </c>
      <c r="F40" s="35">
        <v>67.7</v>
      </c>
      <c r="G40" s="188">
        <f t="shared" si="0"/>
        <v>-0.11235319148936171</v>
      </c>
      <c r="H40" s="189" t="e">
        <f>IF((ABS((#REF!-#REF!)*E40/100))&gt;0.1, (#REF!-#REF!)*E40/100, 0)</f>
        <v>#REF!</v>
      </c>
      <c r="I40" s="31"/>
      <c r="M40" s="83" t="s">
        <v>129</v>
      </c>
      <c r="N40" s="89"/>
    </row>
    <row r="41" spans="2:14" ht="29.15" customHeight="1" x14ac:dyDescent="0.3">
      <c r="B41" s="32">
        <v>702.42010000000005</v>
      </c>
      <c r="C41" s="33" t="s">
        <v>50</v>
      </c>
      <c r="D41" s="34">
        <v>65</v>
      </c>
      <c r="E41" s="34">
        <v>10.199999999999999</v>
      </c>
      <c r="F41" s="35">
        <v>75.2</v>
      </c>
      <c r="G41" s="188">
        <f t="shared" si="0"/>
        <v>-0.12480000000000001</v>
      </c>
      <c r="H41" s="189" t="e">
        <f>IF((ABS((#REF!-#REF!)*E41/100))&gt;0.1, (#REF!-#REF!)*E41/100, 0)</f>
        <v>#REF!</v>
      </c>
      <c r="I41" s="31"/>
      <c r="M41" s="83" t="s">
        <v>131</v>
      </c>
      <c r="N41" s="89"/>
    </row>
    <row r="42" spans="2:14" ht="29.15" customHeight="1" thickBot="1" x14ac:dyDescent="0.35">
      <c r="B42" s="32">
        <v>702.43010000000004</v>
      </c>
      <c r="C42" s="33" t="s">
        <v>51</v>
      </c>
      <c r="D42" s="34">
        <v>65</v>
      </c>
      <c r="E42" s="34">
        <v>10.199999999999999</v>
      </c>
      <c r="F42" s="35">
        <v>75.2</v>
      </c>
      <c r="G42" s="188">
        <f t="shared" si="0"/>
        <v>-0.12480000000000001</v>
      </c>
      <c r="H42" s="189" t="e">
        <f>IF((ABS((#REF!-#REF!)*E42/100))&gt;0.1, (#REF!-#REF!)*E42/100, 0)</f>
        <v>#REF!</v>
      </c>
      <c r="I42" s="31"/>
      <c r="M42" s="93" t="s">
        <v>123</v>
      </c>
      <c r="N42" s="94"/>
    </row>
    <row r="43" spans="2:14" ht="29.15" customHeight="1" x14ac:dyDescent="0.3">
      <c r="B43" s="32" t="s">
        <v>52</v>
      </c>
      <c r="C43" s="33" t="s">
        <v>53</v>
      </c>
      <c r="D43" s="34">
        <v>57</v>
      </c>
      <c r="E43" s="34">
        <v>0.2</v>
      </c>
      <c r="F43" s="35">
        <v>57.2</v>
      </c>
      <c r="G43" s="188">
        <f t="shared" si="0"/>
        <v>-9.4927659574468082E-2</v>
      </c>
      <c r="H43" s="189" t="e">
        <f>IF((ABS((#REF!-#REF!)*E43/100))&gt;0.1, (#REF!-#REF!)*E43/100, 0)</f>
        <v>#REF!</v>
      </c>
      <c r="I43" s="31"/>
    </row>
    <row r="44" spans="2:14" ht="29.15" customHeight="1" x14ac:dyDescent="0.3">
      <c r="B44" s="37" t="s">
        <v>54</v>
      </c>
      <c r="C44" s="38" t="s">
        <v>53</v>
      </c>
      <c r="D44" s="39">
        <v>65</v>
      </c>
      <c r="E44" s="39">
        <v>0.2</v>
      </c>
      <c r="F44" s="40">
        <v>65.2</v>
      </c>
      <c r="G44" s="213">
        <f t="shared" si="0"/>
        <v>-0.10820425531914893</v>
      </c>
      <c r="H44" s="214" t="e">
        <f>IF((ABS((#REF!-#REF!)*E44/100))&gt;0.1, (#REF!-#REF!)*E44/100, 0)</f>
        <v>#REF!</v>
      </c>
      <c r="I44" s="31"/>
    </row>
    <row r="45" spans="2:14" ht="29.15" customHeight="1" x14ac:dyDescent="0.3">
      <c r="B45" s="32" t="s">
        <v>55</v>
      </c>
      <c r="C45" s="33" t="s">
        <v>56</v>
      </c>
      <c r="D45" s="34">
        <v>57</v>
      </c>
      <c r="E45" s="34">
        <v>0.2</v>
      </c>
      <c r="F45" s="35">
        <v>57.2</v>
      </c>
      <c r="G45" s="188">
        <f t="shared" si="0"/>
        <v>-9.4927659574468082E-2</v>
      </c>
      <c r="H45" s="189" t="e">
        <f>IF((ABS((#REF!-#REF!)*E45/100))&gt;0.1, (#REF!-#REF!)*E45/100, 0)</f>
        <v>#REF!</v>
      </c>
      <c r="I45" s="31"/>
    </row>
    <row r="46" spans="2:14" ht="29.15" customHeight="1" x14ac:dyDescent="0.3">
      <c r="B46" s="37" t="s">
        <v>57</v>
      </c>
      <c r="C46" s="38" t="s">
        <v>56</v>
      </c>
      <c r="D46" s="39">
        <v>65</v>
      </c>
      <c r="E46" s="41">
        <v>0.2</v>
      </c>
      <c r="F46" s="40">
        <v>65.2</v>
      </c>
      <c r="G46" s="213">
        <f t="shared" si="0"/>
        <v>-0.10820425531914893</v>
      </c>
      <c r="H46" s="214" t="e">
        <f>IF((ABS((#REF!-#REF!)*E46/100))&gt;0.1, (#REF!-#REF!)*E46/100, 0)</f>
        <v>#REF!</v>
      </c>
      <c r="I46" s="31"/>
    </row>
    <row r="47" spans="2:14" ht="29.15" customHeight="1" x14ac:dyDescent="0.3">
      <c r="B47" s="32">
        <v>702.46010000000001</v>
      </c>
      <c r="C47" s="33" t="s">
        <v>58</v>
      </c>
      <c r="D47" s="34">
        <v>62</v>
      </c>
      <c r="E47" s="34">
        <v>0.2</v>
      </c>
      <c r="F47" s="35">
        <v>62.2</v>
      </c>
      <c r="G47" s="188">
        <f t="shared" si="0"/>
        <v>-0.10322553191489363</v>
      </c>
      <c r="H47" s="189" t="e">
        <f>IF((ABS((#REF!-#REF!)*E47/100))&gt;0.1, (#REF!-#REF!)*E47/100, 0)</f>
        <v>#REF!</v>
      </c>
      <c r="I47" s="31"/>
    </row>
    <row r="48" spans="2:14" ht="29.15" customHeight="1" x14ac:dyDescent="0.3">
      <c r="B48" s="32" t="s">
        <v>59</v>
      </c>
      <c r="C48" s="33" t="s">
        <v>60</v>
      </c>
      <c r="D48" s="34">
        <v>60</v>
      </c>
      <c r="E48" s="34">
        <v>2.7</v>
      </c>
      <c r="F48" s="35">
        <v>62.7</v>
      </c>
      <c r="G48" s="188">
        <f t="shared" si="0"/>
        <v>-0.10405531914893616</v>
      </c>
      <c r="H48" s="189" t="e">
        <f>IF((ABS((#REF!-#REF!)*E48/100))&gt;0.1, (#REF!-#REF!)*E48/100, 0)</f>
        <v>#REF!</v>
      </c>
      <c r="I48" s="31"/>
    </row>
    <row r="49" spans="2:17" ht="29.15" customHeight="1" x14ac:dyDescent="0.3">
      <c r="B49" s="32" t="s">
        <v>61</v>
      </c>
      <c r="C49" s="33" t="s">
        <v>62</v>
      </c>
      <c r="D49" s="34">
        <v>65</v>
      </c>
      <c r="E49" s="34">
        <v>2.7</v>
      </c>
      <c r="F49" s="35">
        <v>67.7</v>
      </c>
      <c r="G49" s="188">
        <f t="shared" si="0"/>
        <v>-0.11235319148936171</v>
      </c>
      <c r="H49" s="189" t="e">
        <f>IF((ABS((#REF!-#REF!)*E49/100))&gt;0.1, (#REF!-#REF!)*E49/100, 0)</f>
        <v>#REF!</v>
      </c>
      <c r="I49" s="31"/>
    </row>
    <row r="50" spans="2:17" ht="29.15" customHeight="1" x14ac:dyDescent="0.3">
      <c r="B50" s="32" t="s">
        <v>63</v>
      </c>
      <c r="C50" s="33" t="s">
        <v>64</v>
      </c>
      <c r="D50" s="34">
        <v>62</v>
      </c>
      <c r="E50" s="34">
        <v>0.2</v>
      </c>
      <c r="F50" s="35">
        <v>62.2</v>
      </c>
      <c r="G50" s="188">
        <f t="shared" si="0"/>
        <v>-0.10322553191489363</v>
      </c>
      <c r="H50" s="189" t="e">
        <f>IF((ABS((#REF!-#REF!)*E50/100))&gt;0.1, (#REF!-#REF!)*E50/100, 0)</f>
        <v>#REF!</v>
      </c>
      <c r="I50" s="31"/>
    </row>
    <row r="51" spans="2:17" ht="29.15" customHeight="1" x14ac:dyDescent="0.3">
      <c r="B51" s="32" t="s">
        <v>65</v>
      </c>
      <c r="C51" s="33" t="s">
        <v>66</v>
      </c>
      <c r="D51" s="34">
        <v>40</v>
      </c>
      <c r="E51" s="34">
        <v>0.2</v>
      </c>
      <c r="F51" s="35">
        <v>40.200000000000003</v>
      </c>
      <c r="G51" s="188">
        <f t="shared" si="0"/>
        <v>-6.6714893617021279E-2</v>
      </c>
      <c r="H51" s="189" t="e">
        <f>IF((ABS((#REF!-#REF!)*E51/100))&gt;0.1, (#REF!-#REF!)*E51/100, 0)</f>
        <v>#REF!</v>
      </c>
      <c r="I51" s="31"/>
    </row>
    <row r="52" spans="2:17" ht="29.15" customHeight="1" x14ac:dyDescent="0.3">
      <c r="B52" s="32" t="s">
        <v>65</v>
      </c>
      <c r="C52" s="33" t="s">
        <v>67</v>
      </c>
      <c r="D52" s="42"/>
      <c r="E52" s="42"/>
      <c r="F52" s="43"/>
      <c r="G52" s="204" t="s">
        <v>68</v>
      </c>
      <c r="H52" s="205" t="e">
        <f>IF((ABS((#REF!-#REF!)*E52/100))&gt;0.1, (#REF!-#REF!)*E52/100, 0)</f>
        <v>#REF!</v>
      </c>
      <c r="I52" s="31"/>
    </row>
    <row r="53" spans="2:17" ht="29.15" customHeight="1" x14ac:dyDescent="0.3">
      <c r="B53" s="32" t="s">
        <v>151</v>
      </c>
      <c r="C53" s="33" t="s">
        <v>152</v>
      </c>
      <c r="D53" s="120">
        <v>50</v>
      </c>
      <c r="E53" s="120">
        <v>0.2</v>
      </c>
      <c r="F53" s="121">
        <v>50.2</v>
      </c>
      <c r="G53" s="206">
        <f t="shared" ref="G53" si="2">IF((ABS((($K$13-$K$12)/235)*F53/100))&gt;0.01, ((($K$13-$K$12)/235)*F53/100), 0)</f>
        <v>-8.3310638297872344E-2</v>
      </c>
      <c r="H53" s="207" t="e">
        <f>IF((ABS((#REF!-#REF!)*E53/100))&gt;0.1, (#REF!-#REF!)*E53/100, 0)</f>
        <v>#REF!</v>
      </c>
      <c r="I53" s="31"/>
    </row>
    <row r="54" spans="2:17" ht="45" customHeight="1" thickBot="1" x14ac:dyDescent="0.35">
      <c r="B54" s="208" t="s">
        <v>69</v>
      </c>
      <c r="C54" s="209"/>
      <c r="D54" s="209"/>
      <c r="E54" s="209"/>
      <c r="F54" s="209"/>
      <c r="G54" s="209"/>
      <c r="H54" s="210"/>
      <c r="I54" s="31"/>
    </row>
    <row r="55" spans="2:17" ht="16.5" customHeight="1" thickBot="1" x14ac:dyDescent="0.3">
      <c r="B55" s="44"/>
      <c r="C55" s="45"/>
      <c r="D55" s="46"/>
      <c r="E55" s="47"/>
      <c r="F55" s="48"/>
      <c r="G55" s="49"/>
      <c r="H55" s="49"/>
      <c r="I55" s="9"/>
    </row>
    <row r="56" spans="2:17" ht="44.15" customHeight="1" thickBot="1" x14ac:dyDescent="0.3">
      <c r="B56" s="190" t="s">
        <v>70</v>
      </c>
      <c r="C56" s="161"/>
      <c r="D56" s="161"/>
      <c r="E56" s="161"/>
      <c r="F56" s="161"/>
      <c r="G56" s="161"/>
      <c r="H56" s="162"/>
      <c r="I56" s="26"/>
    </row>
    <row r="57" spans="2:17" ht="31.5" thickBot="1" x14ac:dyDescent="0.35">
      <c r="B57" s="23" t="s">
        <v>21</v>
      </c>
      <c r="C57" s="24" t="s">
        <v>22</v>
      </c>
      <c r="D57" s="25" t="s">
        <v>23</v>
      </c>
      <c r="E57" s="25" t="s">
        <v>24</v>
      </c>
      <c r="F57" s="25" t="s">
        <v>25</v>
      </c>
      <c r="G57" s="182" t="s">
        <v>161</v>
      </c>
      <c r="H57" s="183"/>
      <c r="I57" s="31"/>
    </row>
    <row r="58" spans="2:17" ht="45" customHeight="1" thickBot="1" x14ac:dyDescent="0.35">
      <c r="B58" s="50" t="s">
        <v>71</v>
      </c>
      <c r="C58" s="51" t="s">
        <v>72</v>
      </c>
      <c r="D58" s="52">
        <v>65</v>
      </c>
      <c r="E58" s="53">
        <v>1</v>
      </c>
      <c r="F58" s="54">
        <f>D58+E58</f>
        <v>66</v>
      </c>
      <c r="G58" s="211">
        <f>IF((ABS((($K$13-$K$12)/2000)*F58/100))&gt;0.001, ((($K$13-$K$12)/2000)*F58/100), 0)</f>
        <v>-1.2869999999999999E-2</v>
      </c>
      <c r="H58" s="212" t="e">
        <f>IF((ABS((#REF!-#REF!)*E58/100))&gt;0.1, (#REF!-#REF!)*E58/100, 0)</f>
        <v>#REF!</v>
      </c>
      <c r="I58" s="31"/>
    </row>
    <row r="59" spans="2:17" ht="16.5" customHeight="1" thickBot="1" x14ac:dyDescent="0.3">
      <c r="B59" s="44"/>
      <c r="C59" s="45"/>
      <c r="D59" s="46"/>
      <c r="E59" s="47"/>
      <c r="F59" s="48"/>
      <c r="G59" s="49"/>
      <c r="H59" s="49"/>
      <c r="I59" s="9"/>
      <c r="P59" s="21"/>
      <c r="Q59" s="21"/>
    </row>
    <row r="60" spans="2:17" ht="44.15" customHeight="1" thickBot="1" x14ac:dyDescent="0.3">
      <c r="B60" s="190" t="s">
        <v>73</v>
      </c>
      <c r="C60" s="161"/>
      <c r="D60" s="161"/>
      <c r="E60" s="161"/>
      <c r="F60" s="161"/>
      <c r="G60" s="161"/>
      <c r="H60" s="162"/>
      <c r="I60" s="26"/>
      <c r="P60" s="21"/>
      <c r="Q60" s="21"/>
    </row>
    <row r="61" spans="2:17" ht="31.5" thickBot="1" x14ac:dyDescent="0.35">
      <c r="B61" s="23" t="s">
        <v>21</v>
      </c>
      <c r="C61" s="24" t="s">
        <v>22</v>
      </c>
      <c r="D61" s="25" t="s">
        <v>23</v>
      </c>
      <c r="E61" s="25" t="s">
        <v>24</v>
      </c>
      <c r="F61" s="25" t="s">
        <v>25</v>
      </c>
      <c r="G61" s="182" t="s">
        <v>162</v>
      </c>
      <c r="H61" s="183"/>
      <c r="I61" s="31"/>
      <c r="P61" s="21"/>
      <c r="Q61" s="21"/>
    </row>
    <row r="62" spans="2:17" ht="44.15" customHeight="1" thickBot="1" x14ac:dyDescent="0.3">
      <c r="B62" s="99" t="s">
        <v>74</v>
      </c>
      <c r="C62" s="100" t="s">
        <v>75</v>
      </c>
      <c r="D62" s="101">
        <v>56</v>
      </c>
      <c r="E62" s="102">
        <v>0.2</v>
      </c>
      <c r="F62" s="103">
        <v>56.2</v>
      </c>
      <c r="G62" s="200">
        <f>IF((ABS((($K$13-$K$12)/235)*F62/100))&gt;0.01, ((($K$13-$K$12)/235)*F62/100), 0)</f>
        <v>-9.3268085106382972E-2</v>
      </c>
      <c r="H62" s="201" t="e">
        <f>IF((ABS((#REF!-#REF!)*E62/100))&gt;0.1, (#REF!-#REF!)*E62/100, 0)</f>
        <v>#REF!</v>
      </c>
      <c r="I62" s="26"/>
      <c r="P62" s="21"/>
      <c r="Q62" s="21"/>
    </row>
    <row r="63" spans="2:17" ht="31.5" thickBot="1" x14ac:dyDescent="0.35">
      <c r="B63" s="23" t="s">
        <v>21</v>
      </c>
      <c r="C63" s="24" t="s">
        <v>22</v>
      </c>
      <c r="D63" s="25" t="s">
        <v>23</v>
      </c>
      <c r="E63" s="25" t="s">
        <v>24</v>
      </c>
      <c r="F63" s="25" t="s">
        <v>25</v>
      </c>
      <c r="G63" s="182" t="s">
        <v>163</v>
      </c>
      <c r="H63" s="183"/>
      <c r="I63" s="31"/>
      <c r="P63" s="21"/>
      <c r="Q63" s="21"/>
    </row>
    <row r="64" spans="2:17" ht="44.15" customHeight="1" thickBot="1" x14ac:dyDescent="0.3">
      <c r="B64" s="50" t="s">
        <v>74</v>
      </c>
      <c r="C64" s="104" t="s">
        <v>75</v>
      </c>
      <c r="D64" s="52">
        <v>56</v>
      </c>
      <c r="E64" s="53">
        <v>0.2</v>
      </c>
      <c r="F64" s="54">
        <v>56.2</v>
      </c>
      <c r="G64" s="202">
        <f>IF((ABS((($K$13-$K$12)/2000)*F64/100))&gt;0.001, ((($K$13-$K$12)/2000)*F64/100), 0)</f>
        <v>-1.0959000000000002E-2</v>
      </c>
      <c r="H64" s="203" t="e">
        <f>IF((ABS((#REF!-#REF!)*E64/100))&gt;0.1, (#REF!-#REF!)*E64/100, 0)</f>
        <v>#REF!</v>
      </c>
      <c r="I64" s="26"/>
      <c r="P64" s="21"/>
      <c r="Q64" s="21"/>
    </row>
    <row r="65" spans="2:17" ht="31.5" thickBot="1" x14ac:dyDescent="0.35">
      <c r="B65" s="23" t="s">
        <v>21</v>
      </c>
      <c r="C65" s="24" t="s">
        <v>22</v>
      </c>
      <c r="D65" s="25" t="s">
        <v>23</v>
      </c>
      <c r="E65" s="25" t="s">
        <v>24</v>
      </c>
      <c r="F65" s="25" t="s">
        <v>25</v>
      </c>
      <c r="G65" s="182" t="s">
        <v>162</v>
      </c>
      <c r="H65" s="183"/>
      <c r="I65" s="31"/>
    </row>
    <row r="66" spans="2:17" ht="44.15" customHeight="1" thickBot="1" x14ac:dyDescent="0.3">
      <c r="B66" s="27" t="s">
        <v>76</v>
      </c>
      <c r="C66" s="55" t="s">
        <v>77</v>
      </c>
      <c r="D66" s="28">
        <v>95</v>
      </c>
      <c r="E66" s="29">
        <v>0.2</v>
      </c>
      <c r="F66" s="30">
        <v>95.2</v>
      </c>
      <c r="G66" s="191">
        <f>IF((ABS((($K$13-$K$12)/235)*F66/100))&gt;0.01, ((($K$13-$K$12)/235)*F66/100), 0)</f>
        <v>-0.15799148936170213</v>
      </c>
      <c r="H66" s="192" t="e">
        <f>IF((ABS((#REF!-#REF!)*E66/100))&gt;0.1, (#REF!-#REF!)*E66/100, 0)</f>
        <v>#REF!</v>
      </c>
    </row>
    <row r="67" spans="2:17" ht="31.5" thickBot="1" x14ac:dyDescent="0.3">
      <c r="B67" s="23" t="s">
        <v>21</v>
      </c>
      <c r="C67" s="24" t="s">
        <v>22</v>
      </c>
      <c r="D67" s="25" t="s">
        <v>23</v>
      </c>
      <c r="E67" s="25" t="s">
        <v>24</v>
      </c>
      <c r="F67" s="25" t="s">
        <v>25</v>
      </c>
      <c r="G67" s="182" t="s">
        <v>163</v>
      </c>
      <c r="H67" s="183"/>
      <c r="I67" s="26"/>
      <c r="P67" s="21"/>
      <c r="Q67" s="21"/>
    </row>
    <row r="68" spans="2:17" ht="44.15" customHeight="1" thickBot="1" x14ac:dyDescent="0.35">
      <c r="B68" s="105" t="s">
        <v>78</v>
      </c>
      <c r="C68" s="106" t="s">
        <v>79</v>
      </c>
      <c r="D68" s="107">
        <v>40</v>
      </c>
      <c r="E68" s="107">
        <v>0.2</v>
      </c>
      <c r="F68" s="108">
        <v>40.200000000000003</v>
      </c>
      <c r="G68" s="193">
        <f>IF((ABS((($K$13-$K$12)/2000)*F68/100))&gt;0.001, ((($K$13-$K$12)/2000)*F68/100), 0)</f>
        <v>-7.8390000000000005E-3</v>
      </c>
      <c r="H68" s="194" t="e">
        <f>IF((ABS((#REF!-#REF!)*E68/100))&gt;0.1, (#REF!-#REF!)*E68/100, 0)</f>
        <v>#REF!</v>
      </c>
      <c r="I68" s="31"/>
      <c r="P68" s="21"/>
      <c r="Q68" s="21"/>
    </row>
    <row r="69" spans="2:17" ht="44.15" customHeight="1" thickBot="1" x14ac:dyDescent="0.3">
      <c r="B69" s="195" t="s">
        <v>80</v>
      </c>
      <c r="C69" s="196"/>
      <c r="D69" s="196"/>
      <c r="E69" s="196"/>
      <c r="F69" s="196"/>
      <c r="G69" s="196"/>
      <c r="H69" s="197"/>
    </row>
    <row r="70" spans="2:17" ht="31.5" thickBot="1" x14ac:dyDescent="0.3">
      <c r="B70" s="23" t="s">
        <v>21</v>
      </c>
      <c r="C70" s="24" t="s">
        <v>22</v>
      </c>
      <c r="D70" s="25" t="s">
        <v>23</v>
      </c>
      <c r="E70" s="25" t="s">
        <v>24</v>
      </c>
      <c r="F70" s="25" t="s">
        <v>25</v>
      </c>
      <c r="G70" s="182" t="s">
        <v>164</v>
      </c>
      <c r="H70" s="183"/>
      <c r="I70" s="9"/>
    </row>
    <row r="71" spans="2:17" ht="56.25" customHeight="1" thickBot="1" x14ac:dyDescent="0.3">
      <c r="B71" s="50" t="s">
        <v>74</v>
      </c>
      <c r="C71" s="51" t="s">
        <v>75</v>
      </c>
      <c r="D71" s="52">
        <v>56</v>
      </c>
      <c r="E71" s="53">
        <v>0.2</v>
      </c>
      <c r="F71" s="54">
        <v>56.2</v>
      </c>
      <c r="G71" s="198">
        <f>IF((ABS((($K$13-$K$12)/14400)*F71/100))&gt;0.002, ((($K$13-$K$12)/14400)*F71/100), 0)</f>
        <v>0</v>
      </c>
      <c r="H71" s="199" t="e">
        <f>IF((ABS((#REF!-#REF!)*E71/100))&gt;0.1, (#REF!-#REF!)*E71/100, 0)</f>
        <v>#REF!</v>
      </c>
      <c r="I71" s="26"/>
    </row>
    <row r="72" spans="2:17" ht="18.75" customHeight="1" thickBot="1" x14ac:dyDescent="0.35">
      <c r="I72" s="31"/>
    </row>
    <row r="73" spans="2:17" ht="44.15" customHeight="1" thickBot="1" x14ac:dyDescent="0.35">
      <c r="B73" s="190" t="s">
        <v>81</v>
      </c>
      <c r="C73" s="161"/>
      <c r="D73" s="161"/>
      <c r="E73" s="161"/>
      <c r="F73" s="161"/>
      <c r="G73" s="161"/>
      <c r="H73" s="162"/>
      <c r="I73" s="31"/>
    </row>
    <row r="74" spans="2:17" ht="31.5" thickBot="1" x14ac:dyDescent="0.35">
      <c r="B74" s="57" t="s">
        <v>21</v>
      </c>
      <c r="C74" s="24" t="s">
        <v>22</v>
      </c>
      <c r="D74" s="25" t="s">
        <v>23</v>
      </c>
      <c r="E74" s="25" t="s">
        <v>82</v>
      </c>
      <c r="F74" s="25" t="s">
        <v>25</v>
      </c>
      <c r="G74" s="182" t="s">
        <v>83</v>
      </c>
      <c r="H74" s="183"/>
      <c r="I74" s="31"/>
    </row>
    <row r="75" spans="2:17" ht="22" customHeight="1" x14ac:dyDescent="0.3">
      <c r="B75" s="58" t="s">
        <v>84</v>
      </c>
      <c r="C75" s="55" t="s">
        <v>85</v>
      </c>
      <c r="D75" s="28">
        <v>9</v>
      </c>
      <c r="E75" s="29">
        <v>0.2</v>
      </c>
      <c r="F75" s="30">
        <v>9.1999999999999993</v>
      </c>
      <c r="G75" s="191">
        <f t="shared" ref="G75:G83" si="3">IF((ABS(($K$13-$K$12)*F75/100))&gt;0.1, ($K$13-$K$12)*F75/100, 0)</f>
        <v>-3.5879999999999996</v>
      </c>
      <c r="H75" s="192" t="e">
        <f>IF((ABS((#REF!-#REF!)*E75/100))&gt;0.1, (#REF!-#REF!)*E75/100, 0)</f>
        <v>#REF!</v>
      </c>
      <c r="I75" s="31"/>
    </row>
    <row r="76" spans="2:17" ht="22" customHeight="1" x14ac:dyDescent="0.3">
      <c r="B76" s="59" t="s">
        <v>86</v>
      </c>
      <c r="C76" s="56" t="s">
        <v>87</v>
      </c>
      <c r="D76" s="34">
        <v>9</v>
      </c>
      <c r="E76" s="34">
        <v>0.2</v>
      </c>
      <c r="F76" s="35">
        <v>9.1999999999999993</v>
      </c>
      <c r="G76" s="188">
        <f t="shared" si="3"/>
        <v>-3.5879999999999996</v>
      </c>
      <c r="H76" s="189" t="e">
        <f>IF((ABS((#REF!-#REF!)*E76/100))&gt;0.1, (#REF!-#REF!)*E76/100, 0)</f>
        <v>#REF!</v>
      </c>
      <c r="I76" s="31"/>
    </row>
    <row r="77" spans="2:17" ht="22" customHeight="1" x14ac:dyDescent="0.3">
      <c r="B77" s="59" t="s">
        <v>88</v>
      </c>
      <c r="C77" s="56" t="s">
        <v>89</v>
      </c>
      <c r="D77" s="34">
        <v>9</v>
      </c>
      <c r="E77" s="34">
        <v>0.2</v>
      </c>
      <c r="F77" s="35">
        <v>9.1999999999999993</v>
      </c>
      <c r="G77" s="188">
        <f t="shared" si="3"/>
        <v>-3.5879999999999996</v>
      </c>
      <c r="H77" s="189" t="e">
        <f>IF((ABS((#REF!-#REF!)*E77/100))&gt;0.1, (#REF!-#REF!)*E77/100, 0)</f>
        <v>#REF!</v>
      </c>
      <c r="I77" s="31"/>
    </row>
    <row r="78" spans="2:17" ht="22" customHeight="1" x14ac:dyDescent="0.3">
      <c r="B78" s="59" t="s">
        <v>90</v>
      </c>
      <c r="C78" s="56" t="s">
        <v>91</v>
      </c>
      <c r="D78" s="34">
        <v>7.5</v>
      </c>
      <c r="E78" s="34">
        <v>0.2</v>
      </c>
      <c r="F78" s="35">
        <v>7.7</v>
      </c>
      <c r="G78" s="188">
        <f t="shared" si="3"/>
        <v>-3.0030000000000001</v>
      </c>
      <c r="H78" s="189" t="e">
        <f>IF((ABS((#REF!-#REF!)*E78/100))&gt;0.1, (#REF!-#REF!)*E78/100, 0)</f>
        <v>#REF!</v>
      </c>
      <c r="I78" s="31"/>
    </row>
    <row r="79" spans="2:17" ht="22" customHeight="1" x14ac:dyDescent="0.3">
      <c r="B79" s="59" t="s">
        <v>92</v>
      </c>
      <c r="C79" s="56" t="s">
        <v>93</v>
      </c>
      <c r="D79" s="34">
        <v>7.5</v>
      </c>
      <c r="E79" s="34">
        <v>0.2</v>
      </c>
      <c r="F79" s="35">
        <v>7.7</v>
      </c>
      <c r="G79" s="188">
        <f t="shared" si="3"/>
        <v>-3.0030000000000001</v>
      </c>
      <c r="H79" s="189" t="e">
        <f>IF((ABS((#REF!-#REF!)*E79/100))&gt;0.1, (#REF!-#REF!)*E79/100, 0)</f>
        <v>#REF!</v>
      </c>
      <c r="I79" s="31"/>
    </row>
    <row r="80" spans="2:17" ht="22" customHeight="1" x14ac:dyDescent="0.3">
      <c r="B80" s="59" t="s">
        <v>94</v>
      </c>
      <c r="C80" s="56" t="s">
        <v>95</v>
      </c>
      <c r="D80" s="34">
        <v>7.5</v>
      </c>
      <c r="E80" s="34">
        <v>0.2</v>
      </c>
      <c r="F80" s="35">
        <v>7.7</v>
      </c>
      <c r="G80" s="188">
        <f t="shared" si="3"/>
        <v>-3.0030000000000001</v>
      </c>
      <c r="H80" s="189" t="e">
        <f>IF((ABS((#REF!-#REF!)*E80/100))&gt;0.1, (#REF!-#REF!)*E80/100, 0)</f>
        <v>#REF!</v>
      </c>
      <c r="I80" s="31"/>
    </row>
    <row r="81" spans="2:14" ht="22" customHeight="1" x14ac:dyDescent="0.25">
      <c r="B81" s="59" t="s">
        <v>96</v>
      </c>
      <c r="C81" s="56" t="s">
        <v>97</v>
      </c>
      <c r="D81" s="34">
        <v>7.5</v>
      </c>
      <c r="E81" s="34">
        <v>0.2</v>
      </c>
      <c r="F81" s="35">
        <v>7.7</v>
      </c>
      <c r="G81" s="188">
        <f t="shared" si="3"/>
        <v>-3.0030000000000001</v>
      </c>
      <c r="H81" s="189" t="e">
        <f>IF((ABS((#REF!-#REF!)*E81/100))&gt;0.1, (#REF!-#REF!)*E81/100, 0)</f>
        <v>#REF!</v>
      </c>
    </row>
    <row r="82" spans="2:14" ht="22" customHeight="1" x14ac:dyDescent="0.25">
      <c r="B82" s="59" t="s">
        <v>158</v>
      </c>
      <c r="C82" s="56" t="s">
        <v>159</v>
      </c>
      <c r="D82" s="120">
        <v>13.5</v>
      </c>
      <c r="E82" s="120">
        <v>0.2</v>
      </c>
      <c r="F82" s="121">
        <v>13.7</v>
      </c>
      <c r="G82" s="188">
        <f t="shared" si="3"/>
        <v>-5.343</v>
      </c>
      <c r="H82" s="189" t="e">
        <f>IF((ABS((#REF!-#REF!)*E82/100))&gt;0.1, (#REF!-#REF!)*E82/100, 0)</f>
        <v>#REF!</v>
      </c>
      <c r="I82" s="9"/>
    </row>
    <row r="83" spans="2:14" ht="56.25" customHeight="1" thickBot="1" x14ac:dyDescent="0.3">
      <c r="B83" s="13" t="s">
        <v>98</v>
      </c>
      <c r="C83" s="60" t="s">
        <v>160</v>
      </c>
      <c r="D83" s="122">
        <v>12</v>
      </c>
      <c r="E83" s="122">
        <v>0.2</v>
      </c>
      <c r="F83" s="123">
        <v>12.2</v>
      </c>
      <c r="G83" s="186">
        <f t="shared" si="3"/>
        <v>-4.7579999999999991</v>
      </c>
      <c r="H83" s="187" t="e">
        <f>IF((ABS((#REF!-#REF!)*E83/100))&gt;0.1, (#REF!-#REF!)*E83/100, 0)</f>
        <v>#REF!</v>
      </c>
      <c r="I83" s="26"/>
    </row>
    <row r="84" spans="2:14" ht="17.25" customHeight="1" thickBot="1" x14ac:dyDescent="0.35">
      <c r="I84" s="31"/>
    </row>
    <row r="85" spans="2:14" ht="43.5" customHeight="1" thickBot="1" x14ac:dyDescent="0.35">
      <c r="B85" s="190" t="s">
        <v>99</v>
      </c>
      <c r="C85" s="161"/>
      <c r="D85" s="161"/>
      <c r="E85" s="161"/>
      <c r="F85" s="161"/>
      <c r="G85" s="161"/>
      <c r="H85" s="162"/>
      <c r="I85" s="31"/>
    </row>
    <row r="86" spans="2:14" ht="31.5" thickBot="1" x14ac:dyDescent="0.3">
      <c r="B86" s="57" t="s">
        <v>21</v>
      </c>
      <c r="C86" s="24" t="s">
        <v>22</v>
      </c>
      <c r="D86" s="25" t="s">
        <v>23</v>
      </c>
      <c r="E86" s="25" t="s">
        <v>82</v>
      </c>
      <c r="F86" s="25" t="s">
        <v>25</v>
      </c>
      <c r="G86" s="182" t="s">
        <v>83</v>
      </c>
      <c r="H86" s="183"/>
    </row>
    <row r="87" spans="2:14" ht="22" customHeight="1" x14ac:dyDescent="0.25">
      <c r="B87" s="63" t="s">
        <v>100</v>
      </c>
      <c r="C87" s="64" t="s">
        <v>101</v>
      </c>
      <c r="D87" s="65">
        <v>6.5</v>
      </c>
      <c r="E87" s="66">
        <v>1</v>
      </c>
      <c r="F87" s="67">
        <v>7.5</v>
      </c>
      <c r="G87" s="184">
        <f>IF((ABS(($K$13-$K$12)*F87/100))&gt;0.1, ($K$13-$K$12)*F87/100, 0)</f>
        <v>-2.9249999999999998</v>
      </c>
      <c r="H87" s="185" t="e">
        <f>IF((ABS((#REF!-#REF!)*E87/100))&gt;0.1, (#REF!-#REF!)*E87/100, 0)</f>
        <v>#REF!</v>
      </c>
    </row>
    <row r="88" spans="2:14" ht="43.5" customHeight="1" thickBot="1" x14ac:dyDescent="0.3">
      <c r="B88" s="68" t="s">
        <v>102</v>
      </c>
      <c r="C88" s="60" t="s">
        <v>103</v>
      </c>
      <c r="D88" s="61">
        <v>6.5</v>
      </c>
      <c r="E88" s="61">
        <v>1</v>
      </c>
      <c r="F88" s="62">
        <v>7.5</v>
      </c>
      <c r="G88" s="186">
        <f>IF((ABS(($K$13-$K$12)*F88/100))&gt;0.1, ($K$13-$K$12)*F88/100, 0)</f>
        <v>-2.9249999999999998</v>
      </c>
      <c r="H88" s="187" t="e">
        <f>IF((ABS((#REF!-#REF!)*E88/100))&gt;0.1, (#REF!-#REF!)*E88/100, 0)</f>
        <v>#REF!</v>
      </c>
    </row>
    <row r="89" spans="2:14" ht="30" customHeight="1" thickBot="1" x14ac:dyDescent="0.3"/>
    <row r="90" spans="2:14" ht="71.150000000000006" customHeight="1" thickBot="1" x14ac:dyDescent="0.3">
      <c r="B90" s="172" t="s">
        <v>104</v>
      </c>
      <c r="C90" s="173"/>
      <c r="D90" s="173"/>
      <c r="E90" s="173"/>
      <c r="F90" s="173"/>
      <c r="G90" s="173"/>
      <c r="H90" s="174"/>
    </row>
    <row r="91" spans="2:14" ht="76.5" customHeight="1" thickBot="1" x14ac:dyDescent="0.3">
      <c r="B91" s="160" t="s">
        <v>167</v>
      </c>
      <c r="C91" s="161"/>
      <c r="D91" s="161"/>
      <c r="E91" s="161"/>
      <c r="F91" s="161"/>
      <c r="G91" s="161"/>
      <c r="H91" s="162"/>
    </row>
    <row r="92" spans="2:14" ht="41.5" customHeight="1" thickBot="1" x14ac:dyDescent="0.3">
      <c r="B92" s="156"/>
      <c r="C92" s="156"/>
      <c r="D92" s="156"/>
      <c r="E92" s="156"/>
      <c r="F92" s="156"/>
      <c r="G92" s="156"/>
      <c r="H92" s="156"/>
    </row>
    <row r="93" spans="2:14" ht="33" customHeight="1" x14ac:dyDescent="0.25">
      <c r="B93" s="163" t="s">
        <v>146</v>
      </c>
      <c r="C93" s="148" t="s">
        <v>105</v>
      </c>
      <c r="D93" s="69" t="s">
        <v>106</v>
      </c>
      <c r="E93" s="175" t="s">
        <v>107</v>
      </c>
      <c r="F93" s="175"/>
      <c r="G93" s="176" t="s">
        <v>108</v>
      </c>
      <c r="H93" s="177"/>
    </row>
    <row r="94" spans="2:14" s="70" customFormat="1" ht="33" customHeight="1" thickBot="1" x14ac:dyDescent="0.4">
      <c r="B94" s="164"/>
      <c r="C94" s="181">
        <v>235</v>
      </c>
      <c r="D94" s="181"/>
      <c r="E94" s="181"/>
      <c r="F94" s="181"/>
      <c r="G94" s="178"/>
      <c r="H94" s="179"/>
      <c r="J94" s="10"/>
      <c r="K94" s="10"/>
      <c r="L94" s="10"/>
      <c r="M94" s="1"/>
      <c r="N94" s="1"/>
    </row>
    <row r="95" spans="2:14" s="70" customFormat="1" ht="33" customHeight="1" x14ac:dyDescent="0.35">
      <c r="B95" s="156"/>
      <c r="C95" s="156"/>
      <c r="D95" s="156"/>
      <c r="E95" s="156"/>
      <c r="F95" s="156"/>
      <c r="G95" s="156"/>
      <c r="H95" s="156"/>
      <c r="J95" s="10"/>
      <c r="K95" s="10"/>
      <c r="L95" s="10"/>
      <c r="M95" s="1"/>
      <c r="N95" s="1"/>
    </row>
    <row r="96" spans="2:14" s="70" customFormat="1" ht="40.5" customHeight="1" x14ac:dyDescent="0.35">
      <c r="B96" s="157" t="s">
        <v>147</v>
      </c>
      <c r="C96" s="157"/>
      <c r="D96" s="157"/>
      <c r="E96" s="157"/>
      <c r="F96" s="157"/>
      <c r="G96" s="157"/>
      <c r="H96" s="157"/>
      <c r="J96" s="10"/>
      <c r="K96" s="10"/>
      <c r="L96" s="10"/>
      <c r="M96" s="1"/>
      <c r="N96" s="1"/>
    </row>
    <row r="97" spans="2:17" s="70" customFormat="1" ht="33" customHeight="1" x14ac:dyDescent="0.35">
      <c r="B97" s="158" t="s">
        <v>109</v>
      </c>
      <c r="C97" s="158"/>
      <c r="E97" s="71"/>
      <c r="F97" s="71"/>
      <c r="G97" s="71"/>
      <c r="H97" s="71"/>
      <c r="J97" s="10"/>
      <c r="K97" s="10"/>
      <c r="L97" s="10"/>
      <c r="M97" s="1"/>
      <c r="N97" s="1"/>
    </row>
    <row r="98" spans="2:17" ht="43.5" customHeight="1" x14ac:dyDescent="0.35">
      <c r="B98" s="70"/>
      <c r="C98" s="95" t="str">
        <f>CONCATENATE(" $3.000"," +")</f>
        <v xml:space="preserve"> $3.000 +</v>
      </c>
      <c r="D98" s="96">
        <f>G22</f>
        <v>-0.16628936170212763</v>
      </c>
      <c r="E98" s="97" t="s">
        <v>140</v>
      </c>
      <c r="F98" s="72">
        <f>(3+G22)</f>
        <v>2.8337106382978723</v>
      </c>
      <c r="G98" s="16"/>
      <c r="H98" s="16"/>
    </row>
    <row r="99" spans="2:17" ht="31.5" customHeight="1" x14ac:dyDescent="0.4">
      <c r="B99" s="159" t="s">
        <v>141</v>
      </c>
      <c r="C99" s="159"/>
      <c r="D99" s="98">
        <f>F98</f>
        <v>2.8337106382978723</v>
      </c>
      <c r="E99" s="73" t="s">
        <v>110</v>
      </c>
      <c r="F99" s="70"/>
      <c r="G99" s="16"/>
      <c r="H99" s="16"/>
      <c r="I99" s="9"/>
      <c r="P99" s="21"/>
      <c r="Q99" s="21"/>
    </row>
    <row r="100" spans="2:17" ht="30" customHeight="1" thickBot="1" x14ac:dyDescent="0.4">
      <c r="B100" s="70"/>
      <c r="C100" s="70"/>
      <c r="D100" s="72"/>
      <c r="E100" s="16"/>
      <c r="F100" s="16"/>
      <c r="G100" s="16"/>
      <c r="H100" s="16"/>
    </row>
    <row r="101" spans="2:17" ht="71.150000000000006" customHeight="1" thickBot="1" x14ac:dyDescent="0.3">
      <c r="B101" s="172" t="s">
        <v>104</v>
      </c>
      <c r="C101" s="173"/>
      <c r="D101" s="173"/>
      <c r="E101" s="173"/>
      <c r="F101" s="173"/>
      <c r="G101" s="173"/>
      <c r="H101" s="174"/>
    </row>
    <row r="102" spans="2:17" ht="80.25" customHeight="1" thickBot="1" x14ac:dyDescent="0.3">
      <c r="B102" s="160" t="s">
        <v>165</v>
      </c>
      <c r="C102" s="161"/>
      <c r="D102" s="161"/>
      <c r="E102" s="161"/>
      <c r="F102" s="161"/>
      <c r="G102" s="161"/>
      <c r="H102" s="162"/>
    </row>
    <row r="103" spans="2:17" ht="41.5" customHeight="1" thickBot="1" x14ac:dyDescent="0.3">
      <c r="B103" s="156"/>
      <c r="C103" s="156"/>
      <c r="D103" s="156"/>
      <c r="E103" s="156"/>
      <c r="F103" s="156"/>
      <c r="G103" s="156"/>
      <c r="H103" s="156"/>
    </row>
    <row r="104" spans="2:17" ht="33" customHeight="1" x14ac:dyDescent="0.25">
      <c r="B104" s="163" t="s">
        <v>166</v>
      </c>
      <c r="C104" s="148" t="s">
        <v>105</v>
      </c>
      <c r="D104" s="69" t="s">
        <v>106</v>
      </c>
      <c r="E104" s="175" t="s">
        <v>107</v>
      </c>
      <c r="F104" s="175"/>
      <c r="G104" s="176" t="s">
        <v>108</v>
      </c>
      <c r="H104" s="177"/>
    </row>
    <row r="105" spans="2:17" s="70" customFormat="1" ht="33" customHeight="1" thickBot="1" x14ac:dyDescent="0.4">
      <c r="B105" s="164"/>
      <c r="C105" s="181">
        <v>2000</v>
      </c>
      <c r="D105" s="181"/>
      <c r="E105" s="181"/>
      <c r="F105" s="181"/>
      <c r="G105" s="178"/>
      <c r="H105" s="179"/>
      <c r="J105" s="10"/>
      <c r="K105" s="10"/>
      <c r="L105" s="10"/>
      <c r="M105" s="1"/>
      <c r="N105" s="1"/>
    </row>
    <row r="106" spans="2:17" s="70" customFormat="1" ht="33" customHeight="1" x14ac:dyDescent="0.35">
      <c r="B106" s="156"/>
      <c r="C106" s="156"/>
      <c r="D106" s="156"/>
      <c r="E106" s="156"/>
      <c r="F106" s="156"/>
      <c r="G106" s="156"/>
      <c r="H106" s="156"/>
      <c r="J106" s="10"/>
      <c r="K106" s="10"/>
      <c r="L106" s="10"/>
      <c r="M106" s="1"/>
      <c r="N106" s="1"/>
    </row>
    <row r="107" spans="2:17" s="70" customFormat="1" ht="40.5" customHeight="1" x14ac:dyDescent="0.35">
      <c r="B107" s="157" t="s">
        <v>168</v>
      </c>
      <c r="C107" s="157"/>
      <c r="D107" s="157"/>
      <c r="E107" s="157"/>
      <c r="F107" s="157"/>
      <c r="G107" s="157"/>
      <c r="H107" s="157"/>
      <c r="J107" s="10"/>
      <c r="K107" s="10"/>
      <c r="L107" s="10"/>
      <c r="M107" s="1"/>
      <c r="N107" s="1"/>
    </row>
    <row r="108" spans="2:17" s="70" customFormat="1" ht="33" customHeight="1" x14ac:dyDescent="0.35">
      <c r="B108" s="158" t="s">
        <v>109</v>
      </c>
      <c r="C108" s="158"/>
      <c r="E108" s="71"/>
      <c r="F108" s="71"/>
      <c r="G108" s="71"/>
      <c r="H108" s="71"/>
      <c r="J108" s="10"/>
      <c r="K108" s="10"/>
      <c r="L108" s="10"/>
      <c r="M108" s="1"/>
      <c r="N108" s="1"/>
    </row>
    <row r="109" spans="2:17" ht="43.5" customHeight="1" x14ac:dyDescent="0.35">
      <c r="B109" s="70"/>
      <c r="C109" s="95" t="str">
        <f>CONCATENATE(" $0.550"," +")</f>
        <v xml:space="preserve"> $0.550 +</v>
      </c>
      <c r="D109" s="96">
        <f>G58</f>
        <v>-1.2869999999999999E-2</v>
      </c>
      <c r="E109" s="97" t="s">
        <v>140</v>
      </c>
      <c r="F109" s="72">
        <f>(0.55+G58)</f>
        <v>0.53713</v>
      </c>
      <c r="G109" s="16"/>
      <c r="H109" s="16"/>
    </row>
    <row r="110" spans="2:17" ht="31.5" customHeight="1" x14ac:dyDescent="0.4">
      <c r="B110" s="159" t="s">
        <v>141</v>
      </c>
      <c r="C110" s="159"/>
      <c r="D110" s="98">
        <f>F109</f>
        <v>0.53713</v>
      </c>
      <c r="E110" s="73" t="s">
        <v>116</v>
      </c>
      <c r="F110" s="70"/>
      <c r="G110" s="16"/>
      <c r="H110" s="16"/>
      <c r="I110" s="9"/>
      <c r="P110" s="21"/>
      <c r="Q110" s="21"/>
    </row>
    <row r="111" spans="2:17" ht="30" customHeight="1" thickBot="1" x14ac:dyDescent="0.4">
      <c r="B111" s="70"/>
      <c r="C111" s="70"/>
      <c r="D111" s="72"/>
      <c r="E111" s="16"/>
      <c r="F111" s="16"/>
      <c r="G111" s="16"/>
      <c r="H111" s="16"/>
    </row>
    <row r="112" spans="2:17" ht="71.150000000000006" customHeight="1" thickBot="1" x14ac:dyDescent="0.3">
      <c r="B112" s="172" t="s">
        <v>104</v>
      </c>
      <c r="C112" s="173"/>
      <c r="D112" s="173"/>
      <c r="E112" s="173"/>
      <c r="F112" s="173"/>
      <c r="G112" s="173"/>
      <c r="H112" s="174"/>
    </row>
    <row r="113" spans="2:17" ht="110.25" customHeight="1" thickBot="1" x14ac:dyDescent="0.3">
      <c r="B113" s="160" t="s">
        <v>111</v>
      </c>
      <c r="C113" s="161"/>
      <c r="D113" s="161"/>
      <c r="E113" s="161"/>
      <c r="F113" s="161"/>
      <c r="G113" s="161"/>
      <c r="H113" s="162"/>
    </row>
    <row r="114" spans="2:17" ht="38.5" customHeight="1" thickBot="1" x14ac:dyDescent="0.3">
      <c r="B114" s="156"/>
      <c r="C114" s="156"/>
      <c r="D114" s="156"/>
      <c r="E114" s="156"/>
      <c r="F114" s="156"/>
      <c r="G114" s="156"/>
      <c r="H114" s="156"/>
    </row>
    <row r="115" spans="2:17" ht="33" customHeight="1" x14ac:dyDescent="0.25">
      <c r="B115" s="163" t="s">
        <v>145</v>
      </c>
      <c r="C115" s="148" t="s">
        <v>105</v>
      </c>
      <c r="D115" s="69" t="s">
        <v>106</v>
      </c>
      <c r="E115" s="175" t="s">
        <v>107</v>
      </c>
      <c r="F115" s="175"/>
      <c r="G115" s="176" t="s">
        <v>112</v>
      </c>
      <c r="H115" s="177"/>
    </row>
    <row r="116" spans="2:17" s="70" customFormat="1" ht="33" customHeight="1" thickBot="1" x14ac:dyDescent="0.4">
      <c r="B116" s="164"/>
      <c r="C116" s="181">
        <v>235</v>
      </c>
      <c r="D116" s="181"/>
      <c r="E116" s="181"/>
      <c r="F116" s="181"/>
      <c r="G116" s="178"/>
      <c r="H116" s="179"/>
      <c r="J116" s="10"/>
      <c r="K116" s="10"/>
      <c r="L116" s="10"/>
      <c r="M116" s="1"/>
      <c r="N116" s="1"/>
    </row>
    <row r="117" spans="2:17" s="70" customFormat="1" ht="33" customHeight="1" x14ac:dyDescent="0.35">
      <c r="B117" s="156"/>
      <c r="C117" s="156"/>
      <c r="D117" s="156"/>
      <c r="E117" s="156"/>
      <c r="F117" s="156"/>
      <c r="G117" s="156"/>
      <c r="H117" s="156"/>
      <c r="J117" s="10"/>
      <c r="K117" s="10"/>
      <c r="L117" s="10"/>
      <c r="M117" s="1"/>
      <c r="N117" s="1"/>
    </row>
    <row r="118" spans="2:17" s="70" customFormat="1" ht="40.5" customHeight="1" x14ac:dyDescent="0.35">
      <c r="B118" s="157" t="s">
        <v>113</v>
      </c>
      <c r="C118" s="157"/>
      <c r="D118" s="157"/>
      <c r="E118" s="157"/>
      <c r="F118" s="157"/>
      <c r="G118" s="157"/>
      <c r="H118" s="157"/>
      <c r="J118" s="10"/>
      <c r="K118" s="10"/>
      <c r="L118" s="10"/>
      <c r="M118" s="1"/>
      <c r="N118" s="1"/>
    </row>
    <row r="119" spans="2:17" s="70" customFormat="1" ht="33" customHeight="1" x14ac:dyDescent="0.35">
      <c r="B119" s="158" t="s">
        <v>109</v>
      </c>
      <c r="C119" s="158"/>
      <c r="E119" s="71"/>
      <c r="F119" s="71"/>
      <c r="G119" s="71"/>
      <c r="H119" s="71"/>
      <c r="J119" s="10"/>
      <c r="K119" s="10"/>
      <c r="L119" s="10"/>
      <c r="M119" s="1"/>
      <c r="N119" s="1"/>
    </row>
    <row r="120" spans="2:17" ht="43.5" customHeight="1" x14ac:dyDescent="0.35">
      <c r="B120" s="70"/>
      <c r="C120" s="95" t="str">
        <f>CONCATENATE(" $45.000"," +")</f>
        <v xml:space="preserve"> $45.000 +</v>
      </c>
      <c r="D120" s="96">
        <f>G62</f>
        <v>-9.3268085106382972E-2</v>
      </c>
      <c r="E120" s="97" t="s">
        <v>140</v>
      </c>
      <c r="F120" s="72">
        <f>(45+G62)</f>
        <v>44.906731914893619</v>
      </c>
      <c r="G120" s="16"/>
      <c r="H120" s="16"/>
    </row>
    <row r="121" spans="2:17" ht="33" customHeight="1" x14ac:dyDescent="0.4">
      <c r="B121" s="159" t="s">
        <v>141</v>
      </c>
      <c r="C121" s="159"/>
      <c r="D121" s="98">
        <f>F120</f>
        <v>44.906731914893619</v>
      </c>
      <c r="E121" s="73" t="s">
        <v>110</v>
      </c>
      <c r="F121" s="70"/>
      <c r="G121" s="16"/>
      <c r="H121" s="16"/>
      <c r="I121" s="9"/>
      <c r="P121" s="21"/>
      <c r="Q121" s="21"/>
    </row>
    <row r="122" spans="2:17" ht="30" customHeight="1" thickBot="1" x14ac:dyDescent="0.4">
      <c r="B122" s="70"/>
      <c r="C122" s="70"/>
      <c r="D122" s="72"/>
      <c r="E122" s="16"/>
      <c r="F122" s="16"/>
      <c r="G122" s="16"/>
      <c r="H122" s="16"/>
    </row>
    <row r="123" spans="2:17" ht="71.150000000000006" customHeight="1" thickBot="1" x14ac:dyDescent="0.3">
      <c r="B123" s="172" t="s">
        <v>104</v>
      </c>
      <c r="C123" s="173"/>
      <c r="D123" s="173"/>
      <c r="E123" s="173"/>
      <c r="F123" s="173"/>
      <c r="G123" s="173"/>
      <c r="H123" s="174"/>
    </row>
    <row r="124" spans="2:17" ht="74.25" customHeight="1" thickBot="1" x14ac:dyDescent="0.3">
      <c r="B124" s="160" t="s">
        <v>114</v>
      </c>
      <c r="C124" s="161"/>
      <c r="D124" s="161"/>
      <c r="E124" s="161"/>
      <c r="F124" s="161"/>
      <c r="G124" s="161"/>
      <c r="H124" s="162"/>
    </row>
    <row r="125" spans="2:17" ht="33.65" customHeight="1" thickBot="1" x14ac:dyDescent="0.3">
      <c r="B125" s="156"/>
      <c r="C125" s="156"/>
      <c r="D125" s="156"/>
      <c r="E125" s="156"/>
      <c r="F125" s="156"/>
      <c r="G125" s="156"/>
      <c r="H125" s="156"/>
    </row>
    <row r="126" spans="2:17" ht="33" customHeight="1" x14ac:dyDescent="0.25">
      <c r="B126" s="163" t="s">
        <v>144</v>
      </c>
      <c r="C126" s="148" t="s">
        <v>105</v>
      </c>
      <c r="D126" s="69" t="s">
        <v>106</v>
      </c>
      <c r="E126" s="175" t="s">
        <v>107</v>
      </c>
      <c r="F126" s="175"/>
      <c r="G126" s="176" t="s">
        <v>112</v>
      </c>
      <c r="H126" s="177"/>
    </row>
    <row r="127" spans="2:17" s="70" customFormat="1" ht="33" customHeight="1" thickBot="1" x14ac:dyDescent="0.4">
      <c r="B127" s="164"/>
      <c r="C127" s="181">
        <v>2000</v>
      </c>
      <c r="D127" s="181"/>
      <c r="E127" s="181"/>
      <c r="F127" s="181"/>
      <c r="G127" s="178"/>
      <c r="H127" s="179"/>
      <c r="J127" s="10"/>
      <c r="K127" s="10"/>
      <c r="L127" s="10"/>
      <c r="M127" s="1"/>
      <c r="N127" s="1"/>
    </row>
    <row r="128" spans="2:17" s="70" customFormat="1" ht="33" customHeight="1" x14ac:dyDescent="0.35">
      <c r="B128" s="156"/>
      <c r="C128" s="156"/>
      <c r="D128" s="156"/>
      <c r="E128" s="156"/>
      <c r="F128" s="156"/>
      <c r="G128" s="156"/>
      <c r="H128" s="156"/>
      <c r="J128" s="10"/>
      <c r="K128" s="10"/>
      <c r="L128" s="10"/>
      <c r="M128" s="1"/>
      <c r="N128" s="1"/>
    </row>
    <row r="129" spans="2:17" s="70" customFormat="1" ht="40.5" customHeight="1" x14ac:dyDescent="0.35">
      <c r="B129" s="157" t="s">
        <v>115</v>
      </c>
      <c r="C129" s="157"/>
      <c r="D129" s="157"/>
      <c r="E129" s="157"/>
      <c r="F129" s="157"/>
      <c r="G129" s="157"/>
      <c r="H129" s="157"/>
      <c r="J129" s="10"/>
      <c r="K129" s="10"/>
      <c r="L129" s="10"/>
      <c r="M129" s="1"/>
      <c r="N129" s="1"/>
    </row>
    <row r="130" spans="2:17" s="70" customFormat="1" ht="33" customHeight="1" x14ac:dyDescent="0.35">
      <c r="B130" s="158" t="s">
        <v>109</v>
      </c>
      <c r="C130" s="158"/>
      <c r="E130" s="71"/>
      <c r="F130" s="71"/>
      <c r="G130" s="71"/>
      <c r="H130" s="71"/>
      <c r="J130" s="10"/>
      <c r="K130" s="10"/>
      <c r="L130" s="10"/>
      <c r="M130" s="1"/>
      <c r="N130" s="1"/>
    </row>
    <row r="131" spans="2:17" ht="43.5" customHeight="1" x14ac:dyDescent="0.35">
      <c r="B131" s="70"/>
      <c r="C131" s="95" t="str">
        <f>CONCATENATE(" $45.000"," +")</f>
        <v xml:space="preserve"> $45.000 +</v>
      </c>
      <c r="D131" s="96">
        <f>G68</f>
        <v>-7.8390000000000005E-3</v>
      </c>
      <c r="E131" s="97" t="s">
        <v>140</v>
      </c>
      <c r="F131" s="72">
        <f>(45+G68)</f>
        <v>44.992161000000003</v>
      </c>
      <c r="G131" s="16"/>
      <c r="H131" s="16"/>
    </row>
    <row r="132" spans="2:17" ht="34" customHeight="1" x14ac:dyDescent="0.4">
      <c r="B132" s="159" t="s">
        <v>141</v>
      </c>
      <c r="C132" s="159"/>
      <c r="D132" s="98">
        <f>F131</f>
        <v>44.992161000000003</v>
      </c>
      <c r="E132" s="73" t="s">
        <v>116</v>
      </c>
      <c r="F132" s="70"/>
      <c r="G132" s="16"/>
      <c r="H132" s="16"/>
      <c r="I132" s="9"/>
      <c r="P132" s="21"/>
      <c r="Q132" s="21"/>
    </row>
    <row r="133" spans="2:17" ht="30" customHeight="1" thickBot="1" x14ac:dyDescent="0.4">
      <c r="B133" s="70"/>
      <c r="C133" s="70"/>
      <c r="D133" s="72"/>
      <c r="E133" s="16"/>
      <c r="F133" s="16"/>
      <c r="G133" s="16"/>
      <c r="H133" s="16"/>
    </row>
    <row r="134" spans="2:17" ht="71.150000000000006" customHeight="1" thickBot="1" x14ac:dyDescent="0.3">
      <c r="B134" s="172" t="s">
        <v>104</v>
      </c>
      <c r="C134" s="173"/>
      <c r="D134" s="173"/>
      <c r="E134" s="173"/>
      <c r="F134" s="173"/>
      <c r="G134" s="173"/>
      <c r="H134" s="174"/>
    </row>
    <row r="135" spans="2:17" ht="74.25" customHeight="1" thickBot="1" x14ac:dyDescent="0.3">
      <c r="B135" s="160" t="s">
        <v>117</v>
      </c>
      <c r="C135" s="161"/>
      <c r="D135" s="161"/>
      <c r="E135" s="161"/>
      <c r="F135" s="161"/>
      <c r="G135" s="161"/>
      <c r="H135" s="162"/>
    </row>
    <row r="136" spans="2:17" ht="69" customHeight="1" thickBot="1" x14ac:dyDescent="0.3">
      <c r="B136" s="156"/>
      <c r="C136" s="156"/>
      <c r="D136" s="156"/>
      <c r="E136" s="156"/>
      <c r="F136" s="156"/>
      <c r="G136" s="156"/>
      <c r="H136" s="156"/>
    </row>
    <row r="137" spans="2:17" ht="33" customHeight="1" x14ac:dyDescent="0.25">
      <c r="B137" s="163" t="s">
        <v>143</v>
      </c>
      <c r="C137" s="148" t="s">
        <v>105</v>
      </c>
      <c r="D137" s="69" t="s">
        <v>106</v>
      </c>
      <c r="E137" s="175" t="s">
        <v>107</v>
      </c>
      <c r="F137" s="175"/>
      <c r="G137" s="176" t="s">
        <v>108</v>
      </c>
      <c r="H137" s="177"/>
    </row>
    <row r="138" spans="2:17" s="70" customFormat="1" ht="33" customHeight="1" thickBot="1" x14ac:dyDescent="0.4">
      <c r="B138" s="164"/>
      <c r="C138" s="180">
        <v>14400</v>
      </c>
      <c r="D138" s="181"/>
      <c r="E138" s="181"/>
      <c r="F138" s="181"/>
      <c r="G138" s="178"/>
      <c r="H138" s="179"/>
      <c r="J138" s="10"/>
      <c r="K138" s="10"/>
      <c r="L138" s="10"/>
      <c r="M138" s="1"/>
      <c r="N138" s="1"/>
    </row>
    <row r="139" spans="2:17" s="70" customFormat="1" ht="33" customHeight="1" x14ac:dyDescent="0.35">
      <c r="B139" s="156"/>
      <c r="C139" s="156"/>
      <c r="D139" s="156"/>
      <c r="E139" s="156"/>
      <c r="F139" s="156"/>
      <c r="G139" s="156"/>
      <c r="H139" s="156"/>
      <c r="J139" s="10"/>
      <c r="K139" s="10"/>
      <c r="L139" s="10"/>
      <c r="M139" s="1"/>
      <c r="N139" s="1"/>
    </row>
    <row r="140" spans="2:17" s="70" customFormat="1" ht="40.5" customHeight="1" x14ac:dyDescent="0.35">
      <c r="B140" s="157" t="s">
        <v>148</v>
      </c>
      <c r="C140" s="157"/>
      <c r="D140" s="157"/>
      <c r="E140" s="157"/>
      <c r="F140" s="157"/>
      <c r="G140" s="157"/>
      <c r="H140" s="157"/>
      <c r="J140" s="10"/>
      <c r="K140" s="10"/>
      <c r="L140" s="10"/>
      <c r="M140" s="1"/>
      <c r="N140" s="1"/>
    </row>
    <row r="141" spans="2:17" s="70" customFormat="1" ht="33" customHeight="1" x14ac:dyDescent="0.35">
      <c r="B141" s="158" t="s">
        <v>109</v>
      </c>
      <c r="C141" s="158"/>
      <c r="E141" s="71"/>
      <c r="F141" s="71"/>
      <c r="G141" s="71"/>
      <c r="H141" s="71"/>
      <c r="J141" s="10"/>
      <c r="K141" s="10"/>
      <c r="L141" s="10"/>
      <c r="M141" s="1"/>
      <c r="N141" s="1"/>
    </row>
    <row r="142" spans="2:17" ht="43.5" customHeight="1" x14ac:dyDescent="0.35">
      <c r="B142" s="70"/>
      <c r="C142" s="95" t="str">
        <f>CONCATENATE(" $1,500.000"," +")</f>
        <v xml:space="preserve"> $1,500.000 +</v>
      </c>
      <c r="D142" s="96">
        <f>G71</f>
        <v>0</v>
      </c>
      <c r="E142" s="97" t="s">
        <v>140</v>
      </c>
      <c r="F142" s="72">
        <f>(1500+G71)</f>
        <v>1500</v>
      </c>
      <c r="G142" s="16"/>
      <c r="H142" s="16"/>
    </row>
    <row r="143" spans="2:17" ht="27" customHeight="1" x14ac:dyDescent="0.4">
      <c r="B143" s="159" t="s">
        <v>141</v>
      </c>
      <c r="C143" s="159"/>
      <c r="D143" s="98">
        <f>F142</f>
        <v>1500</v>
      </c>
      <c r="E143" s="171" t="s">
        <v>118</v>
      </c>
      <c r="F143" s="171"/>
      <c r="G143" s="16"/>
      <c r="H143" s="70"/>
      <c r="I143" s="9"/>
      <c r="P143" s="21"/>
      <c r="Q143" s="21"/>
    </row>
    <row r="144" spans="2:17" ht="30" customHeight="1" thickBot="1" x14ac:dyDescent="0.4">
      <c r="B144" s="70"/>
      <c r="C144" s="70"/>
      <c r="D144" s="72"/>
      <c r="E144" s="16"/>
      <c r="F144" s="16"/>
      <c r="G144" s="16"/>
      <c r="H144" s="16"/>
    </row>
    <row r="145" spans="2:15" ht="71.150000000000006" customHeight="1" thickBot="1" x14ac:dyDescent="0.3">
      <c r="B145" s="172" t="s">
        <v>104</v>
      </c>
      <c r="C145" s="173"/>
      <c r="D145" s="173"/>
      <c r="E145" s="173"/>
      <c r="F145" s="173"/>
      <c r="G145" s="173"/>
      <c r="H145" s="174"/>
    </row>
    <row r="146" spans="2:15" ht="74.25" customHeight="1" thickBot="1" x14ac:dyDescent="0.3">
      <c r="B146" s="160" t="s">
        <v>150</v>
      </c>
      <c r="C146" s="161"/>
      <c r="D146" s="161"/>
      <c r="E146" s="161"/>
      <c r="F146" s="161"/>
      <c r="G146" s="161"/>
      <c r="H146" s="162"/>
    </row>
    <row r="147" spans="2:15" ht="18.75" customHeight="1" thickBot="1" x14ac:dyDescent="0.3">
      <c r="B147" s="156"/>
      <c r="C147" s="156"/>
      <c r="D147" s="156"/>
      <c r="E147" s="156"/>
      <c r="F147" s="156"/>
      <c r="G147" s="156"/>
      <c r="H147" s="156"/>
    </row>
    <row r="148" spans="2:15" ht="33" customHeight="1" x14ac:dyDescent="0.25">
      <c r="B148" s="163" t="s">
        <v>142</v>
      </c>
      <c r="C148" s="165" t="s">
        <v>105</v>
      </c>
      <c r="D148" s="167" t="s">
        <v>106</v>
      </c>
      <c r="E148" s="165" t="s">
        <v>107</v>
      </c>
      <c r="F148" s="165"/>
      <c r="G148" s="165" t="s">
        <v>108</v>
      </c>
      <c r="H148" s="169"/>
    </row>
    <row r="149" spans="2:15" s="70" customFormat="1" ht="33" customHeight="1" thickBot="1" x14ac:dyDescent="0.4">
      <c r="B149" s="164"/>
      <c r="C149" s="166"/>
      <c r="D149" s="168"/>
      <c r="E149" s="166"/>
      <c r="F149" s="166"/>
      <c r="G149" s="166"/>
      <c r="H149" s="170"/>
      <c r="J149" s="10"/>
      <c r="K149" s="10"/>
      <c r="L149" s="10"/>
      <c r="M149" s="1"/>
      <c r="N149" s="1"/>
    </row>
    <row r="150" spans="2:15" s="70" customFormat="1" ht="33" customHeight="1" x14ac:dyDescent="0.35">
      <c r="B150" s="156"/>
      <c r="C150" s="156"/>
      <c r="D150" s="156"/>
      <c r="E150" s="156"/>
      <c r="F150" s="156"/>
      <c r="G150" s="156"/>
      <c r="H150" s="156"/>
      <c r="J150" s="10"/>
      <c r="K150" s="10"/>
      <c r="L150" s="10"/>
      <c r="M150" s="1"/>
      <c r="N150" s="1"/>
    </row>
    <row r="151" spans="2:15" s="70" customFormat="1" ht="40.5" customHeight="1" x14ac:dyDescent="0.35">
      <c r="B151" s="157" t="s">
        <v>149</v>
      </c>
      <c r="C151" s="157"/>
      <c r="D151" s="157"/>
      <c r="E151" s="157"/>
      <c r="F151" s="157"/>
      <c r="G151" s="157"/>
      <c r="H151" s="157"/>
      <c r="J151" s="10"/>
      <c r="K151" s="10"/>
      <c r="L151" s="10"/>
      <c r="M151" s="1"/>
      <c r="N151" s="1"/>
    </row>
    <row r="152" spans="2:15" s="70" customFormat="1" ht="33" customHeight="1" x14ac:dyDescent="0.35">
      <c r="B152" s="158" t="s">
        <v>109</v>
      </c>
      <c r="C152" s="158"/>
      <c r="E152" s="71"/>
      <c r="F152" s="71"/>
      <c r="G152" s="71"/>
      <c r="H152" s="71"/>
      <c r="J152" s="10"/>
      <c r="K152" s="10"/>
      <c r="L152" s="10"/>
      <c r="M152" s="1"/>
      <c r="N152" s="1"/>
    </row>
    <row r="153" spans="2:15" ht="17.5" x14ac:dyDescent="0.35">
      <c r="B153" s="70"/>
      <c r="C153" s="95" t="str">
        <f>CONCATENATE(" $200.000"," +")</f>
        <v xml:space="preserve"> $200.000 +</v>
      </c>
      <c r="D153" s="96">
        <f>G75</f>
        <v>-3.5879999999999996</v>
      </c>
      <c r="E153" s="97" t="s">
        <v>140</v>
      </c>
      <c r="F153" s="72">
        <f>(200+G75)</f>
        <v>196.41200000000001</v>
      </c>
      <c r="G153" s="16"/>
      <c r="H153" s="16"/>
      <c r="O153" s="21"/>
    </row>
    <row r="154" spans="2:15" ht="18" x14ac:dyDescent="0.4">
      <c r="B154" s="159" t="s">
        <v>141</v>
      </c>
      <c r="C154" s="159"/>
      <c r="D154" s="98">
        <f>F153</f>
        <v>196.41200000000001</v>
      </c>
      <c r="E154" s="73" t="s">
        <v>12</v>
      </c>
      <c r="F154" s="73"/>
      <c r="G154" s="16"/>
      <c r="H154" s="70"/>
      <c r="O154" s="21"/>
    </row>
    <row r="155" spans="2:15" ht="17.5" x14ac:dyDescent="0.35">
      <c r="B155" s="70"/>
      <c r="C155" s="70"/>
      <c r="D155" s="72"/>
      <c r="E155" s="16"/>
      <c r="F155" s="16"/>
      <c r="G155" s="16"/>
      <c r="H155" s="16"/>
      <c r="O155" s="21"/>
    </row>
    <row r="156" spans="2:15" x14ac:dyDescent="0.25">
      <c r="O156" s="21"/>
    </row>
  </sheetData>
  <sheetProtection algorithmName="SHA-512" hashValue="bRTyxi1S2/XyfS6kK7ddHuJ1u1vDQiRiibgkutWTA7FiEenIMXdEn2rbLOS8CueEnhkvn0gRsdBIh5+Hms3kkg==" saltValue="PgLMG1AUZAGnJYsKPeDQSg==" spinCount="100000" sheet="1" formatColumns="0" formatRows="0"/>
  <mergeCells count="157">
    <mergeCell ref="J6:K6"/>
    <mergeCell ref="M6:N8"/>
    <mergeCell ref="B7:E7"/>
    <mergeCell ref="B8:H8"/>
    <mergeCell ref="B9:H9"/>
    <mergeCell ref="B10:C10"/>
    <mergeCell ref="D10:F10"/>
    <mergeCell ref="B1:D1"/>
    <mergeCell ref="C3:E3"/>
    <mergeCell ref="G3:H3"/>
    <mergeCell ref="C4:E4"/>
    <mergeCell ref="G4:H4"/>
    <mergeCell ref="B6:E6"/>
    <mergeCell ref="F6:G6"/>
    <mergeCell ref="B16:H16"/>
    <mergeCell ref="B17:H17"/>
    <mergeCell ref="B18:H18"/>
    <mergeCell ref="B19:H19"/>
    <mergeCell ref="B20:H20"/>
    <mergeCell ref="G21:H21"/>
    <mergeCell ref="B11:H11"/>
    <mergeCell ref="J11:K11"/>
    <mergeCell ref="B12:E12"/>
    <mergeCell ref="B13:H13"/>
    <mergeCell ref="B14:H14"/>
    <mergeCell ref="B15:H15"/>
    <mergeCell ref="G28:H28"/>
    <mergeCell ref="G29:H29"/>
    <mergeCell ref="G30:H30"/>
    <mergeCell ref="G31:H31"/>
    <mergeCell ref="G32:H32"/>
    <mergeCell ref="G33:H33"/>
    <mergeCell ref="G22:H22"/>
    <mergeCell ref="G23:H23"/>
    <mergeCell ref="G24:H24"/>
    <mergeCell ref="G25:H25"/>
    <mergeCell ref="G26:H26"/>
    <mergeCell ref="G27:H27"/>
    <mergeCell ref="G40:H40"/>
    <mergeCell ref="G41:H41"/>
    <mergeCell ref="G42:H42"/>
    <mergeCell ref="G43:H43"/>
    <mergeCell ref="G44:H44"/>
    <mergeCell ref="G45:H45"/>
    <mergeCell ref="G34:H34"/>
    <mergeCell ref="G35:H35"/>
    <mergeCell ref="G36:H36"/>
    <mergeCell ref="G37:H37"/>
    <mergeCell ref="G38:H38"/>
    <mergeCell ref="G39:H39"/>
    <mergeCell ref="G52:H52"/>
    <mergeCell ref="G53:H53"/>
    <mergeCell ref="B54:H54"/>
    <mergeCell ref="B56:H56"/>
    <mergeCell ref="G57:H57"/>
    <mergeCell ref="G58:H58"/>
    <mergeCell ref="G46:H46"/>
    <mergeCell ref="G47:H47"/>
    <mergeCell ref="G48:H48"/>
    <mergeCell ref="G49:H49"/>
    <mergeCell ref="G50:H50"/>
    <mergeCell ref="G51:H51"/>
    <mergeCell ref="G66:H66"/>
    <mergeCell ref="G67:H67"/>
    <mergeCell ref="G68:H68"/>
    <mergeCell ref="B69:H69"/>
    <mergeCell ref="G70:H70"/>
    <mergeCell ref="G71:H71"/>
    <mergeCell ref="B60:H60"/>
    <mergeCell ref="G61:H61"/>
    <mergeCell ref="G62:H62"/>
    <mergeCell ref="G63:H63"/>
    <mergeCell ref="G64:H64"/>
    <mergeCell ref="G65:H65"/>
    <mergeCell ref="G79:H79"/>
    <mergeCell ref="G80:H80"/>
    <mergeCell ref="G81:H81"/>
    <mergeCell ref="G82:H82"/>
    <mergeCell ref="G83:H83"/>
    <mergeCell ref="B85:H85"/>
    <mergeCell ref="B73:H73"/>
    <mergeCell ref="G74:H74"/>
    <mergeCell ref="G75:H75"/>
    <mergeCell ref="G76:H76"/>
    <mergeCell ref="G77:H77"/>
    <mergeCell ref="G78:H78"/>
    <mergeCell ref="B93:B94"/>
    <mergeCell ref="E93:F93"/>
    <mergeCell ref="G93:H94"/>
    <mergeCell ref="C94:F94"/>
    <mergeCell ref="B95:H95"/>
    <mergeCell ref="B96:H96"/>
    <mergeCell ref="G86:H86"/>
    <mergeCell ref="G87:H87"/>
    <mergeCell ref="G88:H88"/>
    <mergeCell ref="B90:H90"/>
    <mergeCell ref="B91:H91"/>
    <mergeCell ref="B92:H92"/>
    <mergeCell ref="B97:C97"/>
    <mergeCell ref="B99:C99"/>
    <mergeCell ref="B101:H101"/>
    <mergeCell ref="B102:H102"/>
    <mergeCell ref="B103:H103"/>
    <mergeCell ref="B104:B105"/>
    <mergeCell ref="E104:F104"/>
    <mergeCell ref="G104:H105"/>
    <mergeCell ref="C105:F105"/>
    <mergeCell ref="B114:H114"/>
    <mergeCell ref="B115:B116"/>
    <mergeCell ref="E115:F115"/>
    <mergeCell ref="G115:H116"/>
    <mergeCell ref="C116:F116"/>
    <mergeCell ref="B117:H117"/>
    <mergeCell ref="B106:H106"/>
    <mergeCell ref="B107:H107"/>
    <mergeCell ref="B108:C108"/>
    <mergeCell ref="B110:C110"/>
    <mergeCell ref="B112:H112"/>
    <mergeCell ref="B113:H113"/>
    <mergeCell ref="B126:B127"/>
    <mergeCell ref="E126:F126"/>
    <mergeCell ref="G126:H127"/>
    <mergeCell ref="C127:F127"/>
    <mergeCell ref="B128:H128"/>
    <mergeCell ref="B129:H129"/>
    <mergeCell ref="B118:H118"/>
    <mergeCell ref="B119:C119"/>
    <mergeCell ref="B121:C121"/>
    <mergeCell ref="B123:H123"/>
    <mergeCell ref="B124:H124"/>
    <mergeCell ref="B125:H125"/>
    <mergeCell ref="B139:H139"/>
    <mergeCell ref="B140:H140"/>
    <mergeCell ref="B141:C141"/>
    <mergeCell ref="B143:C143"/>
    <mergeCell ref="E143:F143"/>
    <mergeCell ref="B145:H145"/>
    <mergeCell ref="B130:C130"/>
    <mergeCell ref="B132:C132"/>
    <mergeCell ref="B134:H134"/>
    <mergeCell ref="B135:H135"/>
    <mergeCell ref="B136:H136"/>
    <mergeCell ref="B137:B138"/>
    <mergeCell ref="E137:F137"/>
    <mergeCell ref="G137:H138"/>
    <mergeCell ref="C138:F138"/>
    <mergeCell ref="B150:H150"/>
    <mergeCell ref="B151:H151"/>
    <mergeCell ref="B152:C152"/>
    <mergeCell ref="B154:C154"/>
    <mergeCell ref="B146:H146"/>
    <mergeCell ref="B147:H147"/>
    <mergeCell ref="B148:B149"/>
    <mergeCell ref="C148:C149"/>
    <mergeCell ref="D148:D149"/>
    <mergeCell ref="E148:F149"/>
    <mergeCell ref="G148:H149"/>
  </mergeCells>
  <dataValidations count="5">
    <dataValidation type="list" allowBlank="1" showInputMessage="1" showErrorMessage="1" sqref="K13" xr:uid="{9FA3FB93-B13C-4BEE-A501-7E9522BAF8DF}">
      <formula1>$N$9:$N$42</formula1>
    </dataValidation>
    <dataValidation type="list" allowBlank="1" showInputMessage="1" showErrorMessage="1" sqref="WVR983045 K65405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K130941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K196477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K262013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K327549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K393085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K458621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K524157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K589693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K655229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K720765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K786301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K851837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K917373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K982909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K9" xr:uid="{F803A6E6-7909-4929-AE47-1B7DBB0C2D7F}">
      <formula1>$M$11:$M$22</formula1>
    </dataValidation>
    <dataValidation type="list" allowBlank="1" showInputMessage="1" showErrorMessage="1" sqref="WVR983049 WLV983049 WBZ983049 VSD983049 VIH983049 UYL983049 UOP983049 UET983049 TUX983049 TLB983049 TBF983049 SRJ983049 SHN983049 RXR983049 RNV983049 RDZ983049 QUD983049 QKH983049 QAL983049 PQP983049 PGT983049 OWX983049 ONB983049 ODF983049 NTJ983049 NJN983049 MZR983049 MPV983049 MFZ983049 LWD983049 LMH983049 LCL983049 KSP983049 KIT983049 JYX983049 JPB983049 JFF983049 IVJ983049 ILN983049 IBR983049 HRV983049 HHZ983049 GYD983049 GOH983049 GEL983049 FUP983049 FKT983049 FAX983049 ERB983049 EHF983049 DXJ983049 DNN983049 DDR983049 CTV983049 CJZ983049 CAD983049 BQH983049 BGL983049 AWP983049 AMT983049 ACX983049 TB983049 JF983049 K982913 WVR917513 WLV917513 WBZ917513 VSD917513 VIH917513 UYL917513 UOP917513 UET917513 TUX917513 TLB917513 TBF917513 SRJ917513 SHN917513 RXR917513 RNV917513 RDZ917513 QUD917513 QKH917513 QAL917513 PQP917513 PGT917513 OWX917513 ONB917513 ODF917513 NTJ917513 NJN917513 MZR917513 MPV917513 MFZ917513 LWD917513 LMH917513 LCL917513 KSP917513 KIT917513 JYX917513 JPB917513 JFF917513 IVJ917513 ILN917513 IBR917513 HRV917513 HHZ917513 GYD917513 GOH917513 GEL917513 FUP917513 FKT917513 FAX917513 ERB917513 EHF917513 DXJ917513 DNN917513 DDR917513 CTV917513 CJZ917513 CAD917513 BQH917513 BGL917513 AWP917513 AMT917513 ACX917513 TB917513 JF917513 K917377 WVR851977 WLV851977 WBZ851977 VSD851977 VIH851977 UYL851977 UOP851977 UET851977 TUX851977 TLB851977 TBF851977 SRJ851977 SHN851977 RXR851977 RNV851977 RDZ851977 QUD851977 QKH851977 QAL851977 PQP851977 PGT851977 OWX851977 ONB851977 ODF851977 NTJ851977 NJN851977 MZR851977 MPV851977 MFZ851977 LWD851977 LMH851977 LCL851977 KSP851977 KIT851977 JYX851977 JPB851977 JFF851977 IVJ851977 ILN851977 IBR851977 HRV851977 HHZ851977 GYD851977 GOH851977 GEL851977 FUP851977 FKT851977 FAX851977 ERB851977 EHF851977 DXJ851977 DNN851977 DDR851977 CTV851977 CJZ851977 CAD851977 BQH851977 BGL851977 AWP851977 AMT851977 ACX851977 TB851977 JF851977 K851841 WVR786441 WLV786441 WBZ786441 VSD786441 VIH786441 UYL786441 UOP786441 UET786441 TUX786441 TLB786441 TBF786441 SRJ786441 SHN786441 RXR786441 RNV786441 RDZ786441 QUD786441 QKH786441 QAL786441 PQP786441 PGT786441 OWX786441 ONB786441 ODF786441 NTJ786441 NJN786441 MZR786441 MPV786441 MFZ786441 LWD786441 LMH786441 LCL786441 KSP786441 KIT786441 JYX786441 JPB786441 JFF786441 IVJ786441 ILN786441 IBR786441 HRV786441 HHZ786441 GYD786441 GOH786441 GEL786441 FUP786441 FKT786441 FAX786441 ERB786441 EHF786441 DXJ786441 DNN786441 DDR786441 CTV786441 CJZ786441 CAD786441 BQH786441 BGL786441 AWP786441 AMT786441 ACX786441 TB786441 JF786441 K786305 WVR720905 WLV720905 WBZ720905 VSD720905 VIH720905 UYL720905 UOP720905 UET720905 TUX720905 TLB720905 TBF720905 SRJ720905 SHN720905 RXR720905 RNV720905 RDZ720905 QUD720905 QKH720905 QAL720905 PQP720905 PGT720905 OWX720905 ONB720905 ODF720905 NTJ720905 NJN720905 MZR720905 MPV720905 MFZ720905 LWD720905 LMH720905 LCL720905 KSP720905 KIT720905 JYX720905 JPB720905 JFF720905 IVJ720905 ILN720905 IBR720905 HRV720905 HHZ720905 GYD720905 GOH720905 GEL720905 FUP720905 FKT720905 FAX720905 ERB720905 EHF720905 DXJ720905 DNN720905 DDR720905 CTV720905 CJZ720905 CAD720905 BQH720905 BGL720905 AWP720905 AMT720905 ACX720905 TB720905 JF720905 K720769 WVR655369 WLV655369 WBZ655369 VSD655369 VIH655369 UYL655369 UOP655369 UET655369 TUX655369 TLB655369 TBF655369 SRJ655369 SHN655369 RXR655369 RNV655369 RDZ655369 QUD655369 QKH655369 QAL655369 PQP655369 PGT655369 OWX655369 ONB655369 ODF655369 NTJ655369 NJN655369 MZR655369 MPV655369 MFZ655369 LWD655369 LMH655369 LCL655369 KSP655369 KIT655369 JYX655369 JPB655369 JFF655369 IVJ655369 ILN655369 IBR655369 HRV655369 HHZ655369 GYD655369 GOH655369 GEL655369 FUP655369 FKT655369 FAX655369 ERB655369 EHF655369 DXJ655369 DNN655369 DDR655369 CTV655369 CJZ655369 CAD655369 BQH655369 BGL655369 AWP655369 AMT655369 ACX655369 TB655369 JF655369 K655233 WVR589833 WLV589833 WBZ589833 VSD589833 VIH589833 UYL589833 UOP589833 UET589833 TUX589833 TLB589833 TBF589833 SRJ589833 SHN589833 RXR589833 RNV589833 RDZ589833 QUD589833 QKH589833 QAL589833 PQP589833 PGT589833 OWX589833 ONB589833 ODF589833 NTJ589833 NJN589833 MZR589833 MPV589833 MFZ589833 LWD589833 LMH589833 LCL589833 KSP589833 KIT589833 JYX589833 JPB589833 JFF589833 IVJ589833 ILN589833 IBR589833 HRV589833 HHZ589833 GYD589833 GOH589833 GEL589833 FUP589833 FKT589833 FAX589833 ERB589833 EHF589833 DXJ589833 DNN589833 DDR589833 CTV589833 CJZ589833 CAD589833 BQH589833 BGL589833 AWP589833 AMT589833 ACX589833 TB589833 JF589833 K589697 WVR524297 WLV524297 WBZ524297 VSD524297 VIH524297 UYL524297 UOP524297 UET524297 TUX524297 TLB524297 TBF524297 SRJ524297 SHN524297 RXR524297 RNV524297 RDZ524297 QUD524297 QKH524297 QAL524297 PQP524297 PGT524297 OWX524297 ONB524297 ODF524297 NTJ524297 NJN524297 MZR524297 MPV524297 MFZ524297 LWD524297 LMH524297 LCL524297 KSP524297 KIT524297 JYX524297 JPB524297 JFF524297 IVJ524297 ILN524297 IBR524297 HRV524297 HHZ524297 GYD524297 GOH524297 GEL524297 FUP524297 FKT524297 FAX524297 ERB524297 EHF524297 DXJ524297 DNN524297 DDR524297 CTV524297 CJZ524297 CAD524297 BQH524297 BGL524297 AWP524297 AMT524297 ACX524297 TB524297 JF524297 K524161 WVR458761 WLV458761 WBZ458761 VSD458761 VIH458761 UYL458761 UOP458761 UET458761 TUX458761 TLB458761 TBF458761 SRJ458761 SHN458761 RXR458761 RNV458761 RDZ458761 QUD458761 QKH458761 QAL458761 PQP458761 PGT458761 OWX458761 ONB458761 ODF458761 NTJ458761 NJN458761 MZR458761 MPV458761 MFZ458761 LWD458761 LMH458761 LCL458761 KSP458761 KIT458761 JYX458761 JPB458761 JFF458761 IVJ458761 ILN458761 IBR458761 HRV458761 HHZ458761 GYD458761 GOH458761 GEL458761 FUP458761 FKT458761 FAX458761 ERB458761 EHF458761 DXJ458761 DNN458761 DDR458761 CTV458761 CJZ458761 CAD458761 BQH458761 BGL458761 AWP458761 AMT458761 ACX458761 TB458761 JF458761 K458625 WVR393225 WLV393225 WBZ393225 VSD393225 VIH393225 UYL393225 UOP393225 UET393225 TUX393225 TLB393225 TBF393225 SRJ393225 SHN393225 RXR393225 RNV393225 RDZ393225 QUD393225 QKH393225 QAL393225 PQP393225 PGT393225 OWX393225 ONB393225 ODF393225 NTJ393225 NJN393225 MZR393225 MPV393225 MFZ393225 LWD393225 LMH393225 LCL393225 KSP393225 KIT393225 JYX393225 JPB393225 JFF393225 IVJ393225 ILN393225 IBR393225 HRV393225 HHZ393225 GYD393225 GOH393225 GEL393225 FUP393225 FKT393225 FAX393225 ERB393225 EHF393225 DXJ393225 DNN393225 DDR393225 CTV393225 CJZ393225 CAD393225 BQH393225 BGL393225 AWP393225 AMT393225 ACX393225 TB393225 JF393225 K393089 WVR327689 WLV327689 WBZ327689 VSD327689 VIH327689 UYL327689 UOP327689 UET327689 TUX327689 TLB327689 TBF327689 SRJ327689 SHN327689 RXR327689 RNV327689 RDZ327689 QUD327689 QKH327689 QAL327689 PQP327689 PGT327689 OWX327689 ONB327689 ODF327689 NTJ327689 NJN327689 MZR327689 MPV327689 MFZ327689 LWD327689 LMH327689 LCL327689 KSP327689 KIT327689 JYX327689 JPB327689 JFF327689 IVJ327689 ILN327689 IBR327689 HRV327689 HHZ327689 GYD327689 GOH327689 GEL327689 FUP327689 FKT327689 FAX327689 ERB327689 EHF327689 DXJ327689 DNN327689 DDR327689 CTV327689 CJZ327689 CAD327689 BQH327689 BGL327689 AWP327689 AMT327689 ACX327689 TB327689 JF327689 K327553 WVR262153 WLV262153 WBZ262153 VSD262153 VIH262153 UYL262153 UOP262153 UET262153 TUX262153 TLB262153 TBF262153 SRJ262153 SHN262153 RXR262153 RNV262153 RDZ262153 QUD262153 QKH262153 QAL262153 PQP262153 PGT262153 OWX262153 ONB262153 ODF262153 NTJ262153 NJN262153 MZR262153 MPV262153 MFZ262153 LWD262153 LMH262153 LCL262153 KSP262153 KIT262153 JYX262153 JPB262153 JFF262153 IVJ262153 ILN262153 IBR262153 HRV262153 HHZ262153 GYD262153 GOH262153 GEL262153 FUP262153 FKT262153 FAX262153 ERB262153 EHF262153 DXJ262153 DNN262153 DDR262153 CTV262153 CJZ262153 CAD262153 BQH262153 BGL262153 AWP262153 AMT262153 ACX262153 TB262153 JF262153 K262017 WVR196617 WLV196617 WBZ196617 VSD196617 VIH196617 UYL196617 UOP196617 UET196617 TUX196617 TLB196617 TBF196617 SRJ196617 SHN196617 RXR196617 RNV196617 RDZ196617 QUD196617 QKH196617 QAL196617 PQP196617 PGT196617 OWX196617 ONB196617 ODF196617 NTJ196617 NJN196617 MZR196617 MPV196617 MFZ196617 LWD196617 LMH196617 LCL196617 KSP196617 KIT196617 JYX196617 JPB196617 JFF196617 IVJ196617 ILN196617 IBR196617 HRV196617 HHZ196617 GYD196617 GOH196617 GEL196617 FUP196617 FKT196617 FAX196617 ERB196617 EHF196617 DXJ196617 DNN196617 DDR196617 CTV196617 CJZ196617 CAD196617 BQH196617 BGL196617 AWP196617 AMT196617 ACX196617 TB196617 JF196617 K196481 WVR131081 WLV131081 WBZ131081 VSD131081 VIH131081 UYL131081 UOP131081 UET131081 TUX131081 TLB131081 TBF131081 SRJ131081 SHN131081 RXR131081 RNV131081 RDZ131081 QUD131081 QKH131081 QAL131081 PQP131081 PGT131081 OWX131081 ONB131081 ODF131081 NTJ131081 NJN131081 MZR131081 MPV131081 MFZ131081 LWD131081 LMH131081 LCL131081 KSP131081 KIT131081 JYX131081 JPB131081 JFF131081 IVJ131081 ILN131081 IBR131081 HRV131081 HHZ131081 GYD131081 GOH131081 GEL131081 FUP131081 FKT131081 FAX131081 ERB131081 EHF131081 DXJ131081 DNN131081 DDR131081 CTV131081 CJZ131081 CAD131081 BQH131081 BGL131081 AWP131081 AMT131081 ACX131081 TB131081 JF131081 K130945 WVR65545 WLV65545 WBZ65545 VSD65545 VIH65545 UYL65545 UOP65545 UET65545 TUX65545 TLB65545 TBF65545 SRJ65545 SHN65545 RXR65545 RNV65545 RDZ65545 QUD65545 QKH65545 QAL65545 PQP65545 PGT65545 OWX65545 ONB65545 ODF65545 NTJ65545 NJN65545 MZR65545 MPV65545 MFZ65545 LWD65545 LMH65545 LCL65545 KSP65545 KIT65545 JYX65545 JPB65545 JFF65545 IVJ65545 ILN65545 IBR65545 HRV65545 HHZ65545 GYD65545 GOH65545 GEL65545 FUP65545 FKT65545 FAX65545 ERB65545 EHF65545 DXJ65545 DNN65545 DDR65545 CTV65545 CJZ65545 CAD65545 BQH65545 BGL65545 AWP65545 AMT65545 ACX65545 TB65545 JF65545 K65409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JF6" xr:uid="{9D86DC41-F92F-4CD7-8E71-1710FCFBEB0F}">
      <formula1>#REF!</formula1>
    </dataValidation>
    <dataValidation type="list" allowBlank="1" showInputMessage="1" showErrorMessage="1" sqref="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K65404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K130940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K196476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K262012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K327548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K393084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K458620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K524156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K589692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K655228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K720764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K786300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K851836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K917372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K982908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xr:uid="{3CDE9B8E-BDF1-4BBE-8BC4-C9DB69528B31}">
      <formula1>$N$9:$N$9</formula1>
    </dataValidation>
    <dataValidation type="list" allowBlank="1" showInputMessage="1" showErrorMessage="1" sqref="K8" xr:uid="{500F8AB9-7B62-4D3F-8F2E-67DCB966B1CA}">
      <formula1>"2024,2025,2026,2027,2028"</formula1>
    </dataValidation>
  </dataValidations>
  <hyperlinks>
    <hyperlink ref="M9" r:id="rId1" display="https://www.dot.ny.gov/main/business-center/contractors/construction-division/fuel-asphalt-steel-price-adjustments?nd=nysdot" xr:uid="{524C2213-2B0C-4DDF-8E97-5B8FF5370A26}"/>
  </hyperlinks>
  <printOptions horizontalCentered="1"/>
  <pageMargins left="0.25" right="0.25" top="0.75" bottom="0.75" header="0.3" footer="0.3"/>
  <pageSetup scale="52" orientation="portrait" horizontalDpi="4294967295" r:id="rId2"/>
  <rowBreaks count="7" manualBreakCount="7">
    <brk id="17" min="1" max="7" man="1"/>
    <brk id="54" min="1" max="7" man="1"/>
    <brk id="72" min="1" max="7" man="1"/>
    <brk id="100" min="1" max="7" man="1"/>
    <brk id="111" min="1" max="7" man="1"/>
    <brk id="122" min="1" max="7" man="1"/>
    <brk id="144"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C2E9-45DD-49CC-8541-58536DB2D852}">
  <dimension ref="B1:Q156"/>
  <sheetViews>
    <sheetView showGridLines="0" showRowColHeaders="0" zoomScaleNormal="100" workbookViewId="0">
      <selection activeCell="C4" sqref="C4:E4"/>
    </sheetView>
  </sheetViews>
  <sheetFormatPr defaultColWidth="23.81640625" defaultRowHeight="12.5" x14ac:dyDescent="0.25"/>
  <cols>
    <col min="1" max="1" width="9.1796875" style="1" customWidth="1"/>
    <col min="2" max="2" width="28.453125" style="1" customWidth="1"/>
    <col min="3" max="3" width="37.54296875" style="1" customWidth="1"/>
    <col min="4" max="4" width="17.453125" style="1" customWidth="1"/>
    <col min="5" max="5" width="17.1796875" style="1" customWidth="1"/>
    <col min="6" max="6" width="23.81640625" style="1" customWidth="1"/>
    <col min="7" max="7" width="25.453125" style="1" customWidth="1"/>
    <col min="8" max="8" width="19" style="1" customWidth="1"/>
    <col min="9" max="9" width="4.1796875" style="1" customWidth="1"/>
    <col min="10" max="11" width="22.54296875" style="10" hidden="1" customWidth="1"/>
    <col min="12" max="12" width="11.453125" style="10" hidden="1" customWidth="1"/>
    <col min="13" max="13" width="25.54296875" style="1" hidden="1" customWidth="1"/>
    <col min="14" max="14" width="27.453125" style="1" hidden="1" customWidth="1"/>
    <col min="15" max="15" width="22.54296875" style="1" customWidth="1"/>
    <col min="16" max="16" width="13.81640625" style="1" customWidth="1"/>
    <col min="17" max="250" width="9.1796875" style="1" customWidth="1"/>
    <col min="251" max="251" width="20" style="1" customWidth="1"/>
    <col min="252" max="252" width="32.81640625" style="1" customWidth="1"/>
    <col min="253" max="253" width="17.453125" style="1" customWidth="1"/>
    <col min="254" max="254" width="17.1796875" style="1" customWidth="1"/>
    <col min="255" max="255" width="23.81640625" style="1"/>
    <col min="256" max="256" width="9.1796875" style="1" customWidth="1"/>
    <col min="257" max="257" width="28.453125" style="1" customWidth="1"/>
    <col min="258" max="258" width="37.54296875" style="1" customWidth="1"/>
    <col min="259" max="259" width="17.453125" style="1" customWidth="1"/>
    <col min="260" max="260" width="17.1796875" style="1" customWidth="1"/>
    <col min="261" max="261" width="23.81640625" style="1"/>
    <col min="262" max="262" width="25.453125" style="1" customWidth="1"/>
    <col min="263" max="263" width="19" style="1" customWidth="1"/>
    <col min="264" max="279" width="0" style="1" hidden="1" customWidth="1"/>
    <col min="280" max="506" width="9.1796875" style="1" customWidth="1"/>
    <col min="507" max="507" width="20" style="1" customWidth="1"/>
    <col min="508" max="508" width="32.81640625" style="1" customWidth="1"/>
    <col min="509" max="509" width="17.453125" style="1" customWidth="1"/>
    <col min="510" max="510" width="17.1796875" style="1" customWidth="1"/>
    <col min="511" max="511" width="23.81640625" style="1"/>
    <col min="512" max="512" width="9.1796875" style="1" customWidth="1"/>
    <col min="513" max="513" width="28.453125" style="1" customWidth="1"/>
    <col min="514" max="514" width="37.54296875" style="1" customWidth="1"/>
    <col min="515" max="515" width="17.453125" style="1" customWidth="1"/>
    <col min="516" max="516" width="17.1796875" style="1" customWidth="1"/>
    <col min="517" max="517" width="23.81640625" style="1"/>
    <col min="518" max="518" width="25.453125" style="1" customWidth="1"/>
    <col min="519" max="519" width="19" style="1" customWidth="1"/>
    <col min="520" max="535" width="0" style="1" hidden="1" customWidth="1"/>
    <col min="536" max="762" width="9.1796875" style="1" customWidth="1"/>
    <col min="763" max="763" width="20" style="1" customWidth="1"/>
    <col min="764" max="764" width="32.81640625" style="1" customWidth="1"/>
    <col min="765" max="765" width="17.453125" style="1" customWidth="1"/>
    <col min="766" max="766" width="17.1796875" style="1" customWidth="1"/>
    <col min="767" max="767" width="23.81640625" style="1"/>
    <col min="768" max="768" width="9.1796875" style="1" customWidth="1"/>
    <col min="769" max="769" width="28.453125" style="1" customWidth="1"/>
    <col min="770" max="770" width="37.54296875" style="1" customWidth="1"/>
    <col min="771" max="771" width="17.453125" style="1" customWidth="1"/>
    <col min="772" max="772" width="17.1796875" style="1" customWidth="1"/>
    <col min="773" max="773" width="23.81640625" style="1"/>
    <col min="774" max="774" width="25.453125" style="1" customWidth="1"/>
    <col min="775" max="775" width="19" style="1" customWidth="1"/>
    <col min="776" max="791" width="0" style="1" hidden="1" customWidth="1"/>
    <col min="792" max="1018" width="9.1796875" style="1" customWidth="1"/>
    <col min="1019" max="1019" width="20" style="1" customWidth="1"/>
    <col min="1020" max="1020" width="32.81640625" style="1" customWidth="1"/>
    <col min="1021" max="1021" width="17.453125" style="1" customWidth="1"/>
    <col min="1022" max="1022" width="17.1796875" style="1" customWidth="1"/>
    <col min="1023" max="1023" width="23.81640625" style="1"/>
    <col min="1024" max="1024" width="9.1796875" style="1" customWidth="1"/>
    <col min="1025" max="1025" width="28.453125" style="1" customWidth="1"/>
    <col min="1026" max="1026" width="37.54296875" style="1" customWidth="1"/>
    <col min="1027" max="1027" width="17.453125" style="1" customWidth="1"/>
    <col min="1028" max="1028" width="17.1796875" style="1" customWidth="1"/>
    <col min="1029" max="1029" width="23.81640625" style="1"/>
    <col min="1030" max="1030" width="25.453125" style="1" customWidth="1"/>
    <col min="1031" max="1031" width="19" style="1" customWidth="1"/>
    <col min="1032" max="1047" width="0" style="1" hidden="1" customWidth="1"/>
    <col min="1048" max="1274" width="9.1796875" style="1" customWidth="1"/>
    <col min="1275" max="1275" width="20" style="1" customWidth="1"/>
    <col min="1276" max="1276" width="32.81640625" style="1" customWidth="1"/>
    <col min="1277" max="1277" width="17.453125" style="1" customWidth="1"/>
    <col min="1278" max="1278" width="17.1796875" style="1" customWidth="1"/>
    <col min="1279" max="1279" width="23.81640625" style="1"/>
    <col min="1280" max="1280" width="9.1796875" style="1" customWidth="1"/>
    <col min="1281" max="1281" width="28.453125" style="1" customWidth="1"/>
    <col min="1282" max="1282" width="37.54296875" style="1" customWidth="1"/>
    <col min="1283" max="1283" width="17.453125" style="1" customWidth="1"/>
    <col min="1284" max="1284" width="17.1796875" style="1" customWidth="1"/>
    <col min="1285" max="1285" width="23.81640625" style="1"/>
    <col min="1286" max="1286" width="25.453125" style="1" customWidth="1"/>
    <col min="1287" max="1287" width="19" style="1" customWidth="1"/>
    <col min="1288" max="1303" width="0" style="1" hidden="1" customWidth="1"/>
    <col min="1304" max="1530" width="9.1796875" style="1" customWidth="1"/>
    <col min="1531" max="1531" width="20" style="1" customWidth="1"/>
    <col min="1532" max="1532" width="32.81640625" style="1" customWidth="1"/>
    <col min="1533" max="1533" width="17.453125" style="1" customWidth="1"/>
    <col min="1534" max="1534" width="17.1796875" style="1" customWidth="1"/>
    <col min="1535" max="1535" width="23.81640625" style="1"/>
    <col min="1536" max="1536" width="9.1796875" style="1" customWidth="1"/>
    <col min="1537" max="1537" width="28.453125" style="1" customWidth="1"/>
    <col min="1538" max="1538" width="37.54296875" style="1" customWidth="1"/>
    <col min="1539" max="1539" width="17.453125" style="1" customWidth="1"/>
    <col min="1540" max="1540" width="17.1796875" style="1" customWidth="1"/>
    <col min="1541" max="1541" width="23.81640625" style="1"/>
    <col min="1542" max="1542" width="25.453125" style="1" customWidth="1"/>
    <col min="1543" max="1543" width="19" style="1" customWidth="1"/>
    <col min="1544" max="1559" width="0" style="1" hidden="1" customWidth="1"/>
    <col min="1560" max="1786" width="9.1796875" style="1" customWidth="1"/>
    <col min="1787" max="1787" width="20" style="1" customWidth="1"/>
    <col min="1788" max="1788" width="32.81640625" style="1" customWidth="1"/>
    <col min="1789" max="1789" width="17.453125" style="1" customWidth="1"/>
    <col min="1790" max="1790" width="17.1796875" style="1" customWidth="1"/>
    <col min="1791" max="1791" width="23.81640625" style="1"/>
    <col min="1792" max="1792" width="9.1796875" style="1" customWidth="1"/>
    <col min="1793" max="1793" width="28.453125" style="1" customWidth="1"/>
    <col min="1794" max="1794" width="37.54296875" style="1" customWidth="1"/>
    <col min="1795" max="1795" width="17.453125" style="1" customWidth="1"/>
    <col min="1796" max="1796" width="17.1796875" style="1" customWidth="1"/>
    <col min="1797" max="1797" width="23.81640625" style="1"/>
    <col min="1798" max="1798" width="25.453125" style="1" customWidth="1"/>
    <col min="1799" max="1799" width="19" style="1" customWidth="1"/>
    <col min="1800" max="1815" width="0" style="1" hidden="1" customWidth="1"/>
    <col min="1816" max="2042" width="9.1796875" style="1" customWidth="1"/>
    <col min="2043" max="2043" width="20" style="1" customWidth="1"/>
    <col min="2044" max="2044" width="32.81640625" style="1" customWidth="1"/>
    <col min="2045" max="2045" width="17.453125" style="1" customWidth="1"/>
    <col min="2046" max="2046" width="17.1796875" style="1" customWidth="1"/>
    <col min="2047" max="2047" width="23.81640625" style="1"/>
    <col min="2048" max="2048" width="9.1796875" style="1" customWidth="1"/>
    <col min="2049" max="2049" width="28.453125" style="1" customWidth="1"/>
    <col min="2050" max="2050" width="37.54296875" style="1" customWidth="1"/>
    <col min="2051" max="2051" width="17.453125" style="1" customWidth="1"/>
    <col min="2052" max="2052" width="17.1796875" style="1" customWidth="1"/>
    <col min="2053" max="2053" width="23.81640625" style="1"/>
    <col min="2054" max="2054" width="25.453125" style="1" customWidth="1"/>
    <col min="2055" max="2055" width="19" style="1" customWidth="1"/>
    <col min="2056" max="2071" width="0" style="1" hidden="1" customWidth="1"/>
    <col min="2072" max="2298" width="9.1796875" style="1" customWidth="1"/>
    <col min="2299" max="2299" width="20" style="1" customWidth="1"/>
    <col min="2300" max="2300" width="32.81640625" style="1" customWidth="1"/>
    <col min="2301" max="2301" width="17.453125" style="1" customWidth="1"/>
    <col min="2302" max="2302" width="17.1796875" style="1" customWidth="1"/>
    <col min="2303" max="2303" width="23.81640625" style="1"/>
    <col min="2304" max="2304" width="9.1796875" style="1" customWidth="1"/>
    <col min="2305" max="2305" width="28.453125" style="1" customWidth="1"/>
    <col min="2306" max="2306" width="37.54296875" style="1" customWidth="1"/>
    <col min="2307" max="2307" width="17.453125" style="1" customWidth="1"/>
    <col min="2308" max="2308" width="17.1796875" style="1" customWidth="1"/>
    <col min="2309" max="2309" width="23.81640625" style="1"/>
    <col min="2310" max="2310" width="25.453125" style="1" customWidth="1"/>
    <col min="2311" max="2311" width="19" style="1" customWidth="1"/>
    <col min="2312" max="2327" width="0" style="1" hidden="1" customWidth="1"/>
    <col min="2328" max="2554" width="9.1796875" style="1" customWidth="1"/>
    <col min="2555" max="2555" width="20" style="1" customWidth="1"/>
    <col min="2556" max="2556" width="32.81640625" style="1" customWidth="1"/>
    <col min="2557" max="2557" width="17.453125" style="1" customWidth="1"/>
    <col min="2558" max="2558" width="17.1796875" style="1" customWidth="1"/>
    <col min="2559" max="2559" width="23.81640625" style="1"/>
    <col min="2560" max="2560" width="9.1796875" style="1" customWidth="1"/>
    <col min="2561" max="2561" width="28.453125" style="1" customWidth="1"/>
    <col min="2562" max="2562" width="37.54296875" style="1" customWidth="1"/>
    <col min="2563" max="2563" width="17.453125" style="1" customWidth="1"/>
    <col min="2564" max="2564" width="17.1796875" style="1" customWidth="1"/>
    <col min="2565" max="2565" width="23.81640625" style="1"/>
    <col min="2566" max="2566" width="25.453125" style="1" customWidth="1"/>
    <col min="2567" max="2567" width="19" style="1" customWidth="1"/>
    <col min="2568" max="2583" width="0" style="1" hidden="1" customWidth="1"/>
    <col min="2584" max="2810" width="9.1796875" style="1" customWidth="1"/>
    <col min="2811" max="2811" width="20" style="1" customWidth="1"/>
    <col min="2812" max="2812" width="32.81640625" style="1" customWidth="1"/>
    <col min="2813" max="2813" width="17.453125" style="1" customWidth="1"/>
    <col min="2814" max="2814" width="17.1796875" style="1" customWidth="1"/>
    <col min="2815" max="2815" width="23.81640625" style="1"/>
    <col min="2816" max="2816" width="9.1796875" style="1" customWidth="1"/>
    <col min="2817" max="2817" width="28.453125" style="1" customWidth="1"/>
    <col min="2818" max="2818" width="37.54296875" style="1" customWidth="1"/>
    <col min="2819" max="2819" width="17.453125" style="1" customWidth="1"/>
    <col min="2820" max="2820" width="17.1796875" style="1" customWidth="1"/>
    <col min="2821" max="2821" width="23.81640625" style="1"/>
    <col min="2822" max="2822" width="25.453125" style="1" customWidth="1"/>
    <col min="2823" max="2823" width="19" style="1" customWidth="1"/>
    <col min="2824" max="2839" width="0" style="1" hidden="1" customWidth="1"/>
    <col min="2840" max="3066" width="9.1796875" style="1" customWidth="1"/>
    <col min="3067" max="3067" width="20" style="1" customWidth="1"/>
    <col min="3068" max="3068" width="32.81640625" style="1" customWidth="1"/>
    <col min="3069" max="3069" width="17.453125" style="1" customWidth="1"/>
    <col min="3070" max="3070" width="17.1796875" style="1" customWidth="1"/>
    <col min="3071" max="3071" width="23.81640625" style="1"/>
    <col min="3072" max="3072" width="9.1796875" style="1" customWidth="1"/>
    <col min="3073" max="3073" width="28.453125" style="1" customWidth="1"/>
    <col min="3074" max="3074" width="37.54296875" style="1" customWidth="1"/>
    <col min="3075" max="3075" width="17.453125" style="1" customWidth="1"/>
    <col min="3076" max="3076" width="17.1796875" style="1" customWidth="1"/>
    <col min="3077" max="3077" width="23.81640625" style="1"/>
    <col min="3078" max="3078" width="25.453125" style="1" customWidth="1"/>
    <col min="3079" max="3079" width="19" style="1" customWidth="1"/>
    <col min="3080" max="3095" width="0" style="1" hidden="1" customWidth="1"/>
    <col min="3096" max="3322" width="9.1796875" style="1" customWidth="1"/>
    <col min="3323" max="3323" width="20" style="1" customWidth="1"/>
    <col min="3324" max="3324" width="32.81640625" style="1" customWidth="1"/>
    <col min="3325" max="3325" width="17.453125" style="1" customWidth="1"/>
    <col min="3326" max="3326" width="17.1796875" style="1" customWidth="1"/>
    <col min="3327" max="3327" width="23.81640625" style="1"/>
    <col min="3328" max="3328" width="9.1796875" style="1" customWidth="1"/>
    <col min="3329" max="3329" width="28.453125" style="1" customWidth="1"/>
    <col min="3330" max="3330" width="37.54296875" style="1" customWidth="1"/>
    <col min="3331" max="3331" width="17.453125" style="1" customWidth="1"/>
    <col min="3332" max="3332" width="17.1796875" style="1" customWidth="1"/>
    <col min="3333" max="3333" width="23.81640625" style="1"/>
    <col min="3334" max="3334" width="25.453125" style="1" customWidth="1"/>
    <col min="3335" max="3335" width="19" style="1" customWidth="1"/>
    <col min="3336" max="3351" width="0" style="1" hidden="1" customWidth="1"/>
    <col min="3352" max="3578" width="9.1796875" style="1" customWidth="1"/>
    <col min="3579" max="3579" width="20" style="1" customWidth="1"/>
    <col min="3580" max="3580" width="32.81640625" style="1" customWidth="1"/>
    <col min="3581" max="3581" width="17.453125" style="1" customWidth="1"/>
    <col min="3582" max="3582" width="17.1796875" style="1" customWidth="1"/>
    <col min="3583" max="3583" width="23.81640625" style="1"/>
    <col min="3584" max="3584" width="9.1796875" style="1" customWidth="1"/>
    <col min="3585" max="3585" width="28.453125" style="1" customWidth="1"/>
    <col min="3586" max="3586" width="37.54296875" style="1" customWidth="1"/>
    <col min="3587" max="3587" width="17.453125" style="1" customWidth="1"/>
    <col min="3588" max="3588" width="17.1796875" style="1" customWidth="1"/>
    <col min="3589" max="3589" width="23.81640625" style="1"/>
    <col min="3590" max="3590" width="25.453125" style="1" customWidth="1"/>
    <col min="3591" max="3591" width="19" style="1" customWidth="1"/>
    <col min="3592" max="3607" width="0" style="1" hidden="1" customWidth="1"/>
    <col min="3608" max="3834" width="9.1796875" style="1" customWidth="1"/>
    <col min="3835" max="3835" width="20" style="1" customWidth="1"/>
    <col min="3836" max="3836" width="32.81640625" style="1" customWidth="1"/>
    <col min="3837" max="3837" width="17.453125" style="1" customWidth="1"/>
    <col min="3838" max="3838" width="17.1796875" style="1" customWidth="1"/>
    <col min="3839" max="3839" width="23.81640625" style="1"/>
    <col min="3840" max="3840" width="9.1796875" style="1" customWidth="1"/>
    <col min="3841" max="3841" width="28.453125" style="1" customWidth="1"/>
    <col min="3842" max="3842" width="37.54296875" style="1" customWidth="1"/>
    <col min="3843" max="3843" width="17.453125" style="1" customWidth="1"/>
    <col min="3844" max="3844" width="17.1796875" style="1" customWidth="1"/>
    <col min="3845" max="3845" width="23.81640625" style="1"/>
    <col min="3846" max="3846" width="25.453125" style="1" customWidth="1"/>
    <col min="3847" max="3847" width="19" style="1" customWidth="1"/>
    <col min="3848" max="3863" width="0" style="1" hidden="1" customWidth="1"/>
    <col min="3864" max="4090" width="9.1796875" style="1" customWidth="1"/>
    <col min="4091" max="4091" width="20" style="1" customWidth="1"/>
    <col min="4092" max="4092" width="32.81640625" style="1" customWidth="1"/>
    <col min="4093" max="4093" width="17.453125" style="1" customWidth="1"/>
    <col min="4094" max="4094" width="17.1796875" style="1" customWidth="1"/>
    <col min="4095" max="4095" width="23.81640625" style="1"/>
    <col min="4096" max="4096" width="9.1796875" style="1" customWidth="1"/>
    <col min="4097" max="4097" width="28.453125" style="1" customWidth="1"/>
    <col min="4098" max="4098" width="37.54296875" style="1" customWidth="1"/>
    <col min="4099" max="4099" width="17.453125" style="1" customWidth="1"/>
    <col min="4100" max="4100" width="17.1796875" style="1" customWidth="1"/>
    <col min="4101" max="4101" width="23.81640625" style="1"/>
    <col min="4102" max="4102" width="25.453125" style="1" customWidth="1"/>
    <col min="4103" max="4103" width="19" style="1" customWidth="1"/>
    <col min="4104" max="4119" width="0" style="1" hidden="1" customWidth="1"/>
    <col min="4120" max="4346" width="9.1796875" style="1" customWidth="1"/>
    <col min="4347" max="4347" width="20" style="1" customWidth="1"/>
    <col min="4348" max="4348" width="32.81640625" style="1" customWidth="1"/>
    <col min="4349" max="4349" width="17.453125" style="1" customWidth="1"/>
    <col min="4350" max="4350" width="17.1796875" style="1" customWidth="1"/>
    <col min="4351" max="4351" width="23.81640625" style="1"/>
    <col min="4352" max="4352" width="9.1796875" style="1" customWidth="1"/>
    <col min="4353" max="4353" width="28.453125" style="1" customWidth="1"/>
    <col min="4354" max="4354" width="37.54296875" style="1" customWidth="1"/>
    <col min="4355" max="4355" width="17.453125" style="1" customWidth="1"/>
    <col min="4356" max="4356" width="17.1796875" style="1" customWidth="1"/>
    <col min="4357" max="4357" width="23.81640625" style="1"/>
    <col min="4358" max="4358" width="25.453125" style="1" customWidth="1"/>
    <col min="4359" max="4359" width="19" style="1" customWidth="1"/>
    <col min="4360" max="4375" width="0" style="1" hidden="1" customWidth="1"/>
    <col min="4376" max="4602" width="9.1796875" style="1" customWidth="1"/>
    <col min="4603" max="4603" width="20" style="1" customWidth="1"/>
    <col min="4604" max="4604" width="32.81640625" style="1" customWidth="1"/>
    <col min="4605" max="4605" width="17.453125" style="1" customWidth="1"/>
    <col min="4606" max="4606" width="17.1796875" style="1" customWidth="1"/>
    <col min="4607" max="4607" width="23.81640625" style="1"/>
    <col min="4608" max="4608" width="9.1796875" style="1" customWidth="1"/>
    <col min="4609" max="4609" width="28.453125" style="1" customWidth="1"/>
    <col min="4610" max="4610" width="37.54296875" style="1" customWidth="1"/>
    <col min="4611" max="4611" width="17.453125" style="1" customWidth="1"/>
    <col min="4612" max="4612" width="17.1796875" style="1" customWidth="1"/>
    <col min="4613" max="4613" width="23.81640625" style="1"/>
    <col min="4614" max="4614" width="25.453125" style="1" customWidth="1"/>
    <col min="4615" max="4615" width="19" style="1" customWidth="1"/>
    <col min="4616" max="4631" width="0" style="1" hidden="1" customWidth="1"/>
    <col min="4632" max="4858" width="9.1796875" style="1" customWidth="1"/>
    <col min="4859" max="4859" width="20" style="1" customWidth="1"/>
    <col min="4860" max="4860" width="32.81640625" style="1" customWidth="1"/>
    <col min="4861" max="4861" width="17.453125" style="1" customWidth="1"/>
    <col min="4862" max="4862" width="17.1796875" style="1" customWidth="1"/>
    <col min="4863" max="4863" width="23.81640625" style="1"/>
    <col min="4864" max="4864" width="9.1796875" style="1" customWidth="1"/>
    <col min="4865" max="4865" width="28.453125" style="1" customWidth="1"/>
    <col min="4866" max="4866" width="37.54296875" style="1" customWidth="1"/>
    <col min="4867" max="4867" width="17.453125" style="1" customWidth="1"/>
    <col min="4868" max="4868" width="17.1796875" style="1" customWidth="1"/>
    <col min="4869" max="4869" width="23.81640625" style="1"/>
    <col min="4870" max="4870" width="25.453125" style="1" customWidth="1"/>
    <col min="4871" max="4871" width="19" style="1" customWidth="1"/>
    <col min="4872" max="4887" width="0" style="1" hidden="1" customWidth="1"/>
    <col min="4888" max="5114" width="9.1796875" style="1" customWidth="1"/>
    <col min="5115" max="5115" width="20" style="1" customWidth="1"/>
    <col min="5116" max="5116" width="32.81640625" style="1" customWidth="1"/>
    <col min="5117" max="5117" width="17.453125" style="1" customWidth="1"/>
    <col min="5118" max="5118" width="17.1796875" style="1" customWidth="1"/>
    <col min="5119" max="5119" width="23.81640625" style="1"/>
    <col min="5120" max="5120" width="9.1796875" style="1" customWidth="1"/>
    <col min="5121" max="5121" width="28.453125" style="1" customWidth="1"/>
    <col min="5122" max="5122" width="37.54296875" style="1" customWidth="1"/>
    <col min="5123" max="5123" width="17.453125" style="1" customWidth="1"/>
    <col min="5124" max="5124" width="17.1796875" style="1" customWidth="1"/>
    <col min="5125" max="5125" width="23.81640625" style="1"/>
    <col min="5126" max="5126" width="25.453125" style="1" customWidth="1"/>
    <col min="5127" max="5127" width="19" style="1" customWidth="1"/>
    <col min="5128" max="5143" width="0" style="1" hidden="1" customWidth="1"/>
    <col min="5144" max="5370" width="9.1796875" style="1" customWidth="1"/>
    <col min="5371" max="5371" width="20" style="1" customWidth="1"/>
    <col min="5372" max="5372" width="32.81640625" style="1" customWidth="1"/>
    <col min="5373" max="5373" width="17.453125" style="1" customWidth="1"/>
    <col min="5374" max="5374" width="17.1796875" style="1" customWidth="1"/>
    <col min="5375" max="5375" width="23.81640625" style="1"/>
    <col min="5376" max="5376" width="9.1796875" style="1" customWidth="1"/>
    <col min="5377" max="5377" width="28.453125" style="1" customWidth="1"/>
    <col min="5378" max="5378" width="37.54296875" style="1" customWidth="1"/>
    <col min="5379" max="5379" width="17.453125" style="1" customWidth="1"/>
    <col min="5380" max="5380" width="17.1796875" style="1" customWidth="1"/>
    <col min="5381" max="5381" width="23.81640625" style="1"/>
    <col min="5382" max="5382" width="25.453125" style="1" customWidth="1"/>
    <col min="5383" max="5383" width="19" style="1" customWidth="1"/>
    <col min="5384" max="5399" width="0" style="1" hidden="1" customWidth="1"/>
    <col min="5400" max="5626" width="9.1796875" style="1" customWidth="1"/>
    <col min="5627" max="5627" width="20" style="1" customWidth="1"/>
    <col min="5628" max="5628" width="32.81640625" style="1" customWidth="1"/>
    <col min="5629" max="5629" width="17.453125" style="1" customWidth="1"/>
    <col min="5630" max="5630" width="17.1796875" style="1" customWidth="1"/>
    <col min="5631" max="5631" width="23.81640625" style="1"/>
    <col min="5632" max="5632" width="9.1796875" style="1" customWidth="1"/>
    <col min="5633" max="5633" width="28.453125" style="1" customWidth="1"/>
    <col min="5634" max="5634" width="37.54296875" style="1" customWidth="1"/>
    <col min="5635" max="5635" width="17.453125" style="1" customWidth="1"/>
    <col min="5636" max="5636" width="17.1796875" style="1" customWidth="1"/>
    <col min="5637" max="5637" width="23.81640625" style="1"/>
    <col min="5638" max="5638" width="25.453125" style="1" customWidth="1"/>
    <col min="5639" max="5639" width="19" style="1" customWidth="1"/>
    <col min="5640" max="5655" width="0" style="1" hidden="1" customWidth="1"/>
    <col min="5656" max="5882" width="9.1796875" style="1" customWidth="1"/>
    <col min="5883" max="5883" width="20" style="1" customWidth="1"/>
    <col min="5884" max="5884" width="32.81640625" style="1" customWidth="1"/>
    <col min="5885" max="5885" width="17.453125" style="1" customWidth="1"/>
    <col min="5886" max="5886" width="17.1796875" style="1" customWidth="1"/>
    <col min="5887" max="5887" width="23.81640625" style="1"/>
    <col min="5888" max="5888" width="9.1796875" style="1" customWidth="1"/>
    <col min="5889" max="5889" width="28.453125" style="1" customWidth="1"/>
    <col min="5890" max="5890" width="37.54296875" style="1" customWidth="1"/>
    <col min="5891" max="5891" width="17.453125" style="1" customWidth="1"/>
    <col min="5892" max="5892" width="17.1796875" style="1" customWidth="1"/>
    <col min="5893" max="5893" width="23.81640625" style="1"/>
    <col min="5894" max="5894" width="25.453125" style="1" customWidth="1"/>
    <col min="5895" max="5895" width="19" style="1" customWidth="1"/>
    <col min="5896" max="5911" width="0" style="1" hidden="1" customWidth="1"/>
    <col min="5912" max="6138" width="9.1796875" style="1" customWidth="1"/>
    <col min="6139" max="6139" width="20" style="1" customWidth="1"/>
    <col min="6140" max="6140" width="32.81640625" style="1" customWidth="1"/>
    <col min="6141" max="6141" width="17.453125" style="1" customWidth="1"/>
    <col min="6142" max="6142" width="17.1796875" style="1" customWidth="1"/>
    <col min="6143" max="6143" width="23.81640625" style="1"/>
    <col min="6144" max="6144" width="9.1796875" style="1" customWidth="1"/>
    <col min="6145" max="6145" width="28.453125" style="1" customWidth="1"/>
    <col min="6146" max="6146" width="37.54296875" style="1" customWidth="1"/>
    <col min="6147" max="6147" width="17.453125" style="1" customWidth="1"/>
    <col min="6148" max="6148" width="17.1796875" style="1" customWidth="1"/>
    <col min="6149" max="6149" width="23.81640625" style="1"/>
    <col min="6150" max="6150" width="25.453125" style="1" customWidth="1"/>
    <col min="6151" max="6151" width="19" style="1" customWidth="1"/>
    <col min="6152" max="6167" width="0" style="1" hidden="1" customWidth="1"/>
    <col min="6168" max="6394" width="9.1796875" style="1" customWidth="1"/>
    <col min="6395" max="6395" width="20" style="1" customWidth="1"/>
    <col min="6396" max="6396" width="32.81640625" style="1" customWidth="1"/>
    <col min="6397" max="6397" width="17.453125" style="1" customWidth="1"/>
    <col min="6398" max="6398" width="17.1796875" style="1" customWidth="1"/>
    <col min="6399" max="6399" width="23.81640625" style="1"/>
    <col min="6400" max="6400" width="9.1796875" style="1" customWidth="1"/>
    <col min="6401" max="6401" width="28.453125" style="1" customWidth="1"/>
    <col min="6402" max="6402" width="37.54296875" style="1" customWidth="1"/>
    <col min="6403" max="6403" width="17.453125" style="1" customWidth="1"/>
    <col min="6404" max="6404" width="17.1796875" style="1" customWidth="1"/>
    <col min="6405" max="6405" width="23.81640625" style="1"/>
    <col min="6406" max="6406" width="25.453125" style="1" customWidth="1"/>
    <col min="6407" max="6407" width="19" style="1" customWidth="1"/>
    <col min="6408" max="6423" width="0" style="1" hidden="1" customWidth="1"/>
    <col min="6424" max="6650" width="9.1796875" style="1" customWidth="1"/>
    <col min="6651" max="6651" width="20" style="1" customWidth="1"/>
    <col min="6652" max="6652" width="32.81640625" style="1" customWidth="1"/>
    <col min="6653" max="6653" width="17.453125" style="1" customWidth="1"/>
    <col min="6654" max="6654" width="17.1796875" style="1" customWidth="1"/>
    <col min="6655" max="6655" width="23.81640625" style="1"/>
    <col min="6656" max="6656" width="9.1796875" style="1" customWidth="1"/>
    <col min="6657" max="6657" width="28.453125" style="1" customWidth="1"/>
    <col min="6658" max="6658" width="37.54296875" style="1" customWidth="1"/>
    <col min="6659" max="6659" width="17.453125" style="1" customWidth="1"/>
    <col min="6660" max="6660" width="17.1796875" style="1" customWidth="1"/>
    <col min="6661" max="6661" width="23.81640625" style="1"/>
    <col min="6662" max="6662" width="25.453125" style="1" customWidth="1"/>
    <col min="6663" max="6663" width="19" style="1" customWidth="1"/>
    <col min="6664" max="6679" width="0" style="1" hidden="1" customWidth="1"/>
    <col min="6680" max="6906" width="9.1796875" style="1" customWidth="1"/>
    <col min="6907" max="6907" width="20" style="1" customWidth="1"/>
    <col min="6908" max="6908" width="32.81640625" style="1" customWidth="1"/>
    <col min="6909" max="6909" width="17.453125" style="1" customWidth="1"/>
    <col min="6910" max="6910" width="17.1796875" style="1" customWidth="1"/>
    <col min="6911" max="6911" width="23.81640625" style="1"/>
    <col min="6912" max="6912" width="9.1796875" style="1" customWidth="1"/>
    <col min="6913" max="6913" width="28.453125" style="1" customWidth="1"/>
    <col min="6914" max="6914" width="37.54296875" style="1" customWidth="1"/>
    <col min="6915" max="6915" width="17.453125" style="1" customWidth="1"/>
    <col min="6916" max="6916" width="17.1796875" style="1" customWidth="1"/>
    <col min="6917" max="6917" width="23.81640625" style="1"/>
    <col min="6918" max="6918" width="25.453125" style="1" customWidth="1"/>
    <col min="6919" max="6919" width="19" style="1" customWidth="1"/>
    <col min="6920" max="6935" width="0" style="1" hidden="1" customWidth="1"/>
    <col min="6936" max="7162" width="9.1796875" style="1" customWidth="1"/>
    <col min="7163" max="7163" width="20" style="1" customWidth="1"/>
    <col min="7164" max="7164" width="32.81640625" style="1" customWidth="1"/>
    <col min="7165" max="7165" width="17.453125" style="1" customWidth="1"/>
    <col min="7166" max="7166" width="17.1796875" style="1" customWidth="1"/>
    <col min="7167" max="7167" width="23.81640625" style="1"/>
    <col min="7168" max="7168" width="9.1796875" style="1" customWidth="1"/>
    <col min="7169" max="7169" width="28.453125" style="1" customWidth="1"/>
    <col min="7170" max="7170" width="37.54296875" style="1" customWidth="1"/>
    <col min="7171" max="7171" width="17.453125" style="1" customWidth="1"/>
    <col min="7172" max="7172" width="17.1796875" style="1" customWidth="1"/>
    <col min="7173" max="7173" width="23.81640625" style="1"/>
    <col min="7174" max="7174" width="25.453125" style="1" customWidth="1"/>
    <col min="7175" max="7175" width="19" style="1" customWidth="1"/>
    <col min="7176" max="7191" width="0" style="1" hidden="1" customWidth="1"/>
    <col min="7192" max="7418" width="9.1796875" style="1" customWidth="1"/>
    <col min="7419" max="7419" width="20" style="1" customWidth="1"/>
    <col min="7420" max="7420" width="32.81640625" style="1" customWidth="1"/>
    <col min="7421" max="7421" width="17.453125" style="1" customWidth="1"/>
    <col min="7422" max="7422" width="17.1796875" style="1" customWidth="1"/>
    <col min="7423" max="7423" width="23.81640625" style="1"/>
    <col min="7424" max="7424" width="9.1796875" style="1" customWidth="1"/>
    <col min="7425" max="7425" width="28.453125" style="1" customWidth="1"/>
    <col min="7426" max="7426" width="37.54296875" style="1" customWidth="1"/>
    <col min="7427" max="7427" width="17.453125" style="1" customWidth="1"/>
    <col min="7428" max="7428" width="17.1796875" style="1" customWidth="1"/>
    <col min="7429" max="7429" width="23.81640625" style="1"/>
    <col min="7430" max="7430" width="25.453125" style="1" customWidth="1"/>
    <col min="7431" max="7431" width="19" style="1" customWidth="1"/>
    <col min="7432" max="7447" width="0" style="1" hidden="1" customWidth="1"/>
    <col min="7448" max="7674" width="9.1796875" style="1" customWidth="1"/>
    <col min="7675" max="7675" width="20" style="1" customWidth="1"/>
    <col min="7676" max="7676" width="32.81640625" style="1" customWidth="1"/>
    <col min="7677" max="7677" width="17.453125" style="1" customWidth="1"/>
    <col min="7678" max="7678" width="17.1796875" style="1" customWidth="1"/>
    <col min="7679" max="7679" width="23.81640625" style="1"/>
    <col min="7680" max="7680" width="9.1796875" style="1" customWidth="1"/>
    <col min="7681" max="7681" width="28.453125" style="1" customWidth="1"/>
    <col min="7682" max="7682" width="37.54296875" style="1" customWidth="1"/>
    <col min="7683" max="7683" width="17.453125" style="1" customWidth="1"/>
    <col min="7684" max="7684" width="17.1796875" style="1" customWidth="1"/>
    <col min="7685" max="7685" width="23.81640625" style="1"/>
    <col min="7686" max="7686" width="25.453125" style="1" customWidth="1"/>
    <col min="7687" max="7687" width="19" style="1" customWidth="1"/>
    <col min="7688" max="7703" width="0" style="1" hidden="1" customWidth="1"/>
    <col min="7704" max="7930" width="9.1796875" style="1" customWidth="1"/>
    <col min="7931" max="7931" width="20" style="1" customWidth="1"/>
    <col min="7932" max="7932" width="32.81640625" style="1" customWidth="1"/>
    <col min="7933" max="7933" width="17.453125" style="1" customWidth="1"/>
    <col min="7934" max="7934" width="17.1796875" style="1" customWidth="1"/>
    <col min="7935" max="7935" width="23.81640625" style="1"/>
    <col min="7936" max="7936" width="9.1796875" style="1" customWidth="1"/>
    <col min="7937" max="7937" width="28.453125" style="1" customWidth="1"/>
    <col min="7938" max="7938" width="37.54296875" style="1" customWidth="1"/>
    <col min="7939" max="7939" width="17.453125" style="1" customWidth="1"/>
    <col min="7940" max="7940" width="17.1796875" style="1" customWidth="1"/>
    <col min="7941" max="7941" width="23.81640625" style="1"/>
    <col min="7942" max="7942" width="25.453125" style="1" customWidth="1"/>
    <col min="7943" max="7943" width="19" style="1" customWidth="1"/>
    <col min="7944" max="7959" width="0" style="1" hidden="1" customWidth="1"/>
    <col min="7960" max="8186" width="9.1796875" style="1" customWidth="1"/>
    <col min="8187" max="8187" width="20" style="1" customWidth="1"/>
    <col min="8188" max="8188" width="32.81640625" style="1" customWidth="1"/>
    <col min="8189" max="8189" width="17.453125" style="1" customWidth="1"/>
    <col min="8190" max="8190" width="17.1796875" style="1" customWidth="1"/>
    <col min="8191" max="8191" width="23.81640625" style="1"/>
    <col min="8192" max="8192" width="9.1796875" style="1" customWidth="1"/>
    <col min="8193" max="8193" width="28.453125" style="1" customWidth="1"/>
    <col min="8194" max="8194" width="37.54296875" style="1" customWidth="1"/>
    <col min="8195" max="8195" width="17.453125" style="1" customWidth="1"/>
    <col min="8196" max="8196" width="17.1796875" style="1" customWidth="1"/>
    <col min="8197" max="8197" width="23.81640625" style="1"/>
    <col min="8198" max="8198" width="25.453125" style="1" customWidth="1"/>
    <col min="8199" max="8199" width="19" style="1" customWidth="1"/>
    <col min="8200" max="8215" width="0" style="1" hidden="1" customWidth="1"/>
    <col min="8216" max="8442" width="9.1796875" style="1" customWidth="1"/>
    <col min="8443" max="8443" width="20" style="1" customWidth="1"/>
    <col min="8444" max="8444" width="32.81640625" style="1" customWidth="1"/>
    <col min="8445" max="8445" width="17.453125" style="1" customWidth="1"/>
    <col min="8446" max="8446" width="17.1796875" style="1" customWidth="1"/>
    <col min="8447" max="8447" width="23.81640625" style="1"/>
    <col min="8448" max="8448" width="9.1796875" style="1" customWidth="1"/>
    <col min="8449" max="8449" width="28.453125" style="1" customWidth="1"/>
    <col min="8450" max="8450" width="37.54296875" style="1" customWidth="1"/>
    <col min="8451" max="8451" width="17.453125" style="1" customWidth="1"/>
    <col min="8452" max="8452" width="17.1796875" style="1" customWidth="1"/>
    <col min="8453" max="8453" width="23.81640625" style="1"/>
    <col min="8454" max="8454" width="25.453125" style="1" customWidth="1"/>
    <col min="8455" max="8455" width="19" style="1" customWidth="1"/>
    <col min="8456" max="8471" width="0" style="1" hidden="1" customWidth="1"/>
    <col min="8472" max="8698" width="9.1796875" style="1" customWidth="1"/>
    <col min="8699" max="8699" width="20" style="1" customWidth="1"/>
    <col min="8700" max="8700" width="32.81640625" style="1" customWidth="1"/>
    <col min="8701" max="8701" width="17.453125" style="1" customWidth="1"/>
    <col min="8702" max="8702" width="17.1796875" style="1" customWidth="1"/>
    <col min="8703" max="8703" width="23.81640625" style="1"/>
    <col min="8704" max="8704" width="9.1796875" style="1" customWidth="1"/>
    <col min="8705" max="8705" width="28.453125" style="1" customWidth="1"/>
    <col min="8706" max="8706" width="37.54296875" style="1" customWidth="1"/>
    <col min="8707" max="8707" width="17.453125" style="1" customWidth="1"/>
    <col min="8708" max="8708" width="17.1796875" style="1" customWidth="1"/>
    <col min="8709" max="8709" width="23.81640625" style="1"/>
    <col min="8710" max="8710" width="25.453125" style="1" customWidth="1"/>
    <col min="8711" max="8711" width="19" style="1" customWidth="1"/>
    <col min="8712" max="8727" width="0" style="1" hidden="1" customWidth="1"/>
    <col min="8728" max="8954" width="9.1796875" style="1" customWidth="1"/>
    <col min="8955" max="8955" width="20" style="1" customWidth="1"/>
    <col min="8956" max="8956" width="32.81640625" style="1" customWidth="1"/>
    <col min="8957" max="8957" width="17.453125" style="1" customWidth="1"/>
    <col min="8958" max="8958" width="17.1796875" style="1" customWidth="1"/>
    <col min="8959" max="8959" width="23.81640625" style="1"/>
    <col min="8960" max="8960" width="9.1796875" style="1" customWidth="1"/>
    <col min="8961" max="8961" width="28.453125" style="1" customWidth="1"/>
    <col min="8962" max="8962" width="37.54296875" style="1" customWidth="1"/>
    <col min="8963" max="8963" width="17.453125" style="1" customWidth="1"/>
    <col min="8964" max="8964" width="17.1796875" style="1" customWidth="1"/>
    <col min="8965" max="8965" width="23.81640625" style="1"/>
    <col min="8966" max="8966" width="25.453125" style="1" customWidth="1"/>
    <col min="8967" max="8967" width="19" style="1" customWidth="1"/>
    <col min="8968" max="8983" width="0" style="1" hidden="1" customWidth="1"/>
    <col min="8984" max="9210" width="9.1796875" style="1" customWidth="1"/>
    <col min="9211" max="9211" width="20" style="1" customWidth="1"/>
    <col min="9212" max="9212" width="32.81640625" style="1" customWidth="1"/>
    <col min="9213" max="9213" width="17.453125" style="1" customWidth="1"/>
    <col min="9214" max="9214" width="17.1796875" style="1" customWidth="1"/>
    <col min="9215" max="9215" width="23.81640625" style="1"/>
    <col min="9216" max="9216" width="9.1796875" style="1" customWidth="1"/>
    <col min="9217" max="9217" width="28.453125" style="1" customWidth="1"/>
    <col min="9218" max="9218" width="37.54296875" style="1" customWidth="1"/>
    <col min="9219" max="9219" width="17.453125" style="1" customWidth="1"/>
    <col min="9220" max="9220" width="17.1796875" style="1" customWidth="1"/>
    <col min="9221" max="9221" width="23.81640625" style="1"/>
    <col min="9222" max="9222" width="25.453125" style="1" customWidth="1"/>
    <col min="9223" max="9223" width="19" style="1" customWidth="1"/>
    <col min="9224" max="9239" width="0" style="1" hidden="1" customWidth="1"/>
    <col min="9240" max="9466" width="9.1796875" style="1" customWidth="1"/>
    <col min="9467" max="9467" width="20" style="1" customWidth="1"/>
    <col min="9468" max="9468" width="32.81640625" style="1" customWidth="1"/>
    <col min="9469" max="9469" width="17.453125" style="1" customWidth="1"/>
    <col min="9470" max="9470" width="17.1796875" style="1" customWidth="1"/>
    <col min="9471" max="9471" width="23.81640625" style="1"/>
    <col min="9472" max="9472" width="9.1796875" style="1" customWidth="1"/>
    <col min="9473" max="9473" width="28.453125" style="1" customWidth="1"/>
    <col min="9474" max="9474" width="37.54296875" style="1" customWidth="1"/>
    <col min="9475" max="9475" width="17.453125" style="1" customWidth="1"/>
    <col min="9476" max="9476" width="17.1796875" style="1" customWidth="1"/>
    <col min="9477" max="9477" width="23.81640625" style="1"/>
    <col min="9478" max="9478" width="25.453125" style="1" customWidth="1"/>
    <col min="9479" max="9479" width="19" style="1" customWidth="1"/>
    <col min="9480" max="9495" width="0" style="1" hidden="1" customWidth="1"/>
    <col min="9496" max="9722" width="9.1796875" style="1" customWidth="1"/>
    <col min="9723" max="9723" width="20" style="1" customWidth="1"/>
    <col min="9724" max="9724" width="32.81640625" style="1" customWidth="1"/>
    <col min="9725" max="9725" width="17.453125" style="1" customWidth="1"/>
    <col min="9726" max="9726" width="17.1796875" style="1" customWidth="1"/>
    <col min="9727" max="9727" width="23.81640625" style="1"/>
    <col min="9728" max="9728" width="9.1796875" style="1" customWidth="1"/>
    <col min="9729" max="9729" width="28.453125" style="1" customWidth="1"/>
    <col min="9730" max="9730" width="37.54296875" style="1" customWidth="1"/>
    <col min="9731" max="9731" width="17.453125" style="1" customWidth="1"/>
    <col min="9732" max="9732" width="17.1796875" style="1" customWidth="1"/>
    <col min="9733" max="9733" width="23.81640625" style="1"/>
    <col min="9734" max="9734" width="25.453125" style="1" customWidth="1"/>
    <col min="9735" max="9735" width="19" style="1" customWidth="1"/>
    <col min="9736" max="9751" width="0" style="1" hidden="1" customWidth="1"/>
    <col min="9752" max="9978" width="9.1796875" style="1" customWidth="1"/>
    <col min="9979" max="9979" width="20" style="1" customWidth="1"/>
    <col min="9980" max="9980" width="32.81640625" style="1" customWidth="1"/>
    <col min="9981" max="9981" width="17.453125" style="1" customWidth="1"/>
    <col min="9982" max="9982" width="17.1796875" style="1" customWidth="1"/>
    <col min="9983" max="9983" width="23.81640625" style="1"/>
    <col min="9984" max="9984" width="9.1796875" style="1" customWidth="1"/>
    <col min="9985" max="9985" width="28.453125" style="1" customWidth="1"/>
    <col min="9986" max="9986" width="37.54296875" style="1" customWidth="1"/>
    <col min="9987" max="9987" width="17.453125" style="1" customWidth="1"/>
    <col min="9988" max="9988" width="17.1796875" style="1" customWidth="1"/>
    <col min="9989" max="9989" width="23.81640625" style="1"/>
    <col min="9990" max="9990" width="25.453125" style="1" customWidth="1"/>
    <col min="9991" max="9991" width="19" style="1" customWidth="1"/>
    <col min="9992" max="10007" width="0" style="1" hidden="1" customWidth="1"/>
    <col min="10008" max="10234" width="9.1796875" style="1" customWidth="1"/>
    <col min="10235" max="10235" width="20" style="1" customWidth="1"/>
    <col min="10236" max="10236" width="32.81640625" style="1" customWidth="1"/>
    <col min="10237" max="10237" width="17.453125" style="1" customWidth="1"/>
    <col min="10238" max="10238" width="17.1796875" style="1" customWidth="1"/>
    <col min="10239" max="10239" width="23.81640625" style="1"/>
    <col min="10240" max="10240" width="9.1796875" style="1" customWidth="1"/>
    <col min="10241" max="10241" width="28.453125" style="1" customWidth="1"/>
    <col min="10242" max="10242" width="37.54296875" style="1" customWidth="1"/>
    <col min="10243" max="10243" width="17.453125" style="1" customWidth="1"/>
    <col min="10244" max="10244" width="17.1796875" style="1" customWidth="1"/>
    <col min="10245" max="10245" width="23.81640625" style="1"/>
    <col min="10246" max="10246" width="25.453125" style="1" customWidth="1"/>
    <col min="10247" max="10247" width="19" style="1" customWidth="1"/>
    <col min="10248" max="10263" width="0" style="1" hidden="1" customWidth="1"/>
    <col min="10264" max="10490" width="9.1796875" style="1" customWidth="1"/>
    <col min="10491" max="10491" width="20" style="1" customWidth="1"/>
    <col min="10492" max="10492" width="32.81640625" style="1" customWidth="1"/>
    <col min="10493" max="10493" width="17.453125" style="1" customWidth="1"/>
    <col min="10494" max="10494" width="17.1796875" style="1" customWidth="1"/>
    <col min="10495" max="10495" width="23.81640625" style="1"/>
    <col min="10496" max="10496" width="9.1796875" style="1" customWidth="1"/>
    <col min="10497" max="10497" width="28.453125" style="1" customWidth="1"/>
    <col min="10498" max="10498" width="37.54296875" style="1" customWidth="1"/>
    <col min="10499" max="10499" width="17.453125" style="1" customWidth="1"/>
    <col min="10500" max="10500" width="17.1796875" style="1" customWidth="1"/>
    <col min="10501" max="10501" width="23.81640625" style="1"/>
    <col min="10502" max="10502" width="25.453125" style="1" customWidth="1"/>
    <col min="10503" max="10503" width="19" style="1" customWidth="1"/>
    <col min="10504" max="10519" width="0" style="1" hidden="1" customWidth="1"/>
    <col min="10520" max="10746" width="9.1796875" style="1" customWidth="1"/>
    <col min="10747" max="10747" width="20" style="1" customWidth="1"/>
    <col min="10748" max="10748" width="32.81640625" style="1" customWidth="1"/>
    <col min="10749" max="10749" width="17.453125" style="1" customWidth="1"/>
    <col min="10750" max="10750" width="17.1796875" style="1" customWidth="1"/>
    <col min="10751" max="10751" width="23.81640625" style="1"/>
    <col min="10752" max="10752" width="9.1796875" style="1" customWidth="1"/>
    <col min="10753" max="10753" width="28.453125" style="1" customWidth="1"/>
    <col min="10754" max="10754" width="37.54296875" style="1" customWidth="1"/>
    <col min="10755" max="10755" width="17.453125" style="1" customWidth="1"/>
    <col min="10756" max="10756" width="17.1796875" style="1" customWidth="1"/>
    <col min="10757" max="10757" width="23.81640625" style="1"/>
    <col min="10758" max="10758" width="25.453125" style="1" customWidth="1"/>
    <col min="10759" max="10759" width="19" style="1" customWidth="1"/>
    <col min="10760" max="10775" width="0" style="1" hidden="1" customWidth="1"/>
    <col min="10776" max="11002" width="9.1796875" style="1" customWidth="1"/>
    <col min="11003" max="11003" width="20" style="1" customWidth="1"/>
    <col min="11004" max="11004" width="32.81640625" style="1" customWidth="1"/>
    <col min="11005" max="11005" width="17.453125" style="1" customWidth="1"/>
    <col min="11006" max="11006" width="17.1796875" style="1" customWidth="1"/>
    <col min="11007" max="11007" width="23.81640625" style="1"/>
    <col min="11008" max="11008" width="9.1796875" style="1" customWidth="1"/>
    <col min="11009" max="11009" width="28.453125" style="1" customWidth="1"/>
    <col min="11010" max="11010" width="37.54296875" style="1" customWidth="1"/>
    <col min="11011" max="11011" width="17.453125" style="1" customWidth="1"/>
    <col min="11012" max="11012" width="17.1796875" style="1" customWidth="1"/>
    <col min="11013" max="11013" width="23.81640625" style="1"/>
    <col min="11014" max="11014" width="25.453125" style="1" customWidth="1"/>
    <col min="11015" max="11015" width="19" style="1" customWidth="1"/>
    <col min="11016" max="11031" width="0" style="1" hidden="1" customWidth="1"/>
    <col min="11032" max="11258" width="9.1796875" style="1" customWidth="1"/>
    <col min="11259" max="11259" width="20" style="1" customWidth="1"/>
    <col min="11260" max="11260" width="32.81640625" style="1" customWidth="1"/>
    <col min="11261" max="11261" width="17.453125" style="1" customWidth="1"/>
    <col min="11262" max="11262" width="17.1796875" style="1" customWidth="1"/>
    <col min="11263" max="11263" width="23.81640625" style="1"/>
    <col min="11264" max="11264" width="9.1796875" style="1" customWidth="1"/>
    <col min="11265" max="11265" width="28.453125" style="1" customWidth="1"/>
    <col min="11266" max="11266" width="37.54296875" style="1" customWidth="1"/>
    <col min="11267" max="11267" width="17.453125" style="1" customWidth="1"/>
    <col min="11268" max="11268" width="17.1796875" style="1" customWidth="1"/>
    <col min="11269" max="11269" width="23.81640625" style="1"/>
    <col min="11270" max="11270" width="25.453125" style="1" customWidth="1"/>
    <col min="11271" max="11271" width="19" style="1" customWidth="1"/>
    <col min="11272" max="11287" width="0" style="1" hidden="1" customWidth="1"/>
    <col min="11288" max="11514" width="9.1796875" style="1" customWidth="1"/>
    <col min="11515" max="11515" width="20" style="1" customWidth="1"/>
    <col min="11516" max="11516" width="32.81640625" style="1" customWidth="1"/>
    <col min="11517" max="11517" width="17.453125" style="1" customWidth="1"/>
    <col min="11518" max="11518" width="17.1796875" style="1" customWidth="1"/>
    <col min="11519" max="11519" width="23.81640625" style="1"/>
    <col min="11520" max="11520" width="9.1796875" style="1" customWidth="1"/>
    <col min="11521" max="11521" width="28.453125" style="1" customWidth="1"/>
    <col min="11522" max="11522" width="37.54296875" style="1" customWidth="1"/>
    <col min="11523" max="11523" width="17.453125" style="1" customWidth="1"/>
    <col min="11524" max="11524" width="17.1796875" style="1" customWidth="1"/>
    <col min="11525" max="11525" width="23.81640625" style="1"/>
    <col min="11526" max="11526" width="25.453125" style="1" customWidth="1"/>
    <col min="11527" max="11527" width="19" style="1" customWidth="1"/>
    <col min="11528" max="11543" width="0" style="1" hidden="1" customWidth="1"/>
    <col min="11544" max="11770" width="9.1796875" style="1" customWidth="1"/>
    <col min="11771" max="11771" width="20" style="1" customWidth="1"/>
    <col min="11772" max="11772" width="32.81640625" style="1" customWidth="1"/>
    <col min="11773" max="11773" width="17.453125" style="1" customWidth="1"/>
    <col min="11774" max="11774" width="17.1796875" style="1" customWidth="1"/>
    <col min="11775" max="11775" width="23.81640625" style="1"/>
    <col min="11776" max="11776" width="9.1796875" style="1" customWidth="1"/>
    <col min="11777" max="11777" width="28.453125" style="1" customWidth="1"/>
    <col min="11778" max="11778" width="37.54296875" style="1" customWidth="1"/>
    <col min="11779" max="11779" width="17.453125" style="1" customWidth="1"/>
    <col min="11780" max="11780" width="17.1796875" style="1" customWidth="1"/>
    <col min="11781" max="11781" width="23.81640625" style="1"/>
    <col min="11782" max="11782" width="25.453125" style="1" customWidth="1"/>
    <col min="11783" max="11783" width="19" style="1" customWidth="1"/>
    <col min="11784" max="11799" width="0" style="1" hidden="1" customWidth="1"/>
    <col min="11800" max="12026" width="9.1796875" style="1" customWidth="1"/>
    <col min="12027" max="12027" width="20" style="1" customWidth="1"/>
    <col min="12028" max="12028" width="32.81640625" style="1" customWidth="1"/>
    <col min="12029" max="12029" width="17.453125" style="1" customWidth="1"/>
    <col min="12030" max="12030" width="17.1796875" style="1" customWidth="1"/>
    <col min="12031" max="12031" width="23.81640625" style="1"/>
    <col min="12032" max="12032" width="9.1796875" style="1" customWidth="1"/>
    <col min="12033" max="12033" width="28.453125" style="1" customWidth="1"/>
    <col min="12034" max="12034" width="37.54296875" style="1" customWidth="1"/>
    <col min="12035" max="12035" width="17.453125" style="1" customWidth="1"/>
    <col min="12036" max="12036" width="17.1796875" style="1" customWidth="1"/>
    <col min="12037" max="12037" width="23.81640625" style="1"/>
    <col min="12038" max="12038" width="25.453125" style="1" customWidth="1"/>
    <col min="12039" max="12039" width="19" style="1" customWidth="1"/>
    <col min="12040" max="12055" width="0" style="1" hidden="1" customWidth="1"/>
    <col min="12056" max="12282" width="9.1796875" style="1" customWidth="1"/>
    <col min="12283" max="12283" width="20" style="1" customWidth="1"/>
    <col min="12284" max="12284" width="32.81640625" style="1" customWidth="1"/>
    <col min="12285" max="12285" width="17.453125" style="1" customWidth="1"/>
    <col min="12286" max="12286" width="17.1796875" style="1" customWidth="1"/>
    <col min="12287" max="12287" width="23.81640625" style="1"/>
    <col min="12288" max="12288" width="9.1796875" style="1" customWidth="1"/>
    <col min="12289" max="12289" width="28.453125" style="1" customWidth="1"/>
    <col min="12290" max="12290" width="37.54296875" style="1" customWidth="1"/>
    <col min="12291" max="12291" width="17.453125" style="1" customWidth="1"/>
    <col min="12292" max="12292" width="17.1796875" style="1" customWidth="1"/>
    <col min="12293" max="12293" width="23.81640625" style="1"/>
    <col min="12294" max="12294" width="25.453125" style="1" customWidth="1"/>
    <col min="12295" max="12295" width="19" style="1" customWidth="1"/>
    <col min="12296" max="12311" width="0" style="1" hidden="1" customWidth="1"/>
    <col min="12312" max="12538" width="9.1796875" style="1" customWidth="1"/>
    <col min="12539" max="12539" width="20" style="1" customWidth="1"/>
    <col min="12540" max="12540" width="32.81640625" style="1" customWidth="1"/>
    <col min="12541" max="12541" width="17.453125" style="1" customWidth="1"/>
    <col min="12542" max="12542" width="17.1796875" style="1" customWidth="1"/>
    <col min="12543" max="12543" width="23.81640625" style="1"/>
    <col min="12544" max="12544" width="9.1796875" style="1" customWidth="1"/>
    <col min="12545" max="12545" width="28.453125" style="1" customWidth="1"/>
    <col min="12546" max="12546" width="37.54296875" style="1" customWidth="1"/>
    <col min="12547" max="12547" width="17.453125" style="1" customWidth="1"/>
    <col min="12548" max="12548" width="17.1796875" style="1" customWidth="1"/>
    <col min="12549" max="12549" width="23.81640625" style="1"/>
    <col min="12550" max="12550" width="25.453125" style="1" customWidth="1"/>
    <col min="12551" max="12551" width="19" style="1" customWidth="1"/>
    <col min="12552" max="12567" width="0" style="1" hidden="1" customWidth="1"/>
    <col min="12568" max="12794" width="9.1796875" style="1" customWidth="1"/>
    <col min="12795" max="12795" width="20" style="1" customWidth="1"/>
    <col min="12796" max="12796" width="32.81640625" style="1" customWidth="1"/>
    <col min="12797" max="12797" width="17.453125" style="1" customWidth="1"/>
    <col min="12798" max="12798" width="17.1796875" style="1" customWidth="1"/>
    <col min="12799" max="12799" width="23.81640625" style="1"/>
    <col min="12800" max="12800" width="9.1796875" style="1" customWidth="1"/>
    <col min="12801" max="12801" width="28.453125" style="1" customWidth="1"/>
    <col min="12802" max="12802" width="37.54296875" style="1" customWidth="1"/>
    <col min="12803" max="12803" width="17.453125" style="1" customWidth="1"/>
    <col min="12804" max="12804" width="17.1796875" style="1" customWidth="1"/>
    <col min="12805" max="12805" width="23.81640625" style="1"/>
    <col min="12806" max="12806" width="25.453125" style="1" customWidth="1"/>
    <col min="12807" max="12807" width="19" style="1" customWidth="1"/>
    <col min="12808" max="12823" width="0" style="1" hidden="1" customWidth="1"/>
    <col min="12824" max="13050" width="9.1796875" style="1" customWidth="1"/>
    <col min="13051" max="13051" width="20" style="1" customWidth="1"/>
    <col min="13052" max="13052" width="32.81640625" style="1" customWidth="1"/>
    <col min="13053" max="13053" width="17.453125" style="1" customWidth="1"/>
    <col min="13054" max="13054" width="17.1796875" style="1" customWidth="1"/>
    <col min="13055" max="13055" width="23.81640625" style="1"/>
    <col min="13056" max="13056" width="9.1796875" style="1" customWidth="1"/>
    <col min="13057" max="13057" width="28.453125" style="1" customWidth="1"/>
    <col min="13058" max="13058" width="37.54296875" style="1" customWidth="1"/>
    <col min="13059" max="13059" width="17.453125" style="1" customWidth="1"/>
    <col min="13060" max="13060" width="17.1796875" style="1" customWidth="1"/>
    <col min="13061" max="13061" width="23.81640625" style="1"/>
    <col min="13062" max="13062" width="25.453125" style="1" customWidth="1"/>
    <col min="13063" max="13063" width="19" style="1" customWidth="1"/>
    <col min="13064" max="13079" width="0" style="1" hidden="1" customWidth="1"/>
    <col min="13080" max="13306" width="9.1796875" style="1" customWidth="1"/>
    <col min="13307" max="13307" width="20" style="1" customWidth="1"/>
    <col min="13308" max="13308" width="32.81640625" style="1" customWidth="1"/>
    <col min="13309" max="13309" width="17.453125" style="1" customWidth="1"/>
    <col min="13310" max="13310" width="17.1796875" style="1" customWidth="1"/>
    <col min="13311" max="13311" width="23.81640625" style="1"/>
    <col min="13312" max="13312" width="9.1796875" style="1" customWidth="1"/>
    <col min="13313" max="13313" width="28.453125" style="1" customWidth="1"/>
    <col min="13314" max="13314" width="37.54296875" style="1" customWidth="1"/>
    <col min="13315" max="13315" width="17.453125" style="1" customWidth="1"/>
    <col min="13316" max="13316" width="17.1796875" style="1" customWidth="1"/>
    <col min="13317" max="13317" width="23.81640625" style="1"/>
    <col min="13318" max="13318" width="25.453125" style="1" customWidth="1"/>
    <col min="13319" max="13319" width="19" style="1" customWidth="1"/>
    <col min="13320" max="13335" width="0" style="1" hidden="1" customWidth="1"/>
    <col min="13336" max="13562" width="9.1796875" style="1" customWidth="1"/>
    <col min="13563" max="13563" width="20" style="1" customWidth="1"/>
    <col min="13564" max="13564" width="32.81640625" style="1" customWidth="1"/>
    <col min="13565" max="13565" width="17.453125" style="1" customWidth="1"/>
    <col min="13566" max="13566" width="17.1796875" style="1" customWidth="1"/>
    <col min="13567" max="13567" width="23.81640625" style="1"/>
    <col min="13568" max="13568" width="9.1796875" style="1" customWidth="1"/>
    <col min="13569" max="13569" width="28.453125" style="1" customWidth="1"/>
    <col min="13570" max="13570" width="37.54296875" style="1" customWidth="1"/>
    <col min="13571" max="13571" width="17.453125" style="1" customWidth="1"/>
    <col min="13572" max="13572" width="17.1796875" style="1" customWidth="1"/>
    <col min="13573" max="13573" width="23.81640625" style="1"/>
    <col min="13574" max="13574" width="25.453125" style="1" customWidth="1"/>
    <col min="13575" max="13575" width="19" style="1" customWidth="1"/>
    <col min="13576" max="13591" width="0" style="1" hidden="1" customWidth="1"/>
    <col min="13592" max="13818" width="9.1796875" style="1" customWidth="1"/>
    <col min="13819" max="13819" width="20" style="1" customWidth="1"/>
    <col min="13820" max="13820" width="32.81640625" style="1" customWidth="1"/>
    <col min="13821" max="13821" width="17.453125" style="1" customWidth="1"/>
    <col min="13822" max="13822" width="17.1796875" style="1" customWidth="1"/>
    <col min="13823" max="13823" width="23.81640625" style="1"/>
    <col min="13824" max="13824" width="9.1796875" style="1" customWidth="1"/>
    <col min="13825" max="13825" width="28.453125" style="1" customWidth="1"/>
    <col min="13826" max="13826" width="37.54296875" style="1" customWidth="1"/>
    <col min="13827" max="13827" width="17.453125" style="1" customWidth="1"/>
    <col min="13828" max="13828" width="17.1796875" style="1" customWidth="1"/>
    <col min="13829" max="13829" width="23.81640625" style="1"/>
    <col min="13830" max="13830" width="25.453125" style="1" customWidth="1"/>
    <col min="13831" max="13831" width="19" style="1" customWidth="1"/>
    <col min="13832" max="13847" width="0" style="1" hidden="1" customWidth="1"/>
    <col min="13848" max="14074" width="9.1796875" style="1" customWidth="1"/>
    <col min="14075" max="14075" width="20" style="1" customWidth="1"/>
    <col min="14076" max="14076" width="32.81640625" style="1" customWidth="1"/>
    <col min="14077" max="14077" width="17.453125" style="1" customWidth="1"/>
    <col min="14078" max="14078" width="17.1796875" style="1" customWidth="1"/>
    <col min="14079" max="14079" width="23.81640625" style="1"/>
    <col min="14080" max="14080" width="9.1796875" style="1" customWidth="1"/>
    <col min="14081" max="14081" width="28.453125" style="1" customWidth="1"/>
    <col min="14082" max="14082" width="37.54296875" style="1" customWidth="1"/>
    <col min="14083" max="14083" width="17.453125" style="1" customWidth="1"/>
    <col min="14084" max="14084" width="17.1796875" style="1" customWidth="1"/>
    <col min="14085" max="14085" width="23.81640625" style="1"/>
    <col min="14086" max="14086" width="25.453125" style="1" customWidth="1"/>
    <col min="14087" max="14087" width="19" style="1" customWidth="1"/>
    <col min="14088" max="14103" width="0" style="1" hidden="1" customWidth="1"/>
    <col min="14104" max="14330" width="9.1796875" style="1" customWidth="1"/>
    <col min="14331" max="14331" width="20" style="1" customWidth="1"/>
    <col min="14332" max="14332" width="32.81640625" style="1" customWidth="1"/>
    <col min="14333" max="14333" width="17.453125" style="1" customWidth="1"/>
    <col min="14334" max="14334" width="17.1796875" style="1" customWidth="1"/>
    <col min="14335" max="14335" width="23.81640625" style="1"/>
    <col min="14336" max="14336" width="9.1796875" style="1" customWidth="1"/>
    <col min="14337" max="14337" width="28.453125" style="1" customWidth="1"/>
    <col min="14338" max="14338" width="37.54296875" style="1" customWidth="1"/>
    <col min="14339" max="14339" width="17.453125" style="1" customWidth="1"/>
    <col min="14340" max="14340" width="17.1796875" style="1" customWidth="1"/>
    <col min="14341" max="14341" width="23.81640625" style="1"/>
    <col min="14342" max="14342" width="25.453125" style="1" customWidth="1"/>
    <col min="14343" max="14343" width="19" style="1" customWidth="1"/>
    <col min="14344" max="14359" width="0" style="1" hidden="1" customWidth="1"/>
    <col min="14360" max="14586" width="9.1796875" style="1" customWidth="1"/>
    <col min="14587" max="14587" width="20" style="1" customWidth="1"/>
    <col min="14588" max="14588" width="32.81640625" style="1" customWidth="1"/>
    <col min="14589" max="14589" width="17.453125" style="1" customWidth="1"/>
    <col min="14590" max="14590" width="17.1796875" style="1" customWidth="1"/>
    <col min="14591" max="14591" width="23.81640625" style="1"/>
    <col min="14592" max="14592" width="9.1796875" style="1" customWidth="1"/>
    <col min="14593" max="14593" width="28.453125" style="1" customWidth="1"/>
    <col min="14594" max="14594" width="37.54296875" style="1" customWidth="1"/>
    <col min="14595" max="14595" width="17.453125" style="1" customWidth="1"/>
    <col min="14596" max="14596" width="17.1796875" style="1" customWidth="1"/>
    <col min="14597" max="14597" width="23.81640625" style="1"/>
    <col min="14598" max="14598" width="25.453125" style="1" customWidth="1"/>
    <col min="14599" max="14599" width="19" style="1" customWidth="1"/>
    <col min="14600" max="14615" width="0" style="1" hidden="1" customWidth="1"/>
    <col min="14616" max="14842" width="9.1796875" style="1" customWidth="1"/>
    <col min="14843" max="14843" width="20" style="1" customWidth="1"/>
    <col min="14844" max="14844" width="32.81640625" style="1" customWidth="1"/>
    <col min="14845" max="14845" width="17.453125" style="1" customWidth="1"/>
    <col min="14846" max="14846" width="17.1796875" style="1" customWidth="1"/>
    <col min="14847" max="14847" width="23.81640625" style="1"/>
    <col min="14848" max="14848" width="9.1796875" style="1" customWidth="1"/>
    <col min="14849" max="14849" width="28.453125" style="1" customWidth="1"/>
    <col min="14850" max="14850" width="37.54296875" style="1" customWidth="1"/>
    <col min="14851" max="14851" width="17.453125" style="1" customWidth="1"/>
    <col min="14852" max="14852" width="17.1796875" style="1" customWidth="1"/>
    <col min="14853" max="14853" width="23.81640625" style="1"/>
    <col min="14854" max="14854" width="25.453125" style="1" customWidth="1"/>
    <col min="14855" max="14855" width="19" style="1" customWidth="1"/>
    <col min="14856" max="14871" width="0" style="1" hidden="1" customWidth="1"/>
    <col min="14872" max="15098" width="9.1796875" style="1" customWidth="1"/>
    <col min="15099" max="15099" width="20" style="1" customWidth="1"/>
    <col min="15100" max="15100" width="32.81640625" style="1" customWidth="1"/>
    <col min="15101" max="15101" width="17.453125" style="1" customWidth="1"/>
    <col min="15102" max="15102" width="17.1796875" style="1" customWidth="1"/>
    <col min="15103" max="15103" width="23.81640625" style="1"/>
    <col min="15104" max="15104" width="9.1796875" style="1" customWidth="1"/>
    <col min="15105" max="15105" width="28.453125" style="1" customWidth="1"/>
    <col min="15106" max="15106" width="37.54296875" style="1" customWidth="1"/>
    <col min="15107" max="15107" width="17.453125" style="1" customWidth="1"/>
    <col min="15108" max="15108" width="17.1796875" style="1" customWidth="1"/>
    <col min="15109" max="15109" width="23.81640625" style="1"/>
    <col min="15110" max="15110" width="25.453125" style="1" customWidth="1"/>
    <col min="15111" max="15111" width="19" style="1" customWidth="1"/>
    <col min="15112" max="15127" width="0" style="1" hidden="1" customWidth="1"/>
    <col min="15128" max="15354" width="9.1796875" style="1" customWidth="1"/>
    <col min="15355" max="15355" width="20" style="1" customWidth="1"/>
    <col min="15356" max="15356" width="32.81640625" style="1" customWidth="1"/>
    <col min="15357" max="15357" width="17.453125" style="1" customWidth="1"/>
    <col min="15358" max="15358" width="17.1796875" style="1" customWidth="1"/>
    <col min="15359" max="15359" width="23.81640625" style="1"/>
    <col min="15360" max="15360" width="9.1796875" style="1" customWidth="1"/>
    <col min="15361" max="15361" width="28.453125" style="1" customWidth="1"/>
    <col min="15362" max="15362" width="37.54296875" style="1" customWidth="1"/>
    <col min="15363" max="15363" width="17.453125" style="1" customWidth="1"/>
    <col min="15364" max="15364" width="17.1796875" style="1" customWidth="1"/>
    <col min="15365" max="15365" width="23.81640625" style="1"/>
    <col min="15366" max="15366" width="25.453125" style="1" customWidth="1"/>
    <col min="15367" max="15367" width="19" style="1" customWidth="1"/>
    <col min="15368" max="15383" width="0" style="1" hidden="1" customWidth="1"/>
    <col min="15384" max="15610" width="9.1796875" style="1" customWidth="1"/>
    <col min="15611" max="15611" width="20" style="1" customWidth="1"/>
    <col min="15612" max="15612" width="32.81640625" style="1" customWidth="1"/>
    <col min="15613" max="15613" width="17.453125" style="1" customWidth="1"/>
    <col min="15614" max="15614" width="17.1796875" style="1" customWidth="1"/>
    <col min="15615" max="15615" width="23.81640625" style="1"/>
    <col min="15616" max="15616" width="9.1796875" style="1" customWidth="1"/>
    <col min="15617" max="15617" width="28.453125" style="1" customWidth="1"/>
    <col min="15618" max="15618" width="37.54296875" style="1" customWidth="1"/>
    <col min="15619" max="15619" width="17.453125" style="1" customWidth="1"/>
    <col min="15620" max="15620" width="17.1796875" style="1" customWidth="1"/>
    <col min="15621" max="15621" width="23.81640625" style="1"/>
    <col min="15622" max="15622" width="25.453125" style="1" customWidth="1"/>
    <col min="15623" max="15623" width="19" style="1" customWidth="1"/>
    <col min="15624" max="15639" width="0" style="1" hidden="1" customWidth="1"/>
    <col min="15640" max="15866" width="9.1796875" style="1" customWidth="1"/>
    <col min="15867" max="15867" width="20" style="1" customWidth="1"/>
    <col min="15868" max="15868" width="32.81640625" style="1" customWidth="1"/>
    <col min="15869" max="15869" width="17.453125" style="1" customWidth="1"/>
    <col min="15870" max="15870" width="17.1796875" style="1" customWidth="1"/>
    <col min="15871" max="15871" width="23.81640625" style="1"/>
    <col min="15872" max="15872" width="9.1796875" style="1" customWidth="1"/>
    <col min="15873" max="15873" width="28.453125" style="1" customWidth="1"/>
    <col min="15874" max="15874" width="37.54296875" style="1" customWidth="1"/>
    <col min="15875" max="15875" width="17.453125" style="1" customWidth="1"/>
    <col min="15876" max="15876" width="17.1796875" style="1" customWidth="1"/>
    <col min="15877" max="15877" width="23.81640625" style="1"/>
    <col min="15878" max="15878" width="25.453125" style="1" customWidth="1"/>
    <col min="15879" max="15879" width="19" style="1" customWidth="1"/>
    <col min="15880" max="15895" width="0" style="1" hidden="1" customWidth="1"/>
    <col min="15896" max="16122" width="9.1796875" style="1" customWidth="1"/>
    <col min="16123" max="16123" width="20" style="1" customWidth="1"/>
    <col min="16124" max="16124" width="32.81640625" style="1" customWidth="1"/>
    <col min="16125" max="16125" width="17.453125" style="1" customWidth="1"/>
    <col min="16126" max="16126" width="17.1796875" style="1" customWidth="1"/>
    <col min="16127" max="16127" width="23.81640625" style="1"/>
    <col min="16128" max="16128" width="9.1796875" style="1" customWidth="1"/>
    <col min="16129" max="16129" width="28.453125" style="1" customWidth="1"/>
    <col min="16130" max="16130" width="37.54296875" style="1" customWidth="1"/>
    <col min="16131" max="16131" width="17.453125" style="1" customWidth="1"/>
    <col min="16132" max="16132" width="17.1796875" style="1" customWidth="1"/>
    <col min="16133" max="16133" width="23.81640625" style="1"/>
    <col min="16134" max="16134" width="25.453125" style="1" customWidth="1"/>
    <col min="16135" max="16135" width="19" style="1" customWidth="1"/>
    <col min="16136" max="16151" width="0" style="1" hidden="1" customWidth="1"/>
    <col min="16152" max="16378" width="9.1796875" style="1" customWidth="1"/>
    <col min="16379" max="16379" width="20" style="1" customWidth="1"/>
    <col min="16380" max="16380" width="32.81640625" style="1" customWidth="1"/>
    <col min="16381" max="16381" width="17.453125" style="1" customWidth="1"/>
    <col min="16382" max="16384" width="17.1796875" style="1" customWidth="1"/>
  </cols>
  <sheetData>
    <row r="1" spans="2:17" ht="42.75" customHeight="1" thickBot="1" x14ac:dyDescent="0.3">
      <c r="B1" s="234" t="s">
        <v>0</v>
      </c>
      <c r="C1" s="235"/>
      <c r="D1" s="235"/>
      <c r="E1" s="2" t="s">
        <v>1</v>
      </c>
      <c r="F1" s="3" t="str">
        <f>K9</f>
        <v>November</v>
      </c>
      <c r="G1" s="3">
        <f>K8</f>
        <v>2024</v>
      </c>
      <c r="H1" s="4"/>
      <c r="I1" s="5"/>
      <c r="J1" s="6"/>
      <c r="K1" s="6"/>
      <c r="L1" s="6"/>
      <c r="M1" s="7"/>
      <c r="N1" s="7"/>
    </row>
    <row r="2" spans="2:17" ht="8.25" customHeight="1" thickBot="1" x14ac:dyDescent="0.3">
      <c r="B2" s="8"/>
      <c r="C2" s="9"/>
      <c r="D2" s="9"/>
      <c r="E2" s="9"/>
      <c r="F2" s="9"/>
      <c r="G2" s="9"/>
      <c r="H2" s="9"/>
      <c r="I2" s="9"/>
    </row>
    <row r="3" spans="2:17" ht="20.25" customHeight="1" x14ac:dyDescent="0.25">
      <c r="B3" s="11" t="s">
        <v>2</v>
      </c>
      <c r="C3" s="236" t="s">
        <v>3</v>
      </c>
      <c r="D3" s="236"/>
      <c r="E3" s="236"/>
      <c r="F3" s="12" t="s">
        <v>4</v>
      </c>
      <c r="G3" s="236" t="s">
        <v>5</v>
      </c>
      <c r="H3" s="237"/>
      <c r="I3" s="9"/>
    </row>
    <row r="4" spans="2:17" ht="111" customHeight="1" thickBot="1" x14ac:dyDescent="0.3">
      <c r="B4" s="13" t="s">
        <v>6</v>
      </c>
      <c r="C4" s="238" t="s">
        <v>155</v>
      </c>
      <c r="D4" s="239"/>
      <c r="E4" s="239"/>
      <c r="F4" s="147" t="s">
        <v>153</v>
      </c>
      <c r="G4" s="240" t="s">
        <v>154</v>
      </c>
      <c r="H4" s="241"/>
      <c r="I4" s="146"/>
    </row>
    <row r="5" spans="2:17" ht="20.25" customHeight="1" thickBot="1" x14ac:dyDescent="0.3">
      <c r="B5" s="9"/>
      <c r="C5" s="9"/>
      <c r="D5" s="9"/>
      <c r="E5" s="9"/>
      <c r="F5" s="9"/>
      <c r="G5" s="9"/>
      <c r="H5" s="9"/>
      <c r="I5" s="9"/>
    </row>
    <row r="6" spans="2:17" ht="24" customHeight="1" thickBot="1" x14ac:dyDescent="0.3">
      <c r="B6" s="242" t="s">
        <v>7</v>
      </c>
      <c r="C6" s="242"/>
      <c r="D6" s="242"/>
      <c r="E6" s="242"/>
      <c r="F6" s="243" t="str">
        <f>CONCATENATE(F1," 1, ",G1)</f>
        <v>November 1, 2024</v>
      </c>
      <c r="G6" s="243" t="e">
        <f>CONCATENATE(#REF!," 1, ",#REF!)</f>
        <v>#REF!</v>
      </c>
      <c r="H6" s="14"/>
      <c r="I6" s="9"/>
      <c r="J6" s="224" t="s">
        <v>119</v>
      </c>
      <c r="K6" s="225"/>
      <c r="M6" s="226" t="s">
        <v>120</v>
      </c>
      <c r="N6" s="169"/>
    </row>
    <row r="7" spans="2:17" ht="24" customHeight="1" x14ac:dyDescent="0.25">
      <c r="B7" s="231" t="s">
        <v>156</v>
      </c>
      <c r="C7" s="231"/>
      <c r="D7" s="231"/>
      <c r="E7" s="231"/>
      <c r="F7" s="15">
        <v>630</v>
      </c>
      <c r="G7" s="16" t="s">
        <v>8</v>
      </c>
      <c r="H7" s="16"/>
      <c r="I7" s="16"/>
      <c r="J7" s="74"/>
      <c r="K7" s="75"/>
      <c r="M7" s="227"/>
      <c r="N7" s="228"/>
    </row>
    <row r="8" spans="2:17" ht="24" customHeight="1" x14ac:dyDescent="0.25">
      <c r="B8" s="215" t="s">
        <v>9</v>
      </c>
      <c r="C8" s="215"/>
      <c r="D8" s="215"/>
      <c r="E8" s="215"/>
      <c r="F8" s="215"/>
      <c r="G8" s="215"/>
      <c r="H8" s="215"/>
      <c r="I8" s="145"/>
      <c r="J8" s="76" t="s">
        <v>121</v>
      </c>
      <c r="K8" s="77">
        <v>2024</v>
      </c>
      <c r="M8" s="229"/>
      <c r="N8" s="230"/>
    </row>
    <row r="9" spans="2:17" ht="24" customHeight="1" x14ac:dyDescent="0.25">
      <c r="B9" s="215" t="s">
        <v>10</v>
      </c>
      <c r="C9" s="215"/>
      <c r="D9" s="215"/>
      <c r="E9" s="215"/>
      <c r="F9" s="215"/>
      <c r="G9" s="215"/>
      <c r="H9" s="215"/>
      <c r="I9" s="145"/>
      <c r="J9" s="76" t="s">
        <v>122</v>
      </c>
      <c r="K9" s="77" t="s">
        <v>138</v>
      </c>
      <c r="L9" s="78"/>
      <c r="M9" s="79" t="s">
        <v>124</v>
      </c>
      <c r="N9" s="80">
        <v>2024</v>
      </c>
    </row>
    <row r="10" spans="2:17" ht="24" customHeight="1" thickBot="1" x14ac:dyDescent="0.3">
      <c r="B10" s="232" t="s">
        <v>11</v>
      </c>
      <c r="C10" s="232"/>
      <c r="D10" s="233" t="str">
        <f>CONCATENATE("The ",F1," ",G1," Average is")</f>
        <v>The November 2024 Average is</v>
      </c>
      <c r="E10" s="233"/>
      <c r="F10" s="233"/>
      <c r="G10" s="17">
        <f>K13</f>
        <v>593</v>
      </c>
      <c r="H10" s="18" t="s">
        <v>12</v>
      </c>
      <c r="I10" s="19"/>
      <c r="J10" s="81"/>
      <c r="K10" s="82"/>
      <c r="M10" s="83" t="s">
        <v>125</v>
      </c>
      <c r="N10" s="84" t="s">
        <v>126</v>
      </c>
    </row>
    <row r="11" spans="2:17" ht="24" customHeight="1" thickBot="1" x14ac:dyDescent="0.3">
      <c r="B11" s="221" t="s">
        <v>13</v>
      </c>
      <c r="C11" s="221"/>
      <c r="D11" s="221"/>
      <c r="E11" s="221"/>
      <c r="F11" s="221"/>
      <c r="G11" s="221"/>
      <c r="H11" s="221"/>
      <c r="I11" s="20"/>
      <c r="J11" s="222" t="s">
        <v>0</v>
      </c>
      <c r="K11" s="223"/>
      <c r="M11" s="83" t="s">
        <v>127</v>
      </c>
      <c r="N11" s="85" t="s">
        <v>106</v>
      </c>
      <c r="P11" s="21"/>
      <c r="Q11" s="21"/>
    </row>
    <row r="12" spans="2:17" ht="24" customHeight="1" x14ac:dyDescent="0.25">
      <c r="B12" s="215" t="s">
        <v>157</v>
      </c>
      <c r="C12" s="215"/>
      <c r="D12" s="215"/>
      <c r="E12" s="215"/>
      <c r="F12" s="15">
        <v>630</v>
      </c>
      <c r="G12" s="16" t="s">
        <v>8</v>
      </c>
      <c r="I12" s="16"/>
      <c r="J12" s="76" t="s">
        <v>128</v>
      </c>
      <c r="K12" s="86">
        <v>630</v>
      </c>
      <c r="M12" s="83" t="s">
        <v>129</v>
      </c>
      <c r="N12" s="85" t="s">
        <v>106</v>
      </c>
      <c r="P12" s="21"/>
      <c r="Q12" s="21"/>
    </row>
    <row r="13" spans="2:17" ht="24" customHeight="1" thickBot="1" x14ac:dyDescent="0.3">
      <c r="B13" s="215" t="s">
        <v>14</v>
      </c>
      <c r="C13" s="215"/>
      <c r="D13" s="215"/>
      <c r="E13" s="215"/>
      <c r="F13" s="215"/>
      <c r="G13" s="215"/>
      <c r="H13" s="215"/>
      <c r="I13" s="145"/>
      <c r="J13" s="87" t="s">
        <v>130</v>
      </c>
      <c r="K13" s="88">
        <v>593</v>
      </c>
      <c r="M13" s="83" t="s">
        <v>131</v>
      </c>
      <c r="N13" s="85" t="s">
        <v>106</v>
      </c>
      <c r="P13" s="21"/>
      <c r="Q13" s="21"/>
    </row>
    <row r="14" spans="2:17" ht="24" customHeight="1" x14ac:dyDescent="0.25">
      <c r="B14" s="215" t="s">
        <v>15</v>
      </c>
      <c r="C14" s="215"/>
      <c r="D14" s="215"/>
      <c r="E14" s="215"/>
      <c r="F14" s="215"/>
      <c r="G14" s="215"/>
      <c r="H14" s="215"/>
      <c r="I14" s="145"/>
      <c r="J14" s="1"/>
      <c r="K14" s="1"/>
      <c r="M14" s="83" t="s">
        <v>123</v>
      </c>
      <c r="N14" s="89">
        <v>604</v>
      </c>
      <c r="P14" s="21"/>
      <c r="Q14" s="21"/>
    </row>
    <row r="15" spans="2:17" ht="24" customHeight="1" x14ac:dyDescent="0.25">
      <c r="B15" s="215" t="s">
        <v>16</v>
      </c>
      <c r="C15" s="215"/>
      <c r="D15" s="215"/>
      <c r="E15" s="215"/>
      <c r="F15" s="215"/>
      <c r="G15" s="215"/>
      <c r="H15" s="215"/>
      <c r="I15" s="145"/>
      <c r="J15" s="1"/>
      <c r="K15" s="1"/>
      <c r="M15" s="83" t="s">
        <v>132</v>
      </c>
      <c r="N15" s="89">
        <v>623</v>
      </c>
      <c r="P15" s="21"/>
      <c r="Q15" s="21"/>
    </row>
    <row r="16" spans="2:17" ht="24" customHeight="1" x14ac:dyDescent="0.25">
      <c r="B16" s="215" t="s">
        <v>17</v>
      </c>
      <c r="C16" s="215"/>
      <c r="D16" s="215"/>
      <c r="E16" s="215"/>
      <c r="F16" s="215"/>
      <c r="G16" s="215"/>
      <c r="H16" s="215"/>
      <c r="I16" s="145"/>
      <c r="J16" s="1"/>
      <c r="K16" s="1"/>
      <c r="M16" s="83" t="s">
        <v>133</v>
      </c>
      <c r="N16" s="89">
        <v>628</v>
      </c>
      <c r="P16" s="21"/>
      <c r="Q16" s="21"/>
    </row>
    <row r="17" spans="2:17" ht="24" customHeight="1" x14ac:dyDescent="0.25">
      <c r="B17" s="215" t="s">
        <v>18</v>
      </c>
      <c r="C17" s="215"/>
      <c r="D17" s="215"/>
      <c r="E17" s="215"/>
      <c r="F17" s="215"/>
      <c r="G17" s="215"/>
      <c r="H17" s="215"/>
      <c r="I17" s="145"/>
      <c r="J17" s="1"/>
      <c r="K17" s="1"/>
      <c r="M17" s="83" t="s">
        <v>134</v>
      </c>
      <c r="N17" s="89">
        <v>636</v>
      </c>
      <c r="P17" s="21"/>
      <c r="Q17" s="21"/>
    </row>
    <row r="18" spans="2:17" ht="24" customHeight="1" thickBot="1" x14ac:dyDescent="0.3">
      <c r="B18" s="216" t="s">
        <v>19</v>
      </c>
      <c r="C18" s="217"/>
      <c r="D18" s="217"/>
      <c r="E18" s="217"/>
      <c r="F18" s="217"/>
      <c r="G18" s="217"/>
      <c r="H18" s="217"/>
      <c r="I18" s="22"/>
      <c r="J18" s="90"/>
      <c r="K18" s="91"/>
      <c r="M18" s="83" t="s">
        <v>135</v>
      </c>
      <c r="N18" s="89">
        <v>633</v>
      </c>
      <c r="P18" s="21"/>
      <c r="Q18" s="21"/>
    </row>
    <row r="19" spans="2:17" ht="44.25" customHeight="1" thickBot="1" x14ac:dyDescent="0.3">
      <c r="B19" s="218" t="s">
        <v>169</v>
      </c>
      <c r="C19" s="219"/>
      <c r="D19" s="219"/>
      <c r="E19" s="219"/>
      <c r="F19" s="219"/>
      <c r="G19" s="219"/>
      <c r="H19" s="220"/>
      <c r="I19" s="9"/>
      <c r="J19" s="92"/>
      <c r="K19" s="91"/>
      <c r="M19" s="83" t="s">
        <v>136</v>
      </c>
      <c r="N19" s="89">
        <v>621</v>
      </c>
      <c r="P19" s="21"/>
      <c r="Q19" s="21"/>
    </row>
    <row r="20" spans="2:17" ht="33.65" customHeight="1" thickBot="1" x14ac:dyDescent="0.3">
      <c r="B20" s="190" t="s">
        <v>20</v>
      </c>
      <c r="C20" s="161"/>
      <c r="D20" s="161"/>
      <c r="E20" s="161"/>
      <c r="F20" s="161"/>
      <c r="G20" s="161"/>
      <c r="H20" s="162"/>
      <c r="I20" s="26"/>
      <c r="J20" s="92"/>
      <c r="K20" s="91"/>
      <c r="M20" s="83" t="s">
        <v>137</v>
      </c>
      <c r="N20" s="89">
        <v>606</v>
      </c>
      <c r="P20" s="21"/>
      <c r="Q20" s="21"/>
    </row>
    <row r="21" spans="2:17" ht="40.5" customHeight="1" thickBot="1" x14ac:dyDescent="0.35">
      <c r="B21" s="23" t="s">
        <v>21</v>
      </c>
      <c r="C21" s="24" t="s">
        <v>22</v>
      </c>
      <c r="D21" s="25" t="s">
        <v>23</v>
      </c>
      <c r="E21" s="25" t="s">
        <v>24</v>
      </c>
      <c r="F21" s="25" t="s">
        <v>25</v>
      </c>
      <c r="G21" s="182" t="s">
        <v>26</v>
      </c>
      <c r="H21" s="183"/>
      <c r="I21" s="31"/>
      <c r="K21" s="91"/>
      <c r="L21" s="1"/>
      <c r="M21" s="83" t="s">
        <v>138</v>
      </c>
      <c r="N21" s="89">
        <v>593</v>
      </c>
      <c r="P21" s="21"/>
      <c r="Q21" s="21"/>
    </row>
    <row r="22" spans="2:17" ht="29.15" customHeight="1" thickBot="1" x14ac:dyDescent="0.35">
      <c r="B22" s="114" t="s">
        <v>27</v>
      </c>
      <c r="C22" s="115" t="s">
        <v>28</v>
      </c>
      <c r="D22" s="65">
        <v>100</v>
      </c>
      <c r="E22" s="66">
        <v>0.2</v>
      </c>
      <c r="F22" s="67">
        <v>100.2</v>
      </c>
      <c r="G22" s="184">
        <f t="shared" ref="G22:G51" si="0">IF((ABS((($K$13-$K$12)/235)*F22/100))&gt;0.01, ((($K$13-$K$12)/235)*F22/100), 0)</f>
        <v>-0.15776170212765958</v>
      </c>
      <c r="H22" s="185" t="e">
        <f t="shared" ref="H22:H27" si="1">IF((ABS((J13-J12)*E22/100))&gt;0.1, (J13-J12)*E22/100, 0)</f>
        <v>#VALUE!</v>
      </c>
      <c r="I22" s="31"/>
      <c r="M22" s="93" t="s">
        <v>139</v>
      </c>
      <c r="N22" s="94"/>
    </row>
    <row r="23" spans="2:17" ht="29.15" customHeight="1" x14ac:dyDescent="0.3">
      <c r="B23" s="32">
        <v>702.30010000000004</v>
      </c>
      <c r="C23" s="33" t="s">
        <v>29</v>
      </c>
      <c r="D23" s="34">
        <v>55</v>
      </c>
      <c r="E23" s="34">
        <v>1.7</v>
      </c>
      <c r="F23" s="35">
        <v>56.7</v>
      </c>
      <c r="G23" s="188">
        <f t="shared" si="0"/>
        <v>-8.9272340425531921E-2</v>
      </c>
      <c r="H23" s="189" t="e">
        <f t="shared" si="1"/>
        <v>#VALUE!</v>
      </c>
      <c r="I23" s="31"/>
      <c r="M23" s="79"/>
      <c r="N23" s="80">
        <v>2025</v>
      </c>
    </row>
    <row r="24" spans="2:17" ht="29.15" customHeight="1" x14ac:dyDescent="0.3">
      <c r="B24" s="32">
        <v>702.30020000000002</v>
      </c>
      <c r="C24" s="33" t="s">
        <v>30</v>
      </c>
      <c r="D24" s="34">
        <v>55</v>
      </c>
      <c r="E24" s="34">
        <v>1.7</v>
      </c>
      <c r="F24" s="35">
        <v>56.7</v>
      </c>
      <c r="G24" s="188">
        <f t="shared" si="0"/>
        <v>-8.9272340425531921E-2</v>
      </c>
      <c r="H24" s="189">
        <f t="shared" si="1"/>
        <v>0</v>
      </c>
      <c r="I24" s="31"/>
      <c r="M24" s="83" t="s">
        <v>125</v>
      </c>
      <c r="N24" s="84" t="s">
        <v>126</v>
      </c>
    </row>
    <row r="25" spans="2:17" ht="29.15" customHeight="1" x14ac:dyDescent="0.3">
      <c r="B25" s="32">
        <v>702.31010000000003</v>
      </c>
      <c r="C25" s="33" t="s">
        <v>31</v>
      </c>
      <c r="D25" s="34">
        <v>63</v>
      </c>
      <c r="E25" s="34">
        <v>2.7</v>
      </c>
      <c r="F25" s="35">
        <v>65.7</v>
      </c>
      <c r="G25" s="188">
        <f t="shared" si="0"/>
        <v>-0.10344255319148937</v>
      </c>
      <c r="H25" s="189">
        <f t="shared" si="1"/>
        <v>0</v>
      </c>
      <c r="I25" s="31"/>
      <c r="M25" s="83" t="s">
        <v>127</v>
      </c>
      <c r="N25" s="89"/>
    </row>
    <row r="26" spans="2:17" ht="29.15" customHeight="1" x14ac:dyDescent="0.3">
      <c r="B26" s="32">
        <v>702.31020000000001</v>
      </c>
      <c r="C26" s="33" t="s">
        <v>32</v>
      </c>
      <c r="D26" s="34">
        <v>63</v>
      </c>
      <c r="E26" s="34">
        <v>2.7</v>
      </c>
      <c r="F26" s="35">
        <v>65.7</v>
      </c>
      <c r="G26" s="188">
        <f t="shared" si="0"/>
        <v>-0.10344255319148937</v>
      </c>
      <c r="H26" s="189">
        <f t="shared" si="1"/>
        <v>0</v>
      </c>
      <c r="I26" s="31"/>
      <c r="M26" s="83" t="s">
        <v>129</v>
      </c>
      <c r="N26" s="89"/>
    </row>
    <row r="27" spans="2:17" ht="29.15" customHeight="1" x14ac:dyDescent="0.3">
      <c r="B27" s="32">
        <v>702.32010000000002</v>
      </c>
      <c r="C27" s="33" t="s">
        <v>33</v>
      </c>
      <c r="D27" s="34">
        <v>65</v>
      </c>
      <c r="E27" s="34">
        <v>8.1999999999999993</v>
      </c>
      <c r="F27" s="35">
        <v>73.2</v>
      </c>
      <c r="G27" s="188">
        <f t="shared" si="0"/>
        <v>-0.11525106382978724</v>
      </c>
      <c r="H27" s="189">
        <f t="shared" si="1"/>
        <v>0</v>
      </c>
      <c r="I27" s="31"/>
      <c r="M27" s="83" t="s">
        <v>131</v>
      </c>
      <c r="N27" s="89"/>
    </row>
    <row r="28" spans="2:17" ht="29.15" customHeight="1" x14ac:dyDescent="0.3">
      <c r="B28" s="32">
        <v>702.33010000000002</v>
      </c>
      <c r="C28" s="33" t="s">
        <v>34</v>
      </c>
      <c r="D28" s="34">
        <v>65</v>
      </c>
      <c r="E28" s="34">
        <v>8.1999999999999993</v>
      </c>
      <c r="F28" s="35">
        <v>73.2</v>
      </c>
      <c r="G28" s="188">
        <f t="shared" si="0"/>
        <v>-0.11525106382978724</v>
      </c>
      <c r="H28" s="189" t="e">
        <f>IF((ABS((#REF!-J18)*E28/100))&gt;0.1, (#REF!-J18)*E28/100, 0)</f>
        <v>#REF!</v>
      </c>
      <c r="I28" s="31"/>
      <c r="M28" s="83" t="s">
        <v>123</v>
      </c>
      <c r="N28" s="89"/>
    </row>
    <row r="29" spans="2:17" ht="29.15" customHeight="1" x14ac:dyDescent="0.3">
      <c r="B29" s="32">
        <v>702.34010000000001</v>
      </c>
      <c r="C29" s="33" t="s">
        <v>35</v>
      </c>
      <c r="D29" s="34">
        <v>65</v>
      </c>
      <c r="E29" s="34">
        <v>2.7</v>
      </c>
      <c r="F29" s="35">
        <v>67.7</v>
      </c>
      <c r="G29" s="188">
        <f t="shared" si="0"/>
        <v>-0.10659148936170214</v>
      </c>
      <c r="H29" s="189" t="e">
        <f>IF((ABS((J19-#REF!)*E29/100))&gt;0.1, (J19-#REF!)*E29/100, 0)</f>
        <v>#REF!</v>
      </c>
      <c r="I29" s="31"/>
      <c r="M29" s="83" t="s">
        <v>132</v>
      </c>
      <c r="N29" s="89"/>
    </row>
    <row r="30" spans="2:17" ht="29.15" customHeight="1" x14ac:dyDescent="0.3">
      <c r="B30" s="32">
        <v>702.34019999999998</v>
      </c>
      <c r="C30" s="33" t="s">
        <v>36</v>
      </c>
      <c r="D30" s="34">
        <v>65</v>
      </c>
      <c r="E30" s="36">
        <v>8.1999999999999993</v>
      </c>
      <c r="F30" s="35">
        <v>73.2</v>
      </c>
      <c r="G30" s="188">
        <f t="shared" si="0"/>
        <v>-0.11525106382978724</v>
      </c>
      <c r="H30" s="189">
        <f>IF((ABS((J20-J19)*E30/100))&gt;0.1, (J20-J19)*E30/100, 0)</f>
        <v>0</v>
      </c>
      <c r="I30" s="31"/>
      <c r="M30" s="83" t="s">
        <v>133</v>
      </c>
      <c r="N30" s="89"/>
    </row>
    <row r="31" spans="2:17" ht="29.15" customHeight="1" x14ac:dyDescent="0.3">
      <c r="B31" s="32">
        <v>702.3501</v>
      </c>
      <c r="C31" s="33" t="s">
        <v>37</v>
      </c>
      <c r="D31" s="34">
        <v>57</v>
      </c>
      <c r="E31" s="34">
        <v>0.2</v>
      </c>
      <c r="F31" s="35">
        <v>57.2</v>
      </c>
      <c r="G31" s="188">
        <f t="shared" si="0"/>
        <v>-9.0059574468085102E-2</v>
      </c>
      <c r="H31" s="189">
        <f>IF((ABS((J21-J20)*E31/100))&gt;0.1, (J21-J20)*E31/100, 0)</f>
        <v>0</v>
      </c>
      <c r="I31" s="31"/>
      <c r="M31" s="83" t="s">
        <v>134</v>
      </c>
      <c r="N31" s="89"/>
    </row>
    <row r="32" spans="2:17" ht="29.15" customHeight="1" x14ac:dyDescent="0.3">
      <c r="B32" s="37" t="s">
        <v>38</v>
      </c>
      <c r="C32" s="38" t="s">
        <v>37</v>
      </c>
      <c r="D32" s="39">
        <v>65</v>
      </c>
      <c r="E32" s="39">
        <v>0.2</v>
      </c>
      <c r="F32" s="40">
        <v>65.2</v>
      </c>
      <c r="G32" s="213">
        <f t="shared" si="0"/>
        <v>-0.10265531914893618</v>
      </c>
      <c r="H32" s="214" t="e">
        <f>IF((ABS((#REF!-J21)*E32/100))&gt;0.1, (#REF!-J21)*E32/100, 0)</f>
        <v>#REF!</v>
      </c>
      <c r="I32" s="31"/>
      <c r="M32" s="83" t="s">
        <v>135</v>
      </c>
      <c r="N32" s="89"/>
    </row>
    <row r="33" spans="2:14" ht="29.15" customHeight="1" x14ac:dyDescent="0.3">
      <c r="B33" s="32">
        <v>702.36009999999999</v>
      </c>
      <c r="C33" s="33" t="s">
        <v>39</v>
      </c>
      <c r="D33" s="34">
        <v>57</v>
      </c>
      <c r="E33" s="34">
        <v>0.2</v>
      </c>
      <c r="F33" s="35">
        <v>57.2</v>
      </c>
      <c r="G33" s="188">
        <f t="shared" si="0"/>
        <v>-9.0059574468085102E-2</v>
      </c>
      <c r="H33" s="189" t="e">
        <f>IF((ABS((#REF!-#REF!)*E33/100))&gt;0.1, (#REF!-#REF!)*E33/100, 0)</f>
        <v>#REF!</v>
      </c>
      <c r="I33" s="31"/>
      <c r="M33" s="83" t="s">
        <v>136</v>
      </c>
      <c r="N33" s="89"/>
    </row>
    <row r="34" spans="2:14" ht="29.15" customHeight="1" x14ac:dyDescent="0.3">
      <c r="B34" s="37" t="s">
        <v>40</v>
      </c>
      <c r="C34" s="38" t="s">
        <v>39</v>
      </c>
      <c r="D34" s="39">
        <v>65</v>
      </c>
      <c r="E34" s="39">
        <v>0.2</v>
      </c>
      <c r="F34" s="40">
        <v>65.2</v>
      </c>
      <c r="G34" s="213">
        <f t="shared" si="0"/>
        <v>-0.10265531914893618</v>
      </c>
      <c r="H34" s="214" t="e">
        <f>IF((ABS((#REF!-#REF!)*E34/100))&gt;0.1, (#REF!-#REF!)*E34/100, 0)</f>
        <v>#REF!</v>
      </c>
      <c r="I34" s="31"/>
      <c r="M34" s="83" t="s">
        <v>137</v>
      </c>
      <c r="N34" s="89"/>
    </row>
    <row r="35" spans="2:14" ht="29.15" customHeight="1" x14ac:dyDescent="0.3">
      <c r="B35" s="32" t="s">
        <v>41</v>
      </c>
      <c r="C35" s="33" t="s">
        <v>42</v>
      </c>
      <c r="D35" s="34">
        <v>63</v>
      </c>
      <c r="E35" s="34">
        <v>2.7</v>
      </c>
      <c r="F35" s="35">
        <v>65.7</v>
      </c>
      <c r="G35" s="188">
        <f t="shared" si="0"/>
        <v>-0.10344255319148937</v>
      </c>
      <c r="H35" s="189" t="e">
        <f>IF((ABS((#REF!-#REF!)*E35/100))&gt;0.1, (#REF!-#REF!)*E35/100, 0)</f>
        <v>#REF!</v>
      </c>
      <c r="I35" s="31"/>
      <c r="M35" s="83" t="s">
        <v>138</v>
      </c>
      <c r="N35" s="89"/>
    </row>
    <row r="36" spans="2:14" ht="29.15" customHeight="1" thickBot="1" x14ac:dyDescent="0.35">
      <c r="B36" s="32" t="s">
        <v>43</v>
      </c>
      <c r="C36" s="33" t="s">
        <v>44</v>
      </c>
      <c r="D36" s="34">
        <v>63</v>
      </c>
      <c r="E36" s="34">
        <v>2.7</v>
      </c>
      <c r="F36" s="35">
        <v>65.7</v>
      </c>
      <c r="G36" s="188">
        <f t="shared" si="0"/>
        <v>-0.10344255319148937</v>
      </c>
      <c r="H36" s="189" t="e">
        <f>IF((ABS((#REF!-#REF!)*E36/100))&gt;0.1, (#REF!-#REF!)*E36/100, 0)</f>
        <v>#REF!</v>
      </c>
      <c r="I36" s="31"/>
      <c r="M36" s="93" t="s">
        <v>139</v>
      </c>
      <c r="N36" s="94"/>
    </row>
    <row r="37" spans="2:14" ht="29.15" customHeight="1" x14ac:dyDescent="0.3">
      <c r="B37" s="32" t="s">
        <v>45</v>
      </c>
      <c r="C37" s="33" t="s">
        <v>46</v>
      </c>
      <c r="D37" s="34">
        <v>65</v>
      </c>
      <c r="E37" s="34">
        <v>8.1999999999999993</v>
      </c>
      <c r="F37" s="35">
        <v>73.2</v>
      </c>
      <c r="G37" s="188">
        <f t="shared" si="0"/>
        <v>-0.11525106382978724</v>
      </c>
      <c r="H37" s="189" t="e">
        <f>IF((ABS((#REF!-#REF!)*E37/100))&gt;0.1, (#REF!-#REF!)*E37/100, 0)</f>
        <v>#REF!</v>
      </c>
      <c r="I37" s="31"/>
      <c r="M37" s="79"/>
      <c r="N37" s="80">
        <v>2026</v>
      </c>
    </row>
    <row r="38" spans="2:14" ht="29.15" customHeight="1" x14ac:dyDescent="0.3">
      <c r="B38" s="32">
        <v>702.40009999999995</v>
      </c>
      <c r="C38" s="33" t="s">
        <v>47</v>
      </c>
      <c r="D38" s="34">
        <v>60</v>
      </c>
      <c r="E38" s="34">
        <v>2.7</v>
      </c>
      <c r="F38" s="35">
        <v>62.7</v>
      </c>
      <c r="G38" s="188">
        <f t="shared" si="0"/>
        <v>-9.8719148936170231E-2</v>
      </c>
      <c r="H38" s="189" t="e">
        <f>IF((ABS((#REF!-#REF!)*E38/100))&gt;0.1, (#REF!-#REF!)*E38/100, 0)</f>
        <v>#REF!</v>
      </c>
      <c r="I38" s="31"/>
      <c r="M38" s="83" t="s">
        <v>125</v>
      </c>
      <c r="N38" s="84" t="s">
        <v>126</v>
      </c>
    </row>
    <row r="39" spans="2:14" ht="29.15" customHeight="1" x14ac:dyDescent="0.3">
      <c r="B39" s="32">
        <v>702.40020000000004</v>
      </c>
      <c r="C39" s="33" t="s">
        <v>48</v>
      </c>
      <c r="D39" s="34">
        <v>60</v>
      </c>
      <c r="E39" s="36">
        <v>2.7</v>
      </c>
      <c r="F39" s="35">
        <v>62.7</v>
      </c>
      <c r="G39" s="188">
        <f t="shared" si="0"/>
        <v>-9.8719148936170231E-2</v>
      </c>
      <c r="H39" s="189" t="e">
        <f>IF((ABS((#REF!-#REF!)*E39/100))&gt;0.1, (#REF!-#REF!)*E39/100, 0)</f>
        <v>#REF!</v>
      </c>
      <c r="I39" s="31"/>
      <c r="M39" s="83" t="s">
        <v>127</v>
      </c>
      <c r="N39" s="89"/>
    </row>
    <row r="40" spans="2:14" ht="29.15" customHeight="1" x14ac:dyDescent="0.3">
      <c r="B40" s="32">
        <v>702.41010000000006</v>
      </c>
      <c r="C40" s="33" t="s">
        <v>49</v>
      </c>
      <c r="D40" s="34">
        <v>65</v>
      </c>
      <c r="E40" s="34">
        <v>2.7</v>
      </c>
      <c r="F40" s="35">
        <v>67.7</v>
      </c>
      <c r="G40" s="188">
        <f t="shared" si="0"/>
        <v>-0.10659148936170214</v>
      </c>
      <c r="H40" s="189" t="e">
        <f>IF((ABS((#REF!-#REF!)*E40/100))&gt;0.1, (#REF!-#REF!)*E40/100, 0)</f>
        <v>#REF!</v>
      </c>
      <c r="I40" s="31"/>
      <c r="M40" s="83" t="s">
        <v>129</v>
      </c>
      <c r="N40" s="89"/>
    </row>
    <row r="41" spans="2:14" ht="29.15" customHeight="1" x14ac:dyDescent="0.3">
      <c r="B41" s="32">
        <v>702.42010000000005</v>
      </c>
      <c r="C41" s="33" t="s">
        <v>50</v>
      </c>
      <c r="D41" s="34">
        <v>65</v>
      </c>
      <c r="E41" s="34">
        <v>10.199999999999999</v>
      </c>
      <c r="F41" s="35">
        <v>75.2</v>
      </c>
      <c r="G41" s="188">
        <f t="shared" si="0"/>
        <v>-0.11840000000000002</v>
      </c>
      <c r="H41" s="189" t="e">
        <f>IF((ABS((#REF!-#REF!)*E41/100))&gt;0.1, (#REF!-#REF!)*E41/100, 0)</f>
        <v>#REF!</v>
      </c>
      <c r="I41" s="31"/>
      <c r="M41" s="83" t="s">
        <v>131</v>
      </c>
      <c r="N41" s="89"/>
    </row>
    <row r="42" spans="2:14" ht="29.15" customHeight="1" thickBot="1" x14ac:dyDescent="0.35">
      <c r="B42" s="32">
        <v>702.43010000000004</v>
      </c>
      <c r="C42" s="33" t="s">
        <v>51</v>
      </c>
      <c r="D42" s="34">
        <v>65</v>
      </c>
      <c r="E42" s="34">
        <v>10.199999999999999</v>
      </c>
      <c r="F42" s="35">
        <v>75.2</v>
      </c>
      <c r="G42" s="188">
        <f t="shared" si="0"/>
        <v>-0.11840000000000002</v>
      </c>
      <c r="H42" s="189" t="e">
        <f>IF((ABS((#REF!-#REF!)*E42/100))&gt;0.1, (#REF!-#REF!)*E42/100, 0)</f>
        <v>#REF!</v>
      </c>
      <c r="I42" s="31"/>
      <c r="M42" s="93" t="s">
        <v>123</v>
      </c>
      <c r="N42" s="94"/>
    </row>
    <row r="43" spans="2:14" ht="29.15" customHeight="1" x14ac:dyDescent="0.3">
      <c r="B43" s="32" t="s">
        <v>52</v>
      </c>
      <c r="C43" s="33" t="s">
        <v>53</v>
      </c>
      <c r="D43" s="34">
        <v>57</v>
      </c>
      <c r="E43" s="34">
        <v>0.2</v>
      </c>
      <c r="F43" s="35">
        <v>57.2</v>
      </c>
      <c r="G43" s="188">
        <f t="shared" si="0"/>
        <v>-9.0059574468085102E-2</v>
      </c>
      <c r="H43" s="189" t="e">
        <f>IF((ABS((#REF!-#REF!)*E43/100))&gt;0.1, (#REF!-#REF!)*E43/100, 0)</f>
        <v>#REF!</v>
      </c>
      <c r="I43" s="31"/>
    </row>
    <row r="44" spans="2:14" ht="29.15" customHeight="1" x14ac:dyDescent="0.3">
      <c r="B44" s="37" t="s">
        <v>54</v>
      </c>
      <c r="C44" s="38" t="s">
        <v>53</v>
      </c>
      <c r="D44" s="39">
        <v>65</v>
      </c>
      <c r="E44" s="39">
        <v>0.2</v>
      </c>
      <c r="F44" s="40">
        <v>65.2</v>
      </c>
      <c r="G44" s="213">
        <f t="shared" si="0"/>
        <v>-0.10265531914893618</v>
      </c>
      <c r="H44" s="214" t="e">
        <f>IF((ABS((#REF!-#REF!)*E44/100))&gt;0.1, (#REF!-#REF!)*E44/100, 0)</f>
        <v>#REF!</v>
      </c>
      <c r="I44" s="31"/>
    </row>
    <row r="45" spans="2:14" ht="29.15" customHeight="1" x14ac:dyDescent="0.3">
      <c r="B45" s="32" t="s">
        <v>55</v>
      </c>
      <c r="C45" s="33" t="s">
        <v>56</v>
      </c>
      <c r="D45" s="34">
        <v>57</v>
      </c>
      <c r="E45" s="34">
        <v>0.2</v>
      </c>
      <c r="F45" s="35">
        <v>57.2</v>
      </c>
      <c r="G45" s="188">
        <f t="shared" si="0"/>
        <v>-9.0059574468085102E-2</v>
      </c>
      <c r="H45" s="189" t="e">
        <f>IF((ABS((#REF!-#REF!)*E45/100))&gt;0.1, (#REF!-#REF!)*E45/100, 0)</f>
        <v>#REF!</v>
      </c>
      <c r="I45" s="31"/>
    </row>
    <row r="46" spans="2:14" ht="29.15" customHeight="1" x14ac:dyDescent="0.3">
      <c r="B46" s="37" t="s">
        <v>57</v>
      </c>
      <c r="C46" s="38" t="s">
        <v>56</v>
      </c>
      <c r="D46" s="39">
        <v>65</v>
      </c>
      <c r="E46" s="41">
        <v>0.2</v>
      </c>
      <c r="F46" s="40">
        <v>65.2</v>
      </c>
      <c r="G46" s="213">
        <f t="shared" si="0"/>
        <v>-0.10265531914893618</v>
      </c>
      <c r="H46" s="214" t="e">
        <f>IF((ABS((#REF!-#REF!)*E46/100))&gt;0.1, (#REF!-#REF!)*E46/100, 0)</f>
        <v>#REF!</v>
      </c>
      <c r="I46" s="31"/>
    </row>
    <row r="47" spans="2:14" ht="29.15" customHeight="1" x14ac:dyDescent="0.3">
      <c r="B47" s="32">
        <v>702.46010000000001</v>
      </c>
      <c r="C47" s="33" t="s">
        <v>58</v>
      </c>
      <c r="D47" s="34">
        <v>62</v>
      </c>
      <c r="E47" s="34">
        <v>0.2</v>
      </c>
      <c r="F47" s="35">
        <v>62.2</v>
      </c>
      <c r="G47" s="188">
        <f t="shared" si="0"/>
        <v>-9.7931914893617036E-2</v>
      </c>
      <c r="H47" s="189" t="e">
        <f>IF((ABS((#REF!-#REF!)*E47/100))&gt;0.1, (#REF!-#REF!)*E47/100, 0)</f>
        <v>#REF!</v>
      </c>
      <c r="I47" s="31"/>
    </row>
    <row r="48" spans="2:14" ht="29.15" customHeight="1" x14ac:dyDescent="0.3">
      <c r="B48" s="32" t="s">
        <v>59</v>
      </c>
      <c r="C48" s="33" t="s">
        <v>60</v>
      </c>
      <c r="D48" s="34">
        <v>60</v>
      </c>
      <c r="E48" s="34">
        <v>2.7</v>
      </c>
      <c r="F48" s="35">
        <v>62.7</v>
      </c>
      <c r="G48" s="188">
        <f t="shared" si="0"/>
        <v>-9.8719148936170231E-2</v>
      </c>
      <c r="H48" s="189" t="e">
        <f>IF((ABS((#REF!-#REF!)*E48/100))&gt;0.1, (#REF!-#REF!)*E48/100, 0)</f>
        <v>#REF!</v>
      </c>
      <c r="I48" s="31"/>
    </row>
    <row r="49" spans="2:17" ht="29.15" customHeight="1" x14ac:dyDescent="0.3">
      <c r="B49" s="32" t="s">
        <v>61</v>
      </c>
      <c r="C49" s="33" t="s">
        <v>62</v>
      </c>
      <c r="D49" s="34">
        <v>65</v>
      </c>
      <c r="E49" s="34">
        <v>2.7</v>
      </c>
      <c r="F49" s="35">
        <v>67.7</v>
      </c>
      <c r="G49" s="188">
        <f t="shared" si="0"/>
        <v>-0.10659148936170214</v>
      </c>
      <c r="H49" s="189" t="e">
        <f>IF((ABS((#REF!-#REF!)*E49/100))&gt;0.1, (#REF!-#REF!)*E49/100, 0)</f>
        <v>#REF!</v>
      </c>
      <c r="I49" s="31"/>
    </row>
    <row r="50" spans="2:17" ht="29.15" customHeight="1" x14ac:dyDescent="0.3">
      <c r="B50" s="32" t="s">
        <v>63</v>
      </c>
      <c r="C50" s="33" t="s">
        <v>64</v>
      </c>
      <c r="D50" s="34">
        <v>62</v>
      </c>
      <c r="E50" s="34">
        <v>0.2</v>
      </c>
      <c r="F50" s="35">
        <v>62.2</v>
      </c>
      <c r="G50" s="188">
        <f t="shared" si="0"/>
        <v>-9.7931914893617036E-2</v>
      </c>
      <c r="H50" s="189" t="e">
        <f>IF((ABS((#REF!-#REF!)*E50/100))&gt;0.1, (#REF!-#REF!)*E50/100, 0)</f>
        <v>#REF!</v>
      </c>
      <c r="I50" s="31"/>
    </row>
    <row r="51" spans="2:17" ht="29.15" customHeight="1" x14ac:dyDescent="0.3">
      <c r="B51" s="32" t="s">
        <v>65</v>
      </c>
      <c r="C51" s="33" t="s">
        <v>66</v>
      </c>
      <c r="D51" s="34">
        <v>40</v>
      </c>
      <c r="E51" s="34">
        <v>0.2</v>
      </c>
      <c r="F51" s="35">
        <v>40.200000000000003</v>
      </c>
      <c r="G51" s="188">
        <f t="shared" si="0"/>
        <v>-6.3293617021276602E-2</v>
      </c>
      <c r="H51" s="189" t="e">
        <f>IF((ABS((#REF!-#REF!)*E51/100))&gt;0.1, (#REF!-#REF!)*E51/100, 0)</f>
        <v>#REF!</v>
      </c>
      <c r="I51" s="31"/>
    </row>
    <row r="52" spans="2:17" ht="29.15" customHeight="1" x14ac:dyDescent="0.3">
      <c r="B52" s="32" t="s">
        <v>65</v>
      </c>
      <c r="C52" s="33" t="s">
        <v>67</v>
      </c>
      <c r="D52" s="42"/>
      <c r="E52" s="42"/>
      <c r="F52" s="43"/>
      <c r="G52" s="204" t="s">
        <v>68</v>
      </c>
      <c r="H52" s="205" t="e">
        <f>IF((ABS((#REF!-#REF!)*E52/100))&gt;0.1, (#REF!-#REF!)*E52/100, 0)</f>
        <v>#REF!</v>
      </c>
      <c r="I52" s="31"/>
    </row>
    <row r="53" spans="2:17" ht="29.15" customHeight="1" x14ac:dyDescent="0.3">
      <c r="B53" s="32" t="s">
        <v>151</v>
      </c>
      <c r="C53" s="33" t="s">
        <v>152</v>
      </c>
      <c r="D53" s="120">
        <v>50</v>
      </c>
      <c r="E53" s="120">
        <v>0.2</v>
      </c>
      <c r="F53" s="121">
        <v>50.2</v>
      </c>
      <c r="G53" s="206">
        <f t="shared" ref="G53" si="2">IF((ABS((($K$13-$K$12)/235)*F53/100))&gt;0.01, ((($K$13-$K$12)/235)*F53/100), 0)</f>
        <v>-7.9038297872340429E-2</v>
      </c>
      <c r="H53" s="207" t="e">
        <f>IF((ABS((#REF!-#REF!)*E53/100))&gt;0.1, (#REF!-#REF!)*E53/100, 0)</f>
        <v>#REF!</v>
      </c>
      <c r="I53" s="31"/>
    </row>
    <row r="54" spans="2:17" ht="45" customHeight="1" thickBot="1" x14ac:dyDescent="0.35">
      <c r="B54" s="208" t="s">
        <v>69</v>
      </c>
      <c r="C54" s="209"/>
      <c r="D54" s="209"/>
      <c r="E54" s="209"/>
      <c r="F54" s="209"/>
      <c r="G54" s="209"/>
      <c r="H54" s="210"/>
      <c r="I54" s="31"/>
    </row>
    <row r="55" spans="2:17" ht="16.5" customHeight="1" thickBot="1" x14ac:dyDescent="0.3">
      <c r="B55" s="44"/>
      <c r="C55" s="45"/>
      <c r="D55" s="46"/>
      <c r="E55" s="47"/>
      <c r="F55" s="48"/>
      <c r="G55" s="49"/>
      <c r="H55" s="49"/>
      <c r="I55" s="9"/>
    </row>
    <row r="56" spans="2:17" ht="44.15" customHeight="1" thickBot="1" x14ac:dyDescent="0.3">
      <c r="B56" s="190" t="s">
        <v>70</v>
      </c>
      <c r="C56" s="161"/>
      <c r="D56" s="161"/>
      <c r="E56" s="161"/>
      <c r="F56" s="161"/>
      <c r="G56" s="161"/>
      <c r="H56" s="162"/>
      <c r="I56" s="26"/>
    </row>
    <row r="57" spans="2:17" ht="31.5" thickBot="1" x14ac:dyDescent="0.35">
      <c r="B57" s="23" t="s">
        <v>21</v>
      </c>
      <c r="C57" s="24" t="s">
        <v>22</v>
      </c>
      <c r="D57" s="25" t="s">
        <v>23</v>
      </c>
      <c r="E57" s="25" t="s">
        <v>24</v>
      </c>
      <c r="F57" s="25" t="s">
        <v>25</v>
      </c>
      <c r="G57" s="182" t="s">
        <v>161</v>
      </c>
      <c r="H57" s="183"/>
      <c r="I57" s="31"/>
    </row>
    <row r="58" spans="2:17" ht="45" customHeight="1" thickBot="1" x14ac:dyDescent="0.35">
      <c r="B58" s="50" t="s">
        <v>71</v>
      </c>
      <c r="C58" s="51" t="s">
        <v>72</v>
      </c>
      <c r="D58" s="52">
        <v>65</v>
      </c>
      <c r="E58" s="53">
        <v>1</v>
      </c>
      <c r="F58" s="54">
        <f>D58+E58</f>
        <v>66</v>
      </c>
      <c r="G58" s="211">
        <f>IF((ABS((($K$13-$K$12)/2000)*F58/100))&gt;0.001, ((($K$13-$K$12)/2000)*F58/100), 0)</f>
        <v>-1.2209999999999999E-2</v>
      </c>
      <c r="H58" s="212" t="e">
        <f>IF((ABS((#REF!-#REF!)*E58/100))&gt;0.1, (#REF!-#REF!)*E58/100, 0)</f>
        <v>#REF!</v>
      </c>
      <c r="I58" s="31"/>
    </row>
    <row r="59" spans="2:17" ht="16.5" customHeight="1" thickBot="1" x14ac:dyDescent="0.3">
      <c r="B59" s="44"/>
      <c r="C59" s="45"/>
      <c r="D59" s="46"/>
      <c r="E59" s="47"/>
      <c r="F59" s="48"/>
      <c r="G59" s="49"/>
      <c r="H59" s="49"/>
      <c r="I59" s="9"/>
      <c r="P59" s="21"/>
      <c r="Q59" s="21"/>
    </row>
    <row r="60" spans="2:17" ht="44.15" customHeight="1" thickBot="1" x14ac:dyDescent="0.3">
      <c r="B60" s="190" t="s">
        <v>73</v>
      </c>
      <c r="C60" s="161"/>
      <c r="D60" s="161"/>
      <c r="E60" s="161"/>
      <c r="F60" s="161"/>
      <c r="G60" s="161"/>
      <c r="H60" s="162"/>
      <c r="I60" s="26"/>
      <c r="P60" s="21"/>
      <c r="Q60" s="21"/>
    </row>
    <row r="61" spans="2:17" ht="31.5" thickBot="1" x14ac:dyDescent="0.35">
      <c r="B61" s="23" t="s">
        <v>21</v>
      </c>
      <c r="C61" s="24" t="s">
        <v>22</v>
      </c>
      <c r="D61" s="25" t="s">
        <v>23</v>
      </c>
      <c r="E61" s="25" t="s">
        <v>24</v>
      </c>
      <c r="F61" s="25" t="s">
        <v>25</v>
      </c>
      <c r="G61" s="182" t="s">
        <v>162</v>
      </c>
      <c r="H61" s="183"/>
      <c r="I61" s="31"/>
      <c r="P61" s="21"/>
      <c r="Q61" s="21"/>
    </row>
    <row r="62" spans="2:17" ht="44.15" customHeight="1" thickBot="1" x14ac:dyDescent="0.3">
      <c r="B62" s="99" t="s">
        <v>74</v>
      </c>
      <c r="C62" s="100" t="s">
        <v>75</v>
      </c>
      <c r="D62" s="101">
        <v>56</v>
      </c>
      <c r="E62" s="102">
        <v>0.2</v>
      </c>
      <c r="F62" s="103">
        <v>56.2</v>
      </c>
      <c r="G62" s="200">
        <f>IF((ABS((($K$13-$K$12)/235)*F62/100))&gt;0.01, ((($K$13-$K$12)/235)*F62/100), 0)</f>
        <v>-8.8485106382978726E-2</v>
      </c>
      <c r="H62" s="201" t="e">
        <f>IF((ABS((#REF!-#REF!)*E62/100))&gt;0.1, (#REF!-#REF!)*E62/100, 0)</f>
        <v>#REF!</v>
      </c>
      <c r="I62" s="26"/>
      <c r="P62" s="21"/>
      <c r="Q62" s="21"/>
    </row>
    <row r="63" spans="2:17" ht="31.5" thickBot="1" x14ac:dyDescent="0.35">
      <c r="B63" s="23" t="s">
        <v>21</v>
      </c>
      <c r="C63" s="24" t="s">
        <v>22</v>
      </c>
      <c r="D63" s="25" t="s">
        <v>23</v>
      </c>
      <c r="E63" s="25" t="s">
        <v>24</v>
      </c>
      <c r="F63" s="25" t="s">
        <v>25</v>
      </c>
      <c r="G63" s="182" t="s">
        <v>163</v>
      </c>
      <c r="H63" s="183"/>
      <c r="I63" s="31"/>
      <c r="P63" s="21"/>
      <c r="Q63" s="21"/>
    </row>
    <row r="64" spans="2:17" ht="44.15" customHeight="1" thickBot="1" x14ac:dyDescent="0.3">
      <c r="B64" s="50" t="s">
        <v>74</v>
      </c>
      <c r="C64" s="104" t="s">
        <v>75</v>
      </c>
      <c r="D64" s="52">
        <v>56</v>
      </c>
      <c r="E64" s="53">
        <v>0.2</v>
      </c>
      <c r="F64" s="54">
        <v>56.2</v>
      </c>
      <c r="G64" s="202">
        <f>IF((ABS((($K$13-$K$12)/2000)*F64/100))&gt;0.001, ((($K$13-$K$12)/2000)*F64/100), 0)</f>
        <v>-1.0397E-2</v>
      </c>
      <c r="H64" s="203" t="e">
        <f>IF((ABS((#REF!-#REF!)*E64/100))&gt;0.1, (#REF!-#REF!)*E64/100, 0)</f>
        <v>#REF!</v>
      </c>
      <c r="I64" s="26"/>
      <c r="P64" s="21"/>
      <c r="Q64" s="21"/>
    </row>
    <row r="65" spans="2:17" ht="31.5" thickBot="1" x14ac:dyDescent="0.35">
      <c r="B65" s="23" t="s">
        <v>21</v>
      </c>
      <c r="C65" s="24" t="s">
        <v>22</v>
      </c>
      <c r="D65" s="25" t="s">
        <v>23</v>
      </c>
      <c r="E65" s="25" t="s">
        <v>24</v>
      </c>
      <c r="F65" s="25" t="s">
        <v>25</v>
      </c>
      <c r="G65" s="182" t="s">
        <v>162</v>
      </c>
      <c r="H65" s="183"/>
      <c r="I65" s="31"/>
    </row>
    <row r="66" spans="2:17" ht="44.15" customHeight="1" thickBot="1" x14ac:dyDescent="0.3">
      <c r="B66" s="27" t="s">
        <v>76</v>
      </c>
      <c r="C66" s="55" t="s">
        <v>77</v>
      </c>
      <c r="D66" s="28">
        <v>95</v>
      </c>
      <c r="E66" s="29">
        <v>0.2</v>
      </c>
      <c r="F66" s="30">
        <v>95.2</v>
      </c>
      <c r="G66" s="191">
        <f>IF((ABS((($K$13-$K$12)/235)*F66/100))&gt;0.01, ((($K$13-$K$12)/235)*F66/100), 0)</f>
        <v>-0.14988936170212766</v>
      </c>
      <c r="H66" s="192" t="e">
        <f>IF((ABS((#REF!-#REF!)*E66/100))&gt;0.1, (#REF!-#REF!)*E66/100, 0)</f>
        <v>#REF!</v>
      </c>
    </row>
    <row r="67" spans="2:17" ht="31.5" thickBot="1" x14ac:dyDescent="0.3">
      <c r="B67" s="23" t="s">
        <v>21</v>
      </c>
      <c r="C67" s="24" t="s">
        <v>22</v>
      </c>
      <c r="D67" s="25" t="s">
        <v>23</v>
      </c>
      <c r="E67" s="25" t="s">
        <v>24</v>
      </c>
      <c r="F67" s="25" t="s">
        <v>25</v>
      </c>
      <c r="G67" s="182" t="s">
        <v>163</v>
      </c>
      <c r="H67" s="183"/>
      <c r="I67" s="26"/>
      <c r="P67" s="21"/>
      <c r="Q67" s="21"/>
    </row>
    <row r="68" spans="2:17" ht="44.15" customHeight="1" thickBot="1" x14ac:dyDescent="0.35">
      <c r="B68" s="105" t="s">
        <v>78</v>
      </c>
      <c r="C68" s="106" t="s">
        <v>79</v>
      </c>
      <c r="D68" s="107">
        <v>40</v>
      </c>
      <c r="E68" s="107">
        <v>0.2</v>
      </c>
      <c r="F68" s="108">
        <v>40.200000000000003</v>
      </c>
      <c r="G68" s="193">
        <f>IF((ABS((($K$13-$K$12)/2000)*F68/100))&gt;0.001, ((($K$13-$K$12)/2000)*F68/100), 0)</f>
        <v>-7.437E-3</v>
      </c>
      <c r="H68" s="194" t="e">
        <f>IF((ABS((#REF!-#REF!)*E68/100))&gt;0.1, (#REF!-#REF!)*E68/100, 0)</f>
        <v>#REF!</v>
      </c>
      <c r="I68" s="31"/>
      <c r="P68" s="21"/>
      <c r="Q68" s="21"/>
    </row>
    <row r="69" spans="2:17" ht="44.15" customHeight="1" thickBot="1" x14ac:dyDescent="0.3">
      <c r="B69" s="195" t="s">
        <v>80</v>
      </c>
      <c r="C69" s="196"/>
      <c r="D69" s="196"/>
      <c r="E69" s="196"/>
      <c r="F69" s="196"/>
      <c r="G69" s="196"/>
      <c r="H69" s="197"/>
    </row>
    <row r="70" spans="2:17" ht="31.5" thickBot="1" x14ac:dyDescent="0.3">
      <c r="B70" s="23" t="s">
        <v>21</v>
      </c>
      <c r="C70" s="24" t="s">
        <v>22</v>
      </c>
      <c r="D70" s="25" t="s">
        <v>23</v>
      </c>
      <c r="E70" s="25" t="s">
        <v>24</v>
      </c>
      <c r="F70" s="25" t="s">
        <v>25</v>
      </c>
      <c r="G70" s="182" t="s">
        <v>164</v>
      </c>
      <c r="H70" s="183"/>
      <c r="I70" s="9"/>
    </row>
    <row r="71" spans="2:17" ht="56.25" customHeight="1" thickBot="1" x14ac:dyDescent="0.3">
      <c r="B71" s="50" t="s">
        <v>74</v>
      </c>
      <c r="C71" s="51" t="s">
        <v>75</v>
      </c>
      <c r="D71" s="52">
        <v>56</v>
      </c>
      <c r="E71" s="53">
        <v>0.2</v>
      </c>
      <c r="F71" s="54">
        <v>56.2</v>
      </c>
      <c r="G71" s="211">
        <f>IF((ABS((($K$13-$K$12)/14400)*F71/100))&gt;0.002, ((($K$13-$K$12)/14400)*F71/100), 0)</f>
        <v>0</v>
      </c>
      <c r="H71" s="212" t="e">
        <f>IF((ABS((#REF!-#REF!)*E71/100))&gt;0.1, (#REF!-#REF!)*E71/100, 0)</f>
        <v>#REF!</v>
      </c>
      <c r="I71" s="26"/>
    </row>
    <row r="72" spans="2:17" ht="18.75" customHeight="1" thickBot="1" x14ac:dyDescent="0.35">
      <c r="I72" s="31"/>
    </row>
    <row r="73" spans="2:17" ht="44.15" customHeight="1" thickBot="1" x14ac:dyDescent="0.35">
      <c r="B73" s="190" t="s">
        <v>81</v>
      </c>
      <c r="C73" s="161"/>
      <c r="D73" s="161"/>
      <c r="E73" s="161"/>
      <c r="F73" s="161"/>
      <c r="G73" s="161"/>
      <c r="H73" s="162"/>
      <c r="I73" s="31"/>
    </row>
    <row r="74" spans="2:17" ht="31.5" thickBot="1" x14ac:dyDescent="0.35">
      <c r="B74" s="57" t="s">
        <v>21</v>
      </c>
      <c r="C74" s="24" t="s">
        <v>22</v>
      </c>
      <c r="D74" s="25" t="s">
        <v>23</v>
      </c>
      <c r="E74" s="25" t="s">
        <v>82</v>
      </c>
      <c r="F74" s="25" t="s">
        <v>25</v>
      </c>
      <c r="G74" s="182" t="s">
        <v>83</v>
      </c>
      <c r="H74" s="183"/>
      <c r="I74" s="31"/>
    </row>
    <row r="75" spans="2:17" ht="22" customHeight="1" x14ac:dyDescent="0.3">
      <c r="B75" s="58" t="s">
        <v>84</v>
      </c>
      <c r="C75" s="55" t="s">
        <v>85</v>
      </c>
      <c r="D75" s="28">
        <v>9</v>
      </c>
      <c r="E75" s="29">
        <v>0.2</v>
      </c>
      <c r="F75" s="30">
        <v>9.1999999999999993</v>
      </c>
      <c r="G75" s="191">
        <f t="shared" ref="G75:G83" si="3">IF((ABS(($K$13-$K$12)*F75/100))&gt;0.1, ($K$13-$K$12)*F75/100, 0)</f>
        <v>-3.4039999999999999</v>
      </c>
      <c r="H75" s="192" t="e">
        <f>IF((ABS((#REF!-#REF!)*E75/100))&gt;0.1, (#REF!-#REF!)*E75/100, 0)</f>
        <v>#REF!</v>
      </c>
      <c r="I75" s="31"/>
    </row>
    <row r="76" spans="2:17" ht="22" customHeight="1" x14ac:dyDescent="0.3">
      <c r="B76" s="59" t="s">
        <v>86</v>
      </c>
      <c r="C76" s="56" t="s">
        <v>87</v>
      </c>
      <c r="D76" s="34">
        <v>9</v>
      </c>
      <c r="E76" s="34">
        <v>0.2</v>
      </c>
      <c r="F76" s="35">
        <v>9.1999999999999993</v>
      </c>
      <c r="G76" s="188">
        <f t="shared" si="3"/>
        <v>-3.4039999999999999</v>
      </c>
      <c r="H76" s="189" t="e">
        <f>IF((ABS((#REF!-#REF!)*E76/100))&gt;0.1, (#REF!-#REF!)*E76/100, 0)</f>
        <v>#REF!</v>
      </c>
      <c r="I76" s="31"/>
    </row>
    <row r="77" spans="2:17" ht="22" customHeight="1" x14ac:dyDescent="0.3">
      <c r="B77" s="59" t="s">
        <v>88</v>
      </c>
      <c r="C77" s="56" t="s">
        <v>89</v>
      </c>
      <c r="D77" s="34">
        <v>9</v>
      </c>
      <c r="E77" s="34">
        <v>0.2</v>
      </c>
      <c r="F77" s="35">
        <v>9.1999999999999993</v>
      </c>
      <c r="G77" s="188">
        <f t="shared" si="3"/>
        <v>-3.4039999999999999</v>
      </c>
      <c r="H77" s="189" t="e">
        <f>IF((ABS((#REF!-#REF!)*E77/100))&gt;0.1, (#REF!-#REF!)*E77/100, 0)</f>
        <v>#REF!</v>
      </c>
      <c r="I77" s="31"/>
    </row>
    <row r="78" spans="2:17" ht="22" customHeight="1" x14ac:dyDescent="0.3">
      <c r="B78" s="59" t="s">
        <v>90</v>
      </c>
      <c r="C78" s="56" t="s">
        <v>91</v>
      </c>
      <c r="D78" s="34">
        <v>7.5</v>
      </c>
      <c r="E78" s="34">
        <v>0.2</v>
      </c>
      <c r="F78" s="35">
        <v>7.7</v>
      </c>
      <c r="G78" s="188">
        <f t="shared" si="3"/>
        <v>-2.8490000000000002</v>
      </c>
      <c r="H78" s="189" t="e">
        <f>IF((ABS((#REF!-#REF!)*E78/100))&gt;0.1, (#REF!-#REF!)*E78/100, 0)</f>
        <v>#REF!</v>
      </c>
      <c r="I78" s="31"/>
    </row>
    <row r="79" spans="2:17" ht="22" customHeight="1" x14ac:dyDescent="0.3">
      <c r="B79" s="59" t="s">
        <v>92</v>
      </c>
      <c r="C79" s="56" t="s">
        <v>93</v>
      </c>
      <c r="D79" s="34">
        <v>7.5</v>
      </c>
      <c r="E79" s="34">
        <v>0.2</v>
      </c>
      <c r="F79" s="35">
        <v>7.7</v>
      </c>
      <c r="G79" s="188">
        <f t="shared" si="3"/>
        <v>-2.8490000000000002</v>
      </c>
      <c r="H79" s="189" t="e">
        <f>IF((ABS((#REF!-#REF!)*E79/100))&gt;0.1, (#REF!-#REF!)*E79/100, 0)</f>
        <v>#REF!</v>
      </c>
      <c r="I79" s="31"/>
    </row>
    <row r="80" spans="2:17" ht="22" customHeight="1" x14ac:dyDescent="0.3">
      <c r="B80" s="59" t="s">
        <v>94</v>
      </c>
      <c r="C80" s="56" t="s">
        <v>95</v>
      </c>
      <c r="D80" s="34">
        <v>7.5</v>
      </c>
      <c r="E80" s="34">
        <v>0.2</v>
      </c>
      <c r="F80" s="35">
        <v>7.7</v>
      </c>
      <c r="G80" s="188">
        <f t="shared" si="3"/>
        <v>-2.8490000000000002</v>
      </c>
      <c r="H80" s="189" t="e">
        <f>IF((ABS((#REF!-#REF!)*E80/100))&gt;0.1, (#REF!-#REF!)*E80/100, 0)</f>
        <v>#REF!</v>
      </c>
      <c r="I80" s="31"/>
    </row>
    <row r="81" spans="2:14" ht="22" customHeight="1" x14ac:dyDescent="0.25">
      <c r="B81" s="59" t="s">
        <v>96</v>
      </c>
      <c r="C81" s="56" t="s">
        <v>97</v>
      </c>
      <c r="D81" s="34">
        <v>7.5</v>
      </c>
      <c r="E81" s="34">
        <v>0.2</v>
      </c>
      <c r="F81" s="35">
        <v>7.7</v>
      </c>
      <c r="G81" s="188">
        <f t="shared" si="3"/>
        <v>-2.8490000000000002</v>
      </c>
      <c r="H81" s="189" t="e">
        <f>IF((ABS((#REF!-#REF!)*E81/100))&gt;0.1, (#REF!-#REF!)*E81/100, 0)</f>
        <v>#REF!</v>
      </c>
    </row>
    <row r="82" spans="2:14" ht="22" customHeight="1" x14ac:dyDescent="0.25">
      <c r="B82" s="59" t="s">
        <v>158</v>
      </c>
      <c r="C82" s="56" t="s">
        <v>159</v>
      </c>
      <c r="D82" s="120">
        <v>13.5</v>
      </c>
      <c r="E82" s="120">
        <v>0.2</v>
      </c>
      <c r="F82" s="121">
        <v>13.7</v>
      </c>
      <c r="G82" s="188">
        <f t="shared" si="3"/>
        <v>-5.069</v>
      </c>
      <c r="H82" s="189" t="e">
        <f>IF((ABS((#REF!-#REF!)*E82/100))&gt;0.1, (#REF!-#REF!)*E82/100, 0)</f>
        <v>#REF!</v>
      </c>
      <c r="I82" s="9"/>
    </row>
    <row r="83" spans="2:14" ht="56.25" customHeight="1" thickBot="1" x14ac:dyDescent="0.3">
      <c r="B83" s="13" t="s">
        <v>98</v>
      </c>
      <c r="C83" s="60" t="s">
        <v>160</v>
      </c>
      <c r="D83" s="122">
        <v>12</v>
      </c>
      <c r="E83" s="122">
        <v>0.2</v>
      </c>
      <c r="F83" s="123">
        <v>12.2</v>
      </c>
      <c r="G83" s="186">
        <f t="shared" si="3"/>
        <v>-4.5139999999999993</v>
      </c>
      <c r="H83" s="187" t="e">
        <f>IF((ABS((#REF!-#REF!)*E83/100))&gt;0.1, (#REF!-#REF!)*E83/100, 0)</f>
        <v>#REF!</v>
      </c>
      <c r="I83" s="26"/>
    </row>
    <row r="84" spans="2:14" ht="17.25" customHeight="1" thickBot="1" x14ac:dyDescent="0.35">
      <c r="I84" s="31"/>
    </row>
    <row r="85" spans="2:14" ht="43.5" customHeight="1" thickBot="1" x14ac:dyDescent="0.35">
      <c r="B85" s="190" t="s">
        <v>99</v>
      </c>
      <c r="C85" s="161"/>
      <c r="D85" s="161"/>
      <c r="E85" s="161"/>
      <c r="F85" s="161"/>
      <c r="G85" s="161"/>
      <c r="H85" s="162"/>
      <c r="I85" s="31"/>
    </row>
    <row r="86" spans="2:14" ht="31.5" thickBot="1" x14ac:dyDescent="0.3">
      <c r="B86" s="57" t="s">
        <v>21</v>
      </c>
      <c r="C86" s="24" t="s">
        <v>22</v>
      </c>
      <c r="D86" s="25" t="s">
        <v>23</v>
      </c>
      <c r="E86" s="25" t="s">
        <v>82</v>
      </c>
      <c r="F86" s="25" t="s">
        <v>25</v>
      </c>
      <c r="G86" s="182" t="s">
        <v>83</v>
      </c>
      <c r="H86" s="183"/>
    </row>
    <row r="87" spans="2:14" ht="22" customHeight="1" x14ac:dyDescent="0.25">
      <c r="B87" s="63" t="s">
        <v>100</v>
      </c>
      <c r="C87" s="64" t="s">
        <v>101</v>
      </c>
      <c r="D87" s="65">
        <v>6.5</v>
      </c>
      <c r="E87" s="66">
        <v>1</v>
      </c>
      <c r="F87" s="67">
        <v>7.5</v>
      </c>
      <c r="G87" s="184">
        <f>IF((ABS(($K$13-$K$12)*F87/100))&gt;0.1, ($K$13-$K$12)*F87/100, 0)</f>
        <v>-2.7749999999999999</v>
      </c>
      <c r="H87" s="185" t="e">
        <f>IF((ABS((#REF!-#REF!)*E87/100))&gt;0.1, (#REF!-#REF!)*E87/100, 0)</f>
        <v>#REF!</v>
      </c>
    </row>
    <row r="88" spans="2:14" ht="43.5" customHeight="1" thickBot="1" x14ac:dyDescent="0.3">
      <c r="B88" s="68" t="s">
        <v>102</v>
      </c>
      <c r="C88" s="60" t="s">
        <v>103</v>
      </c>
      <c r="D88" s="61">
        <v>6.5</v>
      </c>
      <c r="E88" s="61">
        <v>1</v>
      </c>
      <c r="F88" s="62">
        <v>7.5</v>
      </c>
      <c r="G88" s="186">
        <f>IF((ABS(($K$13-$K$12)*F88/100))&gt;0.1, ($K$13-$K$12)*F88/100, 0)</f>
        <v>-2.7749999999999999</v>
      </c>
      <c r="H88" s="187" t="e">
        <f>IF((ABS((#REF!-#REF!)*E88/100))&gt;0.1, (#REF!-#REF!)*E88/100, 0)</f>
        <v>#REF!</v>
      </c>
    </row>
    <row r="89" spans="2:14" ht="30" customHeight="1" thickBot="1" x14ac:dyDescent="0.3"/>
    <row r="90" spans="2:14" ht="71.150000000000006" customHeight="1" thickBot="1" x14ac:dyDescent="0.3">
      <c r="B90" s="172" t="s">
        <v>104</v>
      </c>
      <c r="C90" s="173"/>
      <c r="D90" s="173"/>
      <c r="E90" s="173"/>
      <c r="F90" s="173"/>
      <c r="G90" s="173"/>
      <c r="H90" s="174"/>
    </row>
    <row r="91" spans="2:14" ht="76.5" customHeight="1" thickBot="1" x14ac:dyDescent="0.3">
      <c r="B91" s="160" t="s">
        <v>167</v>
      </c>
      <c r="C91" s="161"/>
      <c r="D91" s="161"/>
      <c r="E91" s="161"/>
      <c r="F91" s="161"/>
      <c r="G91" s="161"/>
      <c r="H91" s="162"/>
    </row>
    <row r="92" spans="2:14" ht="41.5" customHeight="1" thickBot="1" x14ac:dyDescent="0.3">
      <c r="B92" s="156"/>
      <c r="C92" s="156"/>
      <c r="D92" s="156"/>
      <c r="E92" s="156"/>
      <c r="F92" s="156"/>
      <c r="G92" s="156"/>
      <c r="H92" s="156"/>
    </row>
    <row r="93" spans="2:14" ht="33" customHeight="1" x14ac:dyDescent="0.25">
      <c r="B93" s="163" t="s">
        <v>146</v>
      </c>
      <c r="C93" s="144" t="s">
        <v>105</v>
      </c>
      <c r="D93" s="69" t="s">
        <v>106</v>
      </c>
      <c r="E93" s="175" t="s">
        <v>107</v>
      </c>
      <c r="F93" s="175"/>
      <c r="G93" s="176" t="s">
        <v>108</v>
      </c>
      <c r="H93" s="177"/>
    </row>
    <row r="94" spans="2:14" s="70" customFormat="1" ht="33" customHeight="1" thickBot="1" x14ac:dyDescent="0.4">
      <c r="B94" s="164"/>
      <c r="C94" s="181">
        <v>235</v>
      </c>
      <c r="D94" s="181"/>
      <c r="E94" s="181"/>
      <c r="F94" s="181"/>
      <c r="G94" s="178"/>
      <c r="H94" s="179"/>
      <c r="J94" s="10"/>
      <c r="K94" s="10"/>
      <c r="L94" s="10"/>
      <c r="M94" s="1"/>
      <c r="N94" s="1"/>
    </row>
    <row r="95" spans="2:14" s="70" customFormat="1" ht="33" customHeight="1" x14ac:dyDescent="0.35">
      <c r="B95" s="156"/>
      <c r="C95" s="156"/>
      <c r="D95" s="156"/>
      <c r="E95" s="156"/>
      <c r="F95" s="156"/>
      <c r="G95" s="156"/>
      <c r="H95" s="156"/>
      <c r="J95" s="10"/>
      <c r="K95" s="10"/>
      <c r="L95" s="10"/>
      <c r="M95" s="1"/>
      <c r="N95" s="1"/>
    </row>
    <row r="96" spans="2:14" s="70" customFormat="1" ht="40.5" customHeight="1" x14ac:dyDescent="0.35">
      <c r="B96" s="157" t="s">
        <v>147</v>
      </c>
      <c r="C96" s="157"/>
      <c r="D96" s="157"/>
      <c r="E96" s="157"/>
      <c r="F96" s="157"/>
      <c r="G96" s="157"/>
      <c r="H96" s="157"/>
      <c r="J96" s="10"/>
      <c r="K96" s="10"/>
      <c r="L96" s="10"/>
      <c r="M96" s="1"/>
      <c r="N96" s="1"/>
    </row>
    <row r="97" spans="2:17" s="70" customFormat="1" ht="33" customHeight="1" x14ac:dyDescent="0.35">
      <c r="B97" s="158" t="s">
        <v>109</v>
      </c>
      <c r="C97" s="158"/>
      <c r="E97" s="71"/>
      <c r="F97" s="71"/>
      <c r="G97" s="71"/>
      <c r="H97" s="71"/>
      <c r="J97" s="10"/>
      <c r="K97" s="10"/>
      <c r="L97" s="10"/>
      <c r="M97" s="1"/>
      <c r="N97" s="1"/>
    </row>
    <row r="98" spans="2:17" ht="43.5" customHeight="1" x14ac:dyDescent="0.35">
      <c r="B98" s="70"/>
      <c r="C98" s="95" t="str">
        <f>CONCATENATE(" $3.000"," +")</f>
        <v xml:space="preserve"> $3.000 +</v>
      </c>
      <c r="D98" s="96">
        <f>G22</f>
        <v>-0.15776170212765958</v>
      </c>
      <c r="E98" s="97" t="s">
        <v>140</v>
      </c>
      <c r="F98" s="72">
        <f>(3+G22)</f>
        <v>2.8422382978723406</v>
      </c>
      <c r="G98" s="16"/>
      <c r="H98" s="16"/>
    </row>
    <row r="99" spans="2:17" ht="31.5" customHeight="1" x14ac:dyDescent="0.4">
      <c r="B99" s="159" t="s">
        <v>141</v>
      </c>
      <c r="C99" s="159"/>
      <c r="D99" s="98">
        <f>F98</f>
        <v>2.8422382978723406</v>
      </c>
      <c r="E99" s="73" t="s">
        <v>110</v>
      </c>
      <c r="F99" s="70"/>
      <c r="G99" s="16"/>
      <c r="H99" s="16"/>
      <c r="I99" s="9"/>
      <c r="P99" s="21"/>
      <c r="Q99" s="21"/>
    </row>
    <row r="100" spans="2:17" ht="30" customHeight="1" thickBot="1" x14ac:dyDescent="0.4">
      <c r="B100" s="70"/>
      <c r="C100" s="70"/>
      <c r="D100" s="72"/>
      <c r="E100" s="16"/>
      <c r="F100" s="16"/>
      <c r="G100" s="16"/>
      <c r="H100" s="16"/>
    </row>
    <row r="101" spans="2:17" ht="71.150000000000006" customHeight="1" thickBot="1" x14ac:dyDescent="0.3">
      <c r="B101" s="172" t="s">
        <v>104</v>
      </c>
      <c r="C101" s="173"/>
      <c r="D101" s="173"/>
      <c r="E101" s="173"/>
      <c r="F101" s="173"/>
      <c r="G101" s="173"/>
      <c r="H101" s="174"/>
    </row>
    <row r="102" spans="2:17" ht="80.25" customHeight="1" thickBot="1" x14ac:dyDescent="0.3">
      <c r="B102" s="160" t="s">
        <v>165</v>
      </c>
      <c r="C102" s="161"/>
      <c r="D102" s="161"/>
      <c r="E102" s="161"/>
      <c r="F102" s="161"/>
      <c r="G102" s="161"/>
      <c r="H102" s="162"/>
    </row>
    <row r="103" spans="2:17" ht="41.5" customHeight="1" thickBot="1" x14ac:dyDescent="0.3">
      <c r="B103" s="156"/>
      <c r="C103" s="156"/>
      <c r="D103" s="156"/>
      <c r="E103" s="156"/>
      <c r="F103" s="156"/>
      <c r="G103" s="156"/>
      <c r="H103" s="156"/>
    </row>
    <row r="104" spans="2:17" ht="33" customHeight="1" x14ac:dyDescent="0.25">
      <c r="B104" s="163" t="s">
        <v>166</v>
      </c>
      <c r="C104" s="144" t="s">
        <v>105</v>
      </c>
      <c r="D104" s="69" t="s">
        <v>106</v>
      </c>
      <c r="E104" s="175" t="s">
        <v>107</v>
      </c>
      <c r="F104" s="175"/>
      <c r="G104" s="176" t="s">
        <v>108</v>
      </c>
      <c r="H104" s="177"/>
    </row>
    <row r="105" spans="2:17" s="70" customFormat="1" ht="33" customHeight="1" thickBot="1" x14ac:dyDescent="0.4">
      <c r="B105" s="164"/>
      <c r="C105" s="181">
        <v>2000</v>
      </c>
      <c r="D105" s="181"/>
      <c r="E105" s="181"/>
      <c r="F105" s="181"/>
      <c r="G105" s="178"/>
      <c r="H105" s="179"/>
      <c r="J105" s="10"/>
      <c r="K105" s="10"/>
      <c r="L105" s="10"/>
      <c r="M105" s="1"/>
      <c r="N105" s="1"/>
    </row>
    <row r="106" spans="2:17" s="70" customFormat="1" ht="33" customHeight="1" x14ac:dyDescent="0.35">
      <c r="B106" s="156"/>
      <c r="C106" s="156"/>
      <c r="D106" s="156"/>
      <c r="E106" s="156"/>
      <c r="F106" s="156"/>
      <c r="G106" s="156"/>
      <c r="H106" s="156"/>
      <c r="J106" s="10"/>
      <c r="K106" s="10"/>
      <c r="L106" s="10"/>
      <c r="M106" s="1"/>
      <c r="N106" s="1"/>
    </row>
    <row r="107" spans="2:17" s="70" customFormat="1" ht="40.5" customHeight="1" x14ac:dyDescent="0.35">
      <c r="B107" s="157" t="s">
        <v>168</v>
      </c>
      <c r="C107" s="157"/>
      <c r="D107" s="157"/>
      <c r="E107" s="157"/>
      <c r="F107" s="157"/>
      <c r="G107" s="157"/>
      <c r="H107" s="157"/>
      <c r="J107" s="10"/>
      <c r="K107" s="10"/>
      <c r="L107" s="10"/>
      <c r="M107" s="1"/>
      <c r="N107" s="1"/>
    </row>
    <row r="108" spans="2:17" s="70" customFormat="1" ht="33" customHeight="1" x14ac:dyDescent="0.35">
      <c r="B108" s="158" t="s">
        <v>109</v>
      </c>
      <c r="C108" s="158"/>
      <c r="E108" s="71"/>
      <c r="F108" s="71"/>
      <c r="G108" s="71"/>
      <c r="H108" s="71"/>
      <c r="J108" s="10"/>
      <c r="K108" s="10"/>
      <c r="L108" s="10"/>
      <c r="M108" s="1"/>
      <c r="N108" s="1"/>
    </row>
    <row r="109" spans="2:17" ht="43.5" customHeight="1" x14ac:dyDescent="0.35">
      <c r="B109" s="70"/>
      <c r="C109" s="95" t="str">
        <f>CONCATENATE(" $0.550"," +")</f>
        <v xml:space="preserve"> $0.550 +</v>
      </c>
      <c r="D109" s="96">
        <f>G58</f>
        <v>-1.2209999999999999E-2</v>
      </c>
      <c r="E109" s="97" t="s">
        <v>140</v>
      </c>
      <c r="F109" s="72">
        <f>(0.55+G58)</f>
        <v>0.53778999999999999</v>
      </c>
      <c r="G109" s="16"/>
      <c r="H109" s="16"/>
    </row>
    <row r="110" spans="2:17" ht="31.5" customHeight="1" x14ac:dyDescent="0.4">
      <c r="B110" s="159" t="s">
        <v>141</v>
      </c>
      <c r="C110" s="159"/>
      <c r="D110" s="98">
        <f>F109</f>
        <v>0.53778999999999999</v>
      </c>
      <c r="E110" s="73" t="s">
        <v>116</v>
      </c>
      <c r="F110" s="70"/>
      <c r="G110" s="16"/>
      <c r="H110" s="16"/>
      <c r="I110" s="9"/>
      <c r="P110" s="21"/>
      <c r="Q110" s="21"/>
    </row>
    <row r="111" spans="2:17" ht="30" customHeight="1" thickBot="1" x14ac:dyDescent="0.4">
      <c r="B111" s="70"/>
      <c r="C111" s="70"/>
      <c r="D111" s="72"/>
      <c r="E111" s="16"/>
      <c r="F111" s="16"/>
      <c r="G111" s="16"/>
      <c r="H111" s="16"/>
    </row>
    <row r="112" spans="2:17" ht="71.150000000000006" customHeight="1" thickBot="1" x14ac:dyDescent="0.3">
      <c r="B112" s="172" t="s">
        <v>104</v>
      </c>
      <c r="C112" s="173"/>
      <c r="D112" s="173"/>
      <c r="E112" s="173"/>
      <c r="F112" s="173"/>
      <c r="G112" s="173"/>
      <c r="H112" s="174"/>
    </row>
    <row r="113" spans="2:17" ht="110.25" customHeight="1" thickBot="1" x14ac:dyDescent="0.3">
      <c r="B113" s="160" t="s">
        <v>111</v>
      </c>
      <c r="C113" s="161"/>
      <c r="D113" s="161"/>
      <c r="E113" s="161"/>
      <c r="F113" s="161"/>
      <c r="G113" s="161"/>
      <c r="H113" s="162"/>
    </row>
    <row r="114" spans="2:17" ht="38.5" customHeight="1" thickBot="1" x14ac:dyDescent="0.3">
      <c r="B114" s="156"/>
      <c r="C114" s="156"/>
      <c r="D114" s="156"/>
      <c r="E114" s="156"/>
      <c r="F114" s="156"/>
      <c r="G114" s="156"/>
      <c r="H114" s="156"/>
    </row>
    <row r="115" spans="2:17" ht="33" customHeight="1" x14ac:dyDescent="0.25">
      <c r="B115" s="163" t="s">
        <v>145</v>
      </c>
      <c r="C115" s="144" t="s">
        <v>105</v>
      </c>
      <c r="D115" s="69" t="s">
        <v>106</v>
      </c>
      <c r="E115" s="175" t="s">
        <v>107</v>
      </c>
      <c r="F115" s="175"/>
      <c r="G115" s="176" t="s">
        <v>112</v>
      </c>
      <c r="H115" s="177"/>
    </row>
    <row r="116" spans="2:17" s="70" customFormat="1" ht="33" customHeight="1" thickBot="1" x14ac:dyDescent="0.4">
      <c r="B116" s="164"/>
      <c r="C116" s="181">
        <v>235</v>
      </c>
      <c r="D116" s="181"/>
      <c r="E116" s="181"/>
      <c r="F116" s="181"/>
      <c r="G116" s="178"/>
      <c r="H116" s="179"/>
      <c r="J116" s="10"/>
      <c r="K116" s="10"/>
      <c r="L116" s="10"/>
      <c r="M116" s="1"/>
      <c r="N116" s="1"/>
    </row>
    <row r="117" spans="2:17" s="70" customFormat="1" ht="33" customHeight="1" x14ac:dyDescent="0.35">
      <c r="B117" s="156"/>
      <c r="C117" s="156"/>
      <c r="D117" s="156"/>
      <c r="E117" s="156"/>
      <c r="F117" s="156"/>
      <c r="G117" s="156"/>
      <c r="H117" s="156"/>
      <c r="J117" s="10"/>
      <c r="K117" s="10"/>
      <c r="L117" s="10"/>
      <c r="M117" s="1"/>
      <c r="N117" s="1"/>
    </row>
    <row r="118" spans="2:17" s="70" customFormat="1" ht="40.5" customHeight="1" x14ac:dyDescent="0.35">
      <c r="B118" s="157" t="s">
        <v>113</v>
      </c>
      <c r="C118" s="157"/>
      <c r="D118" s="157"/>
      <c r="E118" s="157"/>
      <c r="F118" s="157"/>
      <c r="G118" s="157"/>
      <c r="H118" s="157"/>
      <c r="J118" s="10"/>
      <c r="K118" s="10"/>
      <c r="L118" s="10"/>
      <c r="M118" s="1"/>
      <c r="N118" s="1"/>
    </row>
    <row r="119" spans="2:17" s="70" customFormat="1" ht="33" customHeight="1" x14ac:dyDescent="0.35">
      <c r="B119" s="158" t="s">
        <v>109</v>
      </c>
      <c r="C119" s="158"/>
      <c r="E119" s="71"/>
      <c r="F119" s="71"/>
      <c r="G119" s="71"/>
      <c r="H119" s="71"/>
      <c r="J119" s="10"/>
      <c r="K119" s="10"/>
      <c r="L119" s="10"/>
      <c r="M119" s="1"/>
      <c r="N119" s="1"/>
    </row>
    <row r="120" spans="2:17" ht="43.5" customHeight="1" x14ac:dyDescent="0.35">
      <c r="B120" s="70"/>
      <c r="C120" s="95" t="str">
        <f>CONCATENATE(" $45.000"," +")</f>
        <v xml:space="preserve"> $45.000 +</v>
      </c>
      <c r="D120" s="96">
        <f>G62</f>
        <v>-8.8485106382978726E-2</v>
      </c>
      <c r="E120" s="97" t="s">
        <v>140</v>
      </c>
      <c r="F120" s="72">
        <f>(45+G62)</f>
        <v>44.911514893617024</v>
      </c>
      <c r="G120" s="16"/>
      <c r="H120" s="16"/>
    </row>
    <row r="121" spans="2:17" ht="33" customHeight="1" x14ac:dyDescent="0.4">
      <c r="B121" s="159" t="s">
        <v>141</v>
      </c>
      <c r="C121" s="159"/>
      <c r="D121" s="98">
        <f>F120</f>
        <v>44.911514893617024</v>
      </c>
      <c r="E121" s="73" t="s">
        <v>110</v>
      </c>
      <c r="F121" s="70"/>
      <c r="G121" s="16"/>
      <c r="H121" s="16"/>
      <c r="I121" s="9"/>
      <c r="P121" s="21"/>
      <c r="Q121" s="21"/>
    </row>
    <row r="122" spans="2:17" ht="30" customHeight="1" thickBot="1" x14ac:dyDescent="0.4">
      <c r="B122" s="70"/>
      <c r="C122" s="70"/>
      <c r="D122" s="72"/>
      <c r="E122" s="16"/>
      <c r="F122" s="16"/>
      <c r="G122" s="16"/>
      <c r="H122" s="16"/>
    </row>
    <row r="123" spans="2:17" ht="71.150000000000006" customHeight="1" thickBot="1" x14ac:dyDescent="0.3">
      <c r="B123" s="172" t="s">
        <v>104</v>
      </c>
      <c r="C123" s="173"/>
      <c r="D123" s="173"/>
      <c r="E123" s="173"/>
      <c r="F123" s="173"/>
      <c r="G123" s="173"/>
      <c r="H123" s="174"/>
    </row>
    <row r="124" spans="2:17" ht="74.25" customHeight="1" thickBot="1" x14ac:dyDescent="0.3">
      <c r="B124" s="160" t="s">
        <v>114</v>
      </c>
      <c r="C124" s="161"/>
      <c r="D124" s="161"/>
      <c r="E124" s="161"/>
      <c r="F124" s="161"/>
      <c r="G124" s="161"/>
      <c r="H124" s="162"/>
    </row>
    <row r="125" spans="2:17" ht="33.65" customHeight="1" thickBot="1" x14ac:dyDescent="0.3">
      <c r="B125" s="156"/>
      <c r="C125" s="156"/>
      <c r="D125" s="156"/>
      <c r="E125" s="156"/>
      <c r="F125" s="156"/>
      <c r="G125" s="156"/>
      <c r="H125" s="156"/>
    </row>
    <row r="126" spans="2:17" ht="33" customHeight="1" x14ac:dyDescent="0.25">
      <c r="B126" s="163" t="s">
        <v>144</v>
      </c>
      <c r="C126" s="144" t="s">
        <v>105</v>
      </c>
      <c r="D126" s="69" t="s">
        <v>106</v>
      </c>
      <c r="E126" s="175" t="s">
        <v>107</v>
      </c>
      <c r="F126" s="175"/>
      <c r="G126" s="176" t="s">
        <v>112</v>
      </c>
      <c r="H126" s="177"/>
    </row>
    <row r="127" spans="2:17" s="70" customFormat="1" ht="33" customHeight="1" thickBot="1" x14ac:dyDescent="0.4">
      <c r="B127" s="164"/>
      <c r="C127" s="181">
        <v>2000</v>
      </c>
      <c r="D127" s="181"/>
      <c r="E127" s="181"/>
      <c r="F127" s="181"/>
      <c r="G127" s="178"/>
      <c r="H127" s="179"/>
      <c r="J127" s="10"/>
      <c r="K127" s="10"/>
      <c r="L127" s="10"/>
      <c r="M127" s="1"/>
      <c r="N127" s="1"/>
    </row>
    <row r="128" spans="2:17" s="70" customFormat="1" ht="33" customHeight="1" x14ac:dyDescent="0.35">
      <c r="B128" s="156"/>
      <c r="C128" s="156"/>
      <c r="D128" s="156"/>
      <c r="E128" s="156"/>
      <c r="F128" s="156"/>
      <c r="G128" s="156"/>
      <c r="H128" s="156"/>
      <c r="J128" s="10"/>
      <c r="K128" s="10"/>
      <c r="L128" s="10"/>
      <c r="M128" s="1"/>
      <c r="N128" s="1"/>
    </row>
    <row r="129" spans="2:17" s="70" customFormat="1" ht="40.5" customHeight="1" x14ac:dyDescent="0.35">
      <c r="B129" s="157" t="s">
        <v>115</v>
      </c>
      <c r="C129" s="157"/>
      <c r="D129" s="157"/>
      <c r="E129" s="157"/>
      <c r="F129" s="157"/>
      <c r="G129" s="157"/>
      <c r="H129" s="157"/>
      <c r="J129" s="10"/>
      <c r="K129" s="10"/>
      <c r="L129" s="10"/>
      <c r="M129" s="1"/>
      <c r="N129" s="1"/>
    </row>
    <row r="130" spans="2:17" s="70" customFormat="1" ht="33" customHeight="1" x14ac:dyDescent="0.35">
      <c r="B130" s="158" t="s">
        <v>109</v>
      </c>
      <c r="C130" s="158"/>
      <c r="E130" s="71"/>
      <c r="F130" s="71"/>
      <c r="G130" s="71"/>
      <c r="H130" s="71"/>
      <c r="J130" s="10"/>
      <c r="K130" s="10"/>
      <c r="L130" s="10"/>
      <c r="M130" s="1"/>
      <c r="N130" s="1"/>
    </row>
    <row r="131" spans="2:17" ht="43.5" customHeight="1" x14ac:dyDescent="0.35">
      <c r="B131" s="70"/>
      <c r="C131" s="95" t="str">
        <f>CONCATENATE(" $45.000"," +")</f>
        <v xml:space="preserve"> $45.000 +</v>
      </c>
      <c r="D131" s="96">
        <f>G68</f>
        <v>-7.437E-3</v>
      </c>
      <c r="E131" s="97" t="s">
        <v>140</v>
      </c>
      <c r="F131" s="72">
        <f>(45+G68)</f>
        <v>44.992562999999997</v>
      </c>
      <c r="G131" s="16"/>
      <c r="H131" s="16"/>
    </row>
    <row r="132" spans="2:17" ht="34" customHeight="1" x14ac:dyDescent="0.4">
      <c r="B132" s="159" t="s">
        <v>141</v>
      </c>
      <c r="C132" s="159"/>
      <c r="D132" s="98">
        <f>F131</f>
        <v>44.992562999999997</v>
      </c>
      <c r="E132" s="73" t="s">
        <v>116</v>
      </c>
      <c r="F132" s="70"/>
      <c r="G132" s="16"/>
      <c r="H132" s="16"/>
      <c r="I132" s="9"/>
      <c r="P132" s="21"/>
      <c r="Q132" s="21"/>
    </row>
    <row r="133" spans="2:17" ht="30" customHeight="1" thickBot="1" x14ac:dyDescent="0.4">
      <c r="B133" s="70"/>
      <c r="C133" s="70"/>
      <c r="D133" s="72"/>
      <c r="E133" s="16"/>
      <c r="F133" s="16"/>
      <c r="G133" s="16"/>
      <c r="H133" s="16"/>
    </row>
    <row r="134" spans="2:17" ht="71.150000000000006" customHeight="1" thickBot="1" x14ac:dyDescent="0.3">
      <c r="B134" s="172" t="s">
        <v>104</v>
      </c>
      <c r="C134" s="173"/>
      <c r="D134" s="173"/>
      <c r="E134" s="173"/>
      <c r="F134" s="173"/>
      <c r="G134" s="173"/>
      <c r="H134" s="174"/>
    </row>
    <row r="135" spans="2:17" ht="74.25" customHeight="1" thickBot="1" x14ac:dyDescent="0.3">
      <c r="B135" s="160" t="s">
        <v>117</v>
      </c>
      <c r="C135" s="161"/>
      <c r="D135" s="161"/>
      <c r="E135" s="161"/>
      <c r="F135" s="161"/>
      <c r="G135" s="161"/>
      <c r="H135" s="162"/>
    </row>
    <row r="136" spans="2:17" ht="69" customHeight="1" thickBot="1" x14ac:dyDescent="0.3">
      <c r="B136" s="156"/>
      <c r="C136" s="156"/>
      <c r="D136" s="156"/>
      <c r="E136" s="156"/>
      <c r="F136" s="156"/>
      <c r="G136" s="156"/>
      <c r="H136" s="156"/>
    </row>
    <row r="137" spans="2:17" ht="33" customHeight="1" x14ac:dyDescent="0.25">
      <c r="B137" s="163" t="s">
        <v>143</v>
      </c>
      <c r="C137" s="144" t="s">
        <v>105</v>
      </c>
      <c r="D137" s="69" t="s">
        <v>106</v>
      </c>
      <c r="E137" s="175" t="s">
        <v>107</v>
      </c>
      <c r="F137" s="175"/>
      <c r="G137" s="176" t="s">
        <v>108</v>
      </c>
      <c r="H137" s="177"/>
    </row>
    <row r="138" spans="2:17" s="70" customFormat="1" ht="33" customHeight="1" thickBot="1" x14ac:dyDescent="0.4">
      <c r="B138" s="164"/>
      <c r="C138" s="180">
        <v>14400</v>
      </c>
      <c r="D138" s="181"/>
      <c r="E138" s="181"/>
      <c r="F138" s="181"/>
      <c r="G138" s="178"/>
      <c r="H138" s="179"/>
      <c r="J138" s="10"/>
      <c r="K138" s="10"/>
      <c r="L138" s="10"/>
      <c r="M138" s="1"/>
      <c r="N138" s="1"/>
    </row>
    <row r="139" spans="2:17" s="70" customFormat="1" ht="33" customHeight="1" x14ac:dyDescent="0.35">
      <c r="B139" s="156"/>
      <c r="C139" s="156"/>
      <c r="D139" s="156"/>
      <c r="E139" s="156"/>
      <c r="F139" s="156"/>
      <c r="G139" s="156"/>
      <c r="H139" s="156"/>
      <c r="J139" s="10"/>
      <c r="K139" s="10"/>
      <c r="L139" s="10"/>
      <c r="M139" s="1"/>
      <c r="N139" s="1"/>
    </row>
    <row r="140" spans="2:17" s="70" customFormat="1" ht="40.5" customHeight="1" x14ac:dyDescent="0.35">
      <c r="B140" s="157" t="s">
        <v>148</v>
      </c>
      <c r="C140" s="157"/>
      <c r="D140" s="157"/>
      <c r="E140" s="157"/>
      <c r="F140" s="157"/>
      <c r="G140" s="157"/>
      <c r="H140" s="157"/>
      <c r="J140" s="10"/>
      <c r="K140" s="10"/>
      <c r="L140" s="10"/>
      <c r="M140" s="1"/>
      <c r="N140" s="1"/>
    </row>
    <row r="141" spans="2:17" s="70" customFormat="1" ht="33" customHeight="1" x14ac:dyDescent="0.35">
      <c r="B141" s="158" t="s">
        <v>109</v>
      </c>
      <c r="C141" s="158"/>
      <c r="E141" s="71"/>
      <c r="F141" s="71"/>
      <c r="G141" s="71"/>
      <c r="H141" s="71"/>
      <c r="J141" s="10"/>
      <c r="K141" s="10"/>
      <c r="L141" s="10"/>
      <c r="M141" s="1"/>
      <c r="N141" s="1"/>
    </row>
    <row r="142" spans="2:17" ht="43.5" customHeight="1" x14ac:dyDescent="0.35">
      <c r="B142" s="70"/>
      <c r="C142" s="95" t="str">
        <f>CONCATENATE(" $1,500.000"," +")</f>
        <v xml:space="preserve"> $1,500.000 +</v>
      </c>
      <c r="D142" s="96">
        <f>G71</f>
        <v>0</v>
      </c>
      <c r="E142" s="97" t="s">
        <v>140</v>
      </c>
      <c r="F142" s="72">
        <f>(1500+G71)</f>
        <v>1500</v>
      </c>
      <c r="G142" s="16"/>
      <c r="H142" s="16"/>
    </row>
    <row r="143" spans="2:17" ht="27" customHeight="1" x14ac:dyDescent="0.4">
      <c r="B143" s="159" t="s">
        <v>141</v>
      </c>
      <c r="C143" s="159"/>
      <c r="D143" s="98">
        <f>F142</f>
        <v>1500</v>
      </c>
      <c r="E143" s="171" t="s">
        <v>118</v>
      </c>
      <c r="F143" s="171"/>
      <c r="G143" s="16"/>
      <c r="H143" s="70"/>
      <c r="I143" s="9"/>
      <c r="P143" s="21"/>
      <c r="Q143" s="21"/>
    </row>
    <row r="144" spans="2:17" ht="30" customHeight="1" thickBot="1" x14ac:dyDescent="0.4">
      <c r="B144" s="70"/>
      <c r="C144" s="70"/>
      <c r="D144" s="72"/>
      <c r="E144" s="16"/>
      <c r="F144" s="16"/>
      <c r="G144" s="16"/>
      <c r="H144" s="16"/>
    </row>
    <row r="145" spans="2:15" ht="71.150000000000006" customHeight="1" thickBot="1" x14ac:dyDescent="0.3">
      <c r="B145" s="172" t="s">
        <v>104</v>
      </c>
      <c r="C145" s="173"/>
      <c r="D145" s="173"/>
      <c r="E145" s="173"/>
      <c r="F145" s="173"/>
      <c r="G145" s="173"/>
      <c r="H145" s="174"/>
    </row>
    <row r="146" spans="2:15" ht="74.25" customHeight="1" thickBot="1" x14ac:dyDescent="0.3">
      <c r="B146" s="160" t="s">
        <v>150</v>
      </c>
      <c r="C146" s="161"/>
      <c r="D146" s="161"/>
      <c r="E146" s="161"/>
      <c r="F146" s="161"/>
      <c r="G146" s="161"/>
      <c r="H146" s="162"/>
    </row>
    <row r="147" spans="2:15" ht="18.75" customHeight="1" thickBot="1" x14ac:dyDescent="0.3">
      <c r="B147" s="156"/>
      <c r="C147" s="156"/>
      <c r="D147" s="156"/>
      <c r="E147" s="156"/>
      <c r="F147" s="156"/>
      <c r="G147" s="156"/>
      <c r="H147" s="156"/>
    </row>
    <row r="148" spans="2:15" ht="33" customHeight="1" x14ac:dyDescent="0.25">
      <c r="B148" s="163" t="s">
        <v>142</v>
      </c>
      <c r="C148" s="165" t="s">
        <v>105</v>
      </c>
      <c r="D148" s="167" t="s">
        <v>106</v>
      </c>
      <c r="E148" s="165" t="s">
        <v>107</v>
      </c>
      <c r="F148" s="165"/>
      <c r="G148" s="165" t="s">
        <v>108</v>
      </c>
      <c r="H148" s="169"/>
    </row>
    <row r="149" spans="2:15" s="70" customFormat="1" ht="33" customHeight="1" thickBot="1" x14ac:dyDescent="0.4">
      <c r="B149" s="164"/>
      <c r="C149" s="166"/>
      <c r="D149" s="168"/>
      <c r="E149" s="166"/>
      <c r="F149" s="166"/>
      <c r="G149" s="166"/>
      <c r="H149" s="170"/>
      <c r="J149" s="10"/>
      <c r="K149" s="10"/>
      <c r="L149" s="10"/>
      <c r="M149" s="1"/>
      <c r="N149" s="1"/>
    </row>
    <row r="150" spans="2:15" s="70" customFormat="1" ht="33" customHeight="1" x14ac:dyDescent="0.35">
      <c r="B150" s="156"/>
      <c r="C150" s="156"/>
      <c r="D150" s="156"/>
      <c r="E150" s="156"/>
      <c r="F150" s="156"/>
      <c r="G150" s="156"/>
      <c r="H150" s="156"/>
      <c r="J150" s="10"/>
      <c r="K150" s="10"/>
      <c r="L150" s="10"/>
      <c r="M150" s="1"/>
      <c r="N150" s="1"/>
    </row>
    <row r="151" spans="2:15" s="70" customFormat="1" ht="40.5" customHeight="1" x14ac:dyDescent="0.35">
      <c r="B151" s="157" t="s">
        <v>149</v>
      </c>
      <c r="C151" s="157"/>
      <c r="D151" s="157"/>
      <c r="E151" s="157"/>
      <c r="F151" s="157"/>
      <c r="G151" s="157"/>
      <c r="H151" s="157"/>
      <c r="J151" s="10"/>
      <c r="K151" s="10"/>
      <c r="L151" s="10"/>
      <c r="M151" s="1"/>
      <c r="N151" s="1"/>
    </row>
    <row r="152" spans="2:15" s="70" customFormat="1" ht="33" customHeight="1" x14ac:dyDescent="0.35">
      <c r="B152" s="158" t="s">
        <v>109</v>
      </c>
      <c r="C152" s="158"/>
      <c r="E152" s="71"/>
      <c r="F152" s="71"/>
      <c r="G152" s="71"/>
      <c r="H152" s="71"/>
      <c r="J152" s="10"/>
      <c r="K152" s="10"/>
      <c r="L152" s="10"/>
      <c r="M152" s="1"/>
      <c r="N152" s="1"/>
    </row>
    <row r="153" spans="2:15" ht="17.5" x14ac:dyDescent="0.35">
      <c r="B153" s="70"/>
      <c r="C153" s="95" t="str">
        <f>CONCATENATE(" $200.000"," +")</f>
        <v xml:space="preserve"> $200.000 +</v>
      </c>
      <c r="D153" s="96">
        <f>G75</f>
        <v>-3.4039999999999999</v>
      </c>
      <c r="E153" s="97" t="s">
        <v>140</v>
      </c>
      <c r="F153" s="72">
        <f>(200+G75)</f>
        <v>196.596</v>
      </c>
      <c r="G153" s="16"/>
      <c r="H153" s="16"/>
      <c r="O153" s="21"/>
    </row>
    <row r="154" spans="2:15" ht="18" x14ac:dyDescent="0.4">
      <c r="B154" s="159" t="s">
        <v>141</v>
      </c>
      <c r="C154" s="159"/>
      <c r="D154" s="98">
        <f>F153</f>
        <v>196.596</v>
      </c>
      <c r="E154" s="73" t="s">
        <v>12</v>
      </c>
      <c r="F154" s="73"/>
      <c r="G154" s="16"/>
      <c r="H154" s="70"/>
      <c r="O154" s="21"/>
    </row>
    <row r="155" spans="2:15" ht="17.5" x14ac:dyDescent="0.35">
      <c r="B155" s="70"/>
      <c r="C155" s="70"/>
      <c r="D155" s="72"/>
      <c r="E155" s="16"/>
      <c r="F155" s="16"/>
      <c r="G155" s="16"/>
      <c r="H155" s="16"/>
      <c r="O155" s="21"/>
    </row>
    <row r="156" spans="2:15" x14ac:dyDescent="0.25">
      <c r="O156" s="21"/>
    </row>
  </sheetData>
  <sheetProtection algorithmName="SHA-512" hashValue="tD6fBQ2kdLTuBRbMWBK306uwjtfDRd8dfZDZkgKSKpJPuvrM3fsUcYfy8pwr0oBZtmPxFbloiiBZqzxtqKZUhQ==" saltValue="qKZgsgqvn5UjL5bf7eW8GQ==" spinCount="100000" sheet="1" formatColumns="0" formatRows="0"/>
  <mergeCells count="157">
    <mergeCell ref="B150:H150"/>
    <mergeCell ref="B151:H151"/>
    <mergeCell ref="B152:C152"/>
    <mergeCell ref="B154:C154"/>
    <mergeCell ref="B146:H146"/>
    <mergeCell ref="B147:H147"/>
    <mergeCell ref="B148:B149"/>
    <mergeCell ref="C148:C149"/>
    <mergeCell ref="D148:D149"/>
    <mergeCell ref="E148:F149"/>
    <mergeCell ref="G148:H149"/>
    <mergeCell ref="B139:H139"/>
    <mergeCell ref="B140:H140"/>
    <mergeCell ref="B141:C141"/>
    <mergeCell ref="B143:C143"/>
    <mergeCell ref="E143:F143"/>
    <mergeCell ref="B145:H145"/>
    <mergeCell ref="B130:C130"/>
    <mergeCell ref="B132:C132"/>
    <mergeCell ref="B134:H134"/>
    <mergeCell ref="B135:H135"/>
    <mergeCell ref="B136:H136"/>
    <mergeCell ref="B137:B138"/>
    <mergeCell ref="E137:F137"/>
    <mergeCell ref="G137:H138"/>
    <mergeCell ref="C138:F138"/>
    <mergeCell ref="B126:B127"/>
    <mergeCell ref="E126:F126"/>
    <mergeCell ref="G126:H127"/>
    <mergeCell ref="C127:F127"/>
    <mergeCell ref="B128:H128"/>
    <mergeCell ref="B129:H129"/>
    <mergeCell ref="B118:H118"/>
    <mergeCell ref="B119:C119"/>
    <mergeCell ref="B121:C121"/>
    <mergeCell ref="B123:H123"/>
    <mergeCell ref="B124:H124"/>
    <mergeCell ref="B125:H125"/>
    <mergeCell ref="B114:H114"/>
    <mergeCell ref="B115:B116"/>
    <mergeCell ref="E115:F115"/>
    <mergeCell ref="G115:H116"/>
    <mergeCell ref="C116:F116"/>
    <mergeCell ref="B117:H117"/>
    <mergeCell ref="B106:H106"/>
    <mergeCell ref="B107:H107"/>
    <mergeCell ref="B108:C108"/>
    <mergeCell ref="B110:C110"/>
    <mergeCell ref="B112:H112"/>
    <mergeCell ref="B113:H113"/>
    <mergeCell ref="B97:C97"/>
    <mergeCell ref="B99:C99"/>
    <mergeCell ref="B101:H101"/>
    <mergeCell ref="B102:H102"/>
    <mergeCell ref="B103:H103"/>
    <mergeCell ref="B104:B105"/>
    <mergeCell ref="E104:F104"/>
    <mergeCell ref="G104:H105"/>
    <mergeCell ref="C105:F105"/>
    <mergeCell ref="B93:B94"/>
    <mergeCell ref="E93:F93"/>
    <mergeCell ref="G93:H94"/>
    <mergeCell ref="C94:F94"/>
    <mergeCell ref="B95:H95"/>
    <mergeCell ref="B96:H96"/>
    <mergeCell ref="G86:H86"/>
    <mergeCell ref="G87:H87"/>
    <mergeCell ref="G88:H88"/>
    <mergeCell ref="B90:H90"/>
    <mergeCell ref="B91:H91"/>
    <mergeCell ref="B92:H92"/>
    <mergeCell ref="G79:H79"/>
    <mergeCell ref="G80:H80"/>
    <mergeCell ref="G81:H81"/>
    <mergeCell ref="G82:H82"/>
    <mergeCell ref="G83:H83"/>
    <mergeCell ref="B85:H85"/>
    <mergeCell ref="B73:H73"/>
    <mergeCell ref="G74:H74"/>
    <mergeCell ref="G75:H75"/>
    <mergeCell ref="G76:H76"/>
    <mergeCell ref="G77:H77"/>
    <mergeCell ref="G78:H78"/>
    <mergeCell ref="G66:H66"/>
    <mergeCell ref="G67:H67"/>
    <mergeCell ref="G68:H68"/>
    <mergeCell ref="B69:H69"/>
    <mergeCell ref="G70:H70"/>
    <mergeCell ref="G71:H71"/>
    <mergeCell ref="B60:H60"/>
    <mergeCell ref="G61:H61"/>
    <mergeCell ref="G62:H62"/>
    <mergeCell ref="G63:H63"/>
    <mergeCell ref="G64:H64"/>
    <mergeCell ref="G65:H65"/>
    <mergeCell ref="G52:H52"/>
    <mergeCell ref="G53:H53"/>
    <mergeCell ref="B54:H54"/>
    <mergeCell ref="B56:H56"/>
    <mergeCell ref="G57:H57"/>
    <mergeCell ref="G58:H58"/>
    <mergeCell ref="G46:H46"/>
    <mergeCell ref="G47:H47"/>
    <mergeCell ref="G48:H48"/>
    <mergeCell ref="G49:H49"/>
    <mergeCell ref="G50:H50"/>
    <mergeCell ref="G51:H51"/>
    <mergeCell ref="G40:H40"/>
    <mergeCell ref="G41:H41"/>
    <mergeCell ref="G42:H42"/>
    <mergeCell ref="G43:H43"/>
    <mergeCell ref="G44:H44"/>
    <mergeCell ref="G45:H45"/>
    <mergeCell ref="G34:H34"/>
    <mergeCell ref="G35:H35"/>
    <mergeCell ref="G36:H36"/>
    <mergeCell ref="G37:H37"/>
    <mergeCell ref="G38:H38"/>
    <mergeCell ref="G39:H39"/>
    <mergeCell ref="G28:H28"/>
    <mergeCell ref="G29:H29"/>
    <mergeCell ref="G30:H30"/>
    <mergeCell ref="G31:H31"/>
    <mergeCell ref="G32:H32"/>
    <mergeCell ref="G33:H33"/>
    <mergeCell ref="G22:H22"/>
    <mergeCell ref="G23:H23"/>
    <mergeCell ref="G24:H24"/>
    <mergeCell ref="G25:H25"/>
    <mergeCell ref="G26:H26"/>
    <mergeCell ref="G27:H27"/>
    <mergeCell ref="B16:H16"/>
    <mergeCell ref="B17:H17"/>
    <mergeCell ref="B18:H18"/>
    <mergeCell ref="B19:H19"/>
    <mergeCell ref="B20:H20"/>
    <mergeCell ref="G21:H21"/>
    <mergeCell ref="B11:H11"/>
    <mergeCell ref="J11:K11"/>
    <mergeCell ref="B12:E12"/>
    <mergeCell ref="B13:H13"/>
    <mergeCell ref="B14:H14"/>
    <mergeCell ref="B15:H15"/>
    <mergeCell ref="J6:K6"/>
    <mergeCell ref="M6:N8"/>
    <mergeCell ref="B7:E7"/>
    <mergeCell ref="B8:H8"/>
    <mergeCell ref="B9:H9"/>
    <mergeCell ref="B10:C10"/>
    <mergeCell ref="D10:F10"/>
    <mergeCell ref="B1:D1"/>
    <mergeCell ref="C3:E3"/>
    <mergeCell ref="G3:H3"/>
    <mergeCell ref="C4:E4"/>
    <mergeCell ref="G4:H4"/>
    <mergeCell ref="B6:E6"/>
    <mergeCell ref="F6:G6"/>
  </mergeCells>
  <dataValidations count="5">
    <dataValidation type="list" allowBlank="1" showInputMessage="1" showErrorMessage="1" sqref="K8" xr:uid="{9990DC4C-E427-4FF8-A881-1A1BD6E30E94}">
      <formula1>"2024,2025,2026,2027,2028"</formula1>
    </dataValidation>
    <dataValidation type="list" allowBlank="1" showInputMessage="1" showErrorMessage="1" sqref="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K65404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K130940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K196476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K262012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K327548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K393084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K458620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K524156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K589692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K655228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K720764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K786300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K851836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K917372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K982908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xr:uid="{DC232F5A-F4EB-4991-94CA-2218B83F01C0}">
      <formula1>$N$9:$N$9</formula1>
    </dataValidation>
    <dataValidation type="list" allowBlank="1" showInputMessage="1" showErrorMessage="1" sqref="WVR983049 WLV983049 WBZ983049 VSD983049 VIH983049 UYL983049 UOP983049 UET983049 TUX983049 TLB983049 TBF983049 SRJ983049 SHN983049 RXR983049 RNV983049 RDZ983049 QUD983049 QKH983049 QAL983049 PQP983049 PGT983049 OWX983049 ONB983049 ODF983049 NTJ983049 NJN983049 MZR983049 MPV983049 MFZ983049 LWD983049 LMH983049 LCL983049 KSP983049 KIT983049 JYX983049 JPB983049 JFF983049 IVJ983049 ILN983049 IBR983049 HRV983049 HHZ983049 GYD983049 GOH983049 GEL983049 FUP983049 FKT983049 FAX983049 ERB983049 EHF983049 DXJ983049 DNN983049 DDR983049 CTV983049 CJZ983049 CAD983049 BQH983049 BGL983049 AWP983049 AMT983049 ACX983049 TB983049 JF983049 K982913 WVR917513 WLV917513 WBZ917513 VSD917513 VIH917513 UYL917513 UOP917513 UET917513 TUX917513 TLB917513 TBF917513 SRJ917513 SHN917513 RXR917513 RNV917513 RDZ917513 QUD917513 QKH917513 QAL917513 PQP917513 PGT917513 OWX917513 ONB917513 ODF917513 NTJ917513 NJN917513 MZR917513 MPV917513 MFZ917513 LWD917513 LMH917513 LCL917513 KSP917513 KIT917513 JYX917513 JPB917513 JFF917513 IVJ917513 ILN917513 IBR917513 HRV917513 HHZ917513 GYD917513 GOH917513 GEL917513 FUP917513 FKT917513 FAX917513 ERB917513 EHF917513 DXJ917513 DNN917513 DDR917513 CTV917513 CJZ917513 CAD917513 BQH917513 BGL917513 AWP917513 AMT917513 ACX917513 TB917513 JF917513 K917377 WVR851977 WLV851977 WBZ851977 VSD851977 VIH851977 UYL851977 UOP851977 UET851977 TUX851977 TLB851977 TBF851977 SRJ851977 SHN851977 RXR851977 RNV851977 RDZ851977 QUD851977 QKH851977 QAL851977 PQP851977 PGT851977 OWX851977 ONB851977 ODF851977 NTJ851977 NJN851977 MZR851977 MPV851977 MFZ851977 LWD851977 LMH851977 LCL851977 KSP851977 KIT851977 JYX851977 JPB851977 JFF851977 IVJ851977 ILN851977 IBR851977 HRV851977 HHZ851977 GYD851977 GOH851977 GEL851977 FUP851977 FKT851977 FAX851977 ERB851977 EHF851977 DXJ851977 DNN851977 DDR851977 CTV851977 CJZ851977 CAD851977 BQH851977 BGL851977 AWP851977 AMT851977 ACX851977 TB851977 JF851977 K851841 WVR786441 WLV786441 WBZ786441 VSD786441 VIH786441 UYL786441 UOP786441 UET786441 TUX786441 TLB786441 TBF786441 SRJ786441 SHN786441 RXR786441 RNV786441 RDZ786441 QUD786441 QKH786441 QAL786441 PQP786441 PGT786441 OWX786441 ONB786441 ODF786441 NTJ786441 NJN786441 MZR786441 MPV786441 MFZ786441 LWD786441 LMH786441 LCL786441 KSP786441 KIT786441 JYX786441 JPB786441 JFF786441 IVJ786441 ILN786441 IBR786441 HRV786441 HHZ786441 GYD786441 GOH786441 GEL786441 FUP786441 FKT786441 FAX786441 ERB786441 EHF786441 DXJ786441 DNN786441 DDR786441 CTV786441 CJZ786441 CAD786441 BQH786441 BGL786441 AWP786441 AMT786441 ACX786441 TB786441 JF786441 K786305 WVR720905 WLV720905 WBZ720905 VSD720905 VIH720905 UYL720905 UOP720905 UET720905 TUX720905 TLB720905 TBF720905 SRJ720905 SHN720905 RXR720905 RNV720905 RDZ720905 QUD720905 QKH720905 QAL720905 PQP720905 PGT720905 OWX720905 ONB720905 ODF720905 NTJ720905 NJN720905 MZR720905 MPV720905 MFZ720905 LWD720905 LMH720905 LCL720905 KSP720905 KIT720905 JYX720905 JPB720905 JFF720905 IVJ720905 ILN720905 IBR720905 HRV720905 HHZ720905 GYD720905 GOH720905 GEL720905 FUP720905 FKT720905 FAX720905 ERB720905 EHF720905 DXJ720905 DNN720905 DDR720905 CTV720905 CJZ720905 CAD720905 BQH720905 BGL720905 AWP720905 AMT720905 ACX720905 TB720905 JF720905 K720769 WVR655369 WLV655369 WBZ655369 VSD655369 VIH655369 UYL655369 UOP655369 UET655369 TUX655369 TLB655369 TBF655369 SRJ655369 SHN655369 RXR655369 RNV655369 RDZ655369 QUD655369 QKH655369 QAL655369 PQP655369 PGT655369 OWX655369 ONB655369 ODF655369 NTJ655369 NJN655369 MZR655369 MPV655369 MFZ655369 LWD655369 LMH655369 LCL655369 KSP655369 KIT655369 JYX655369 JPB655369 JFF655369 IVJ655369 ILN655369 IBR655369 HRV655369 HHZ655369 GYD655369 GOH655369 GEL655369 FUP655369 FKT655369 FAX655369 ERB655369 EHF655369 DXJ655369 DNN655369 DDR655369 CTV655369 CJZ655369 CAD655369 BQH655369 BGL655369 AWP655369 AMT655369 ACX655369 TB655369 JF655369 K655233 WVR589833 WLV589833 WBZ589833 VSD589833 VIH589833 UYL589833 UOP589833 UET589833 TUX589833 TLB589833 TBF589833 SRJ589833 SHN589833 RXR589833 RNV589833 RDZ589833 QUD589833 QKH589833 QAL589833 PQP589833 PGT589833 OWX589833 ONB589833 ODF589833 NTJ589833 NJN589833 MZR589833 MPV589833 MFZ589833 LWD589833 LMH589833 LCL589833 KSP589833 KIT589833 JYX589833 JPB589833 JFF589833 IVJ589833 ILN589833 IBR589833 HRV589833 HHZ589833 GYD589833 GOH589833 GEL589833 FUP589833 FKT589833 FAX589833 ERB589833 EHF589833 DXJ589833 DNN589833 DDR589833 CTV589833 CJZ589833 CAD589833 BQH589833 BGL589833 AWP589833 AMT589833 ACX589833 TB589833 JF589833 K589697 WVR524297 WLV524297 WBZ524297 VSD524297 VIH524297 UYL524297 UOP524297 UET524297 TUX524297 TLB524297 TBF524297 SRJ524297 SHN524297 RXR524297 RNV524297 RDZ524297 QUD524297 QKH524297 QAL524297 PQP524297 PGT524297 OWX524297 ONB524297 ODF524297 NTJ524297 NJN524297 MZR524297 MPV524297 MFZ524297 LWD524297 LMH524297 LCL524297 KSP524297 KIT524297 JYX524297 JPB524297 JFF524297 IVJ524297 ILN524297 IBR524297 HRV524297 HHZ524297 GYD524297 GOH524297 GEL524297 FUP524297 FKT524297 FAX524297 ERB524297 EHF524297 DXJ524297 DNN524297 DDR524297 CTV524297 CJZ524297 CAD524297 BQH524297 BGL524297 AWP524297 AMT524297 ACX524297 TB524297 JF524297 K524161 WVR458761 WLV458761 WBZ458761 VSD458761 VIH458761 UYL458761 UOP458761 UET458761 TUX458761 TLB458761 TBF458761 SRJ458761 SHN458761 RXR458761 RNV458761 RDZ458761 QUD458761 QKH458761 QAL458761 PQP458761 PGT458761 OWX458761 ONB458761 ODF458761 NTJ458761 NJN458761 MZR458761 MPV458761 MFZ458761 LWD458761 LMH458761 LCL458761 KSP458761 KIT458761 JYX458761 JPB458761 JFF458761 IVJ458761 ILN458761 IBR458761 HRV458761 HHZ458761 GYD458761 GOH458761 GEL458761 FUP458761 FKT458761 FAX458761 ERB458761 EHF458761 DXJ458761 DNN458761 DDR458761 CTV458761 CJZ458761 CAD458761 BQH458761 BGL458761 AWP458761 AMT458761 ACX458761 TB458761 JF458761 K458625 WVR393225 WLV393225 WBZ393225 VSD393225 VIH393225 UYL393225 UOP393225 UET393225 TUX393225 TLB393225 TBF393225 SRJ393225 SHN393225 RXR393225 RNV393225 RDZ393225 QUD393225 QKH393225 QAL393225 PQP393225 PGT393225 OWX393225 ONB393225 ODF393225 NTJ393225 NJN393225 MZR393225 MPV393225 MFZ393225 LWD393225 LMH393225 LCL393225 KSP393225 KIT393225 JYX393225 JPB393225 JFF393225 IVJ393225 ILN393225 IBR393225 HRV393225 HHZ393225 GYD393225 GOH393225 GEL393225 FUP393225 FKT393225 FAX393225 ERB393225 EHF393225 DXJ393225 DNN393225 DDR393225 CTV393225 CJZ393225 CAD393225 BQH393225 BGL393225 AWP393225 AMT393225 ACX393225 TB393225 JF393225 K393089 WVR327689 WLV327689 WBZ327689 VSD327689 VIH327689 UYL327689 UOP327689 UET327689 TUX327689 TLB327689 TBF327689 SRJ327689 SHN327689 RXR327689 RNV327689 RDZ327689 QUD327689 QKH327689 QAL327689 PQP327689 PGT327689 OWX327689 ONB327689 ODF327689 NTJ327689 NJN327689 MZR327689 MPV327689 MFZ327689 LWD327689 LMH327689 LCL327689 KSP327689 KIT327689 JYX327689 JPB327689 JFF327689 IVJ327689 ILN327689 IBR327689 HRV327689 HHZ327689 GYD327689 GOH327689 GEL327689 FUP327689 FKT327689 FAX327689 ERB327689 EHF327689 DXJ327689 DNN327689 DDR327689 CTV327689 CJZ327689 CAD327689 BQH327689 BGL327689 AWP327689 AMT327689 ACX327689 TB327689 JF327689 K327553 WVR262153 WLV262153 WBZ262153 VSD262153 VIH262153 UYL262153 UOP262153 UET262153 TUX262153 TLB262153 TBF262153 SRJ262153 SHN262153 RXR262153 RNV262153 RDZ262153 QUD262153 QKH262153 QAL262153 PQP262153 PGT262153 OWX262153 ONB262153 ODF262153 NTJ262153 NJN262153 MZR262153 MPV262153 MFZ262153 LWD262153 LMH262153 LCL262153 KSP262153 KIT262153 JYX262153 JPB262153 JFF262153 IVJ262153 ILN262153 IBR262153 HRV262153 HHZ262153 GYD262153 GOH262153 GEL262153 FUP262153 FKT262153 FAX262153 ERB262153 EHF262153 DXJ262153 DNN262153 DDR262153 CTV262153 CJZ262153 CAD262153 BQH262153 BGL262153 AWP262153 AMT262153 ACX262153 TB262153 JF262153 K262017 WVR196617 WLV196617 WBZ196617 VSD196617 VIH196617 UYL196617 UOP196617 UET196617 TUX196617 TLB196617 TBF196617 SRJ196617 SHN196617 RXR196617 RNV196617 RDZ196617 QUD196617 QKH196617 QAL196617 PQP196617 PGT196617 OWX196617 ONB196617 ODF196617 NTJ196617 NJN196617 MZR196617 MPV196617 MFZ196617 LWD196617 LMH196617 LCL196617 KSP196617 KIT196617 JYX196617 JPB196617 JFF196617 IVJ196617 ILN196617 IBR196617 HRV196617 HHZ196617 GYD196617 GOH196617 GEL196617 FUP196617 FKT196617 FAX196617 ERB196617 EHF196617 DXJ196617 DNN196617 DDR196617 CTV196617 CJZ196617 CAD196617 BQH196617 BGL196617 AWP196617 AMT196617 ACX196617 TB196617 JF196617 K196481 WVR131081 WLV131081 WBZ131081 VSD131081 VIH131081 UYL131081 UOP131081 UET131081 TUX131081 TLB131081 TBF131081 SRJ131081 SHN131081 RXR131081 RNV131081 RDZ131081 QUD131081 QKH131081 QAL131081 PQP131081 PGT131081 OWX131081 ONB131081 ODF131081 NTJ131081 NJN131081 MZR131081 MPV131081 MFZ131081 LWD131081 LMH131081 LCL131081 KSP131081 KIT131081 JYX131081 JPB131081 JFF131081 IVJ131081 ILN131081 IBR131081 HRV131081 HHZ131081 GYD131081 GOH131081 GEL131081 FUP131081 FKT131081 FAX131081 ERB131081 EHF131081 DXJ131081 DNN131081 DDR131081 CTV131081 CJZ131081 CAD131081 BQH131081 BGL131081 AWP131081 AMT131081 ACX131081 TB131081 JF131081 K130945 WVR65545 WLV65545 WBZ65545 VSD65545 VIH65545 UYL65545 UOP65545 UET65545 TUX65545 TLB65545 TBF65545 SRJ65545 SHN65545 RXR65545 RNV65545 RDZ65545 QUD65545 QKH65545 QAL65545 PQP65545 PGT65545 OWX65545 ONB65545 ODF65545 NTJ65545 NJN65545 MZR65545 MPV65545 MFZ65545 LWD65545 LMH65545 LCL65545 KSP65545 KIT65545 JYX65545 JPB65545 JFF65545 IVJ65545 ILN65545 IBR65545 HRV65545 HHZ65545 GYD65545 GOH65545 GEL65545 FUP65545 FKT65545 FAX65545 ERB65545 EHF65545 DXJ65545 DNN65545 DDR65545 CTV65545 CJZ65545 CAD65545 BQH65545 BGL65545 AWP65545 AMT65545 ACX65545 TB65545 JF65545 K65409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JF6" xr:uid="{39E1633C-BF42-4844-82A5-D68EFE319A74}">
      <formula1>#REF!</formula1>
    </dataValidation>
    <dataValidation type="list" allowBlank="1" showInputMessage="1" showErrorMessage="1" sqref="WVR983045 K65405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K130941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K196477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K262013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K327549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K393085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K458621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K524157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K589693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K655229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K720765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K786301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K851837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K917373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K982909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K9" xr:uid="{FB26AF68-99FB-4EED-9677-6B1EDA8F6C61}">
      <formula1>$M$11:$M$22</formula1>
    </dataValidation>
    <dataValidation type="list" allowBlank="1" showInputMessage="1" showErrorMessage="1" sqref="K13" xr:uid="{C319D3F3-3FE2-4796-90CA-35F949BBBF40}">
      <formula1>$N$9:$N$42</formula1>
    </dataValidation>
  </dataValidations>
  <hyperlinks>
    <hyperlink ref="M9" r:id="rId1" display="https://www.dot.ny.gov/main/business-center/contractors/construction-division/fuel-asphalt-steel-price-adjustments?nd=nysdot" xr:uid="{CBD75675-72E2-4C41-B1F8-79F10FA5EE6F}"/>
  </hyperlinks>
  <printOptions horizontalCentered="1"/>
  <pageMargins left="0.25" right="0.25" top="0.75" bottom="0.75" header="0.3" footer="0.3"/>
  <pageSetup scale="53" orientation="portrait" horizontalDpi="4294967295" r:id="rId2"/>
  <rowBreaks count="7" manualBreakCount="7">
    <brk id="17" min="1" max="7" man="1"/>
    <brk id="54" min="1" max="7" man="1"/>
    <brk id="72" min="1" max="7" man="1"/>
    <brk id="100" min="1" max="7" man="1"/>
    <brk id="111" min="1" max="7" man="1"/>
    <brk id="122" min="1" max="7" man="1"/>
    <brk id="144"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8EA2A-1137-4339-AA84-DAB156544D31}">
  <dimension ref="B1:Q156"/>
  <sheetViews>
    <sheetView showGridLines="0" showRowColHeaders="0" zoomScaleNormal="100" workbookViewId="0">
      <selection activeCell="F6" sqref="F6:G6"/>
    </sheetView>
  </sheetViews>
  <sheetFormatPr defaultColWidth="23.81640625" defaultRowHeight="12.5" x14ac:dyDescent="0.25"/>
  <cols>
    <col min="1" max="1" width="9.1796875" style="1" customWidth="1"/>
    <col min="2" max="2" width="28.453125" style="1" customWidth="1"/>
    <col min="3" max="3" width="37.54296875" style="1" customWidth="1"/>
    <col min="4" max="4" width="17.453125" style="1" customWidth="1"/>
    <col min="5" max="5" width="17.1796875" style="1" customWidth="1"/>
    <col min="6" max="6" width="23.81640625" style="1" customWidth="1"/>
    <col min="7" max="7" width="25.453125" style="1" customWidth="1"/>
    <col min="8" max="8" width="19" style="1" customWidth="1"/>
    <col min="9" max="9" width="4.1796875" style="1" customWidth="1"/>
    <col min="10" max="11" width="22.54296875" style="10" hidden="1" customWidth="1"/>
    <col min="12" max="12" width="11.453125" style="10" hidden="1" customWidth="1"/>
    <col min="13" max="13" width="25.54296875" style="1" hidden="1" customWidth="1"/>
    <col min="14" max="14" width="27.453125" style="1" hidden="1" customWidth="1"/>
    <col min="15" max="15" width="22.54296875" style="1" customWidth="1"/>
    <col min="16" max="16" width="13.81640625" style="1" customWidth="1"/>
    <col min="17" max="250" width="9.1796875" style="1" customWidth="1"/>
    <col min="251" max="251" width="20" style="1" customWidth="1"/>
    <col min="252" max="252" width="32.81640625" style="1" customWidth="1"/>
    <col min="253" max="253" width="17.453125" style="1" customWidth="1"/>
    <col min="254" max="254" width="17.1796875" style="1" customWidth="1"/>
    <col min="255" max="255" width="23.81640625" style="1"/>
    <col min="256" max="256" width="9.1796875" style="1" customWidth="1"/>
    <col min="257" max="257" width="28.453125" style="1" customWidth="1"/>
    <col min="258" max="258" width="37.54296875" style="1" customWidth="1"/>
    <col min="259" max="259" width="17.453125" style="1" customWidth="1"/>
    <col min="260" max="260" width="17.1796875" style="1" customWidth="1"/>
    <col min="261" max="261" width="23.81640625" style="1"/>
    <col min="262" max="262" width="25.453125" style="1" customWidth="1"/>
    <col min="263" max="263" width="19" style="1" customWidth="1"/>
    <col min="264" max="279" width="0" style="1" hidden="1" customWidth="1"/>
    <col min="280" max="506" width="9.1796875" style="1" customWidth="1"/>
    <col min="507" max="507" width="20" style="1" customWidth="1"/>
    <col min="508" max="508" width="32.81640625" style="1" customWidth="1"/>
    <col min="509" max="509" width="17.453125" style="1" customWidth="1"/>
    <col min="510" max="510" width="17.1796875" style="1" customWidth="1"/>
    <col min="511" max="511" width="23.81640625" style="1"/>
    <col min="512" max="512" width="9.1796875" style="1" customWidth="1"/>
    <col min="513" max="513" width="28.453125" style="1" customWidth="1"/>
    <col min="514" max="514" width="37.54296875" style="1" customWidth="1"/>
    <col min="515" max="515" width="17.453125" style="1" customWidth="1"/>
    <col min="516" max="516" width="17.1796875" style="1" customWidth="1"/>
    <col min="517" max="517" width="23.81640625" style="1"/>
    <col min="518" max="518" width="25.453125" style="1" customWidth="1"/>
    <col min="519" max="519" width="19" style="1" customWidth="1"/>
    <col min="520" max="535" width="0" style="1" hidden="1" customWidth="1"/>
    <col min="536" max="762" width="9.1796875" style="1" customWidth="1"/>
    <col min="763" max="763" width="20" style="1" customWidth="1"/>
    <col min="764" max="764" width="32.81640625" style="1" customWidth="1"/>
    <col min="765" max="765" width="17.453125" style="1" customWidth="1"/>
    <col min="766" max="766" width="17.1796875" style="1" customWidth="1"/>
    <col min="767" max="767" width="23.81640625" style="1"/>
    <col min="768" max="768" width="9.1796875" style="1" customWidth="1"/>
    <col min="769" max="769" width="28.453125" style="1" customWidth="1"/>
    <col min="770" max="770" width="37.54296875" style="1" customWidth="1"/>
    <col min="771" max="771" width="17.453125" style="1" customWidth="1"/>
    <col min="772" max="772" width="17.1796875" style="1" customWidth="1"/>
    <col min="773" max="773" width="23.81640625" style="1"/>
    <col min="774" max="774" width="25.453125" style="1" customWidth="1"/>
    <col min="775" max="775" width="19" style="1" customWidth="1"/>
    <col min="776" max="791" width="0" style="1" hidden="1" customWidth="1"/>
    <col min="792" max="1018" width="9.1796875" style="1" customWidth="1"/>
    <col min="1019" max="1019" width="20" style="1" customWidth="1"/>
    <col min="1020" max="1020" width="32.81640625" style="1" customWidth="1"/>
    <col min="1021" max="1021" width="17.453125" style="1" customWidth="1"/>
    <col min="1022" max="1022" width="17.1796875" style="1" customWidth="1"/>
    <col min="1023" max="1023" width="23.81640625" style="1"/>
    <col min="1024" max="1024" width="9.1796875" style="1" customWidth="1"/>
    <col min="1025" max="1025" width="28.453125" style="1" customWidth="1"/>
    <col min="1026" max="1026" width="37.54296875" style="1" customWidth="1"/>
    <col min="1027" max="1027" width="17.453125" style="1" customWidth="1"/>
    <col min="1028" max="1028" width="17.1796875" style="1" customWidth="1"/>
    <col min="1029" max="1029" width="23.81640625" style="1"/>
    <col min="1030" max="1030" width="25.453125" style="1" customWidth="1"/>
    <col min="1031" max="1031" width="19" style="1" customWidth="1"/>
    <col min="1032" max="1047" width="0" style="1" hidden="1" customWidth="1"/>
    <col min="1048" max="1274" width="9.1796875" style="1" customWidth="1"/>
    <col min="1275" max="1275" width="20" style="1" customWidth="1"/>
    <col min="1276" max="1276" width="32.81640625" style="1" customWidth="1"/>
    <col min="1277" max="1277" width="17.453125" style="1" customWidth="1"/>
    <col min="1278" max="1278" width="17.1796875" style="1" customWidth="1"/>
    <col min="1279" max="1279" width="23.81640625" style="1"/>
    <col min="1280" max="1280" width="9.1796875" style="1" customWidth="1"/>
    <col min="1281" max="1281" width="28.453125" style="1" customWidth="1"/>
    <col min="1282" max="1282" width="37.54296875" style="1" customWidth="1"/>
    <col min="1283" max="1283" width="17.453125" style="1" customWidth="1"/>
    <col min="1284" max="1284" width="17.1796875" style="1" customWidth="1"/>
    <col min="1285" max="1285" width="23.81640625" style="1"/>
    <col min="1286" max="1286" width="25.453125" style="1" customWidth="1"/>
    <col min="1287" max="1287" width="19" style="1" customWidth="1"/>
    <col min="1288" max="1303" width="0" style="1" hidden="1" customWidth="1"/>
    <col min="1304" max="1530" width="9.1796875" style="1" customWidth="1"/>
    <col min="1531" max="1531" width="20" style="1" customWidth="1"/>
    <col min="1532" max="1532" width="32.81640625" style="1" customWidth="1"/>
    <col min="1533" max="1533" width="17.453125" style="1" customWidth="1"/>
    <col min="1534" max="1534" width="17.1796875" style="1" customWidth="1"/>
    <col min="1535" max="1535" width="23.81640625" style="1"/>
    <col min="1536" max="1536" width="9.1796875" style="1" customWidth="1"/>
    <col min="1537" max="1537" width="28.453125" style="1" customWidth="1"/>
    <col min="1538" max="1538" width="37.54296875" style="1" customWidth="1"/>
    <col min="1539" max="1539" width="17.453125" style="1" customWidth="1"/>
    <col min="1540" max="1540" width="17.1796875" style="1" customWidth="1"/>
    <col min="1541" max="1541" width="23.81640625" style="1"/>
    <col min="1542" max="1542" width="25.453125" style="1" customWidth="1"/>
    <col min="1543" max="1543" width="19" style="1" customWidth="1"/>
    <col min="1544" max="1559" width="0" style="1" hidden="1" customWidth="1"/>
    <col min="1560" max="1786" width="9.1796875" style="1" customWidth="1"/>
    <col min="1787" max="1787" width="20" style="1" customWidth="1"/>
    <col min="1788" max="1788" width="32.81640625" style="1" customWidth="1"/>
    <col min="1789" max="1789" width="17.453125" style="1" customWidth="1"/>
    <col min="1790" max="1790" width="17.1796875" style="1" customWidth="1"/>
    <col min="1791" max="1791" width="23.81640625" style="1"/>
    <col min="1792" max="1792" width="9.1796875" style="1" customWidth="1"/>
    <col min="1793" max="1793" width="28.453125" style="1" customWidth="1"/>
    <col min="1794" max="1794" width="37.54296875" style="1" customWidth="1"/>
    <col min="1795" max="1795" width="17.453125" style="1" customWidth="1"/>
    <col min="1796" max="1796" width="17.1796875" style="1" customWidth="1"/>
    <col min="1797" max="1797" width="23.81640625" style="1"/>
    <col min="1798" max="1798" width="25.453125" style="1" customWidth="1"/>
    <col min="1799" max="1799" width="19" style="1" customWidth="1"/>
    <col min="1800" max="1815" width="0" style="1" hidden="1" customWidth="1"/>
    <col min="1816" max="2042" width="9.1796875" style="1" customWidth="1"/>
    <col min="2043" max="2043" width="20" style="1" customWidth="1"/>
    <col min="2044" max="2044" width="32.81640625" style="1" customWidth="1"/>
    <col min="2045" max="2045" width="17.453125" style="1" customWidth="1"/>
    <col min="2046" max="2046" width="17.1796875" style="1" customWidth="1"/>
    <col min="2047" max="2047" width="23.81640625" style="1"/>
    <col min="2048" max="2048" width="9.1796875" style="1" customWidth="1"/>
    <col min="2049" max="2049" width="28.453125" style="1" customWidth="1"/>
    <col min="2050" max="2050" width="37.54296875" style="1" customWidth="1"/>
    <col min="2051" max="2051" width="17.453125" style="1" customWidth="1"/>
    <col min="2052" max="2052" width="17.1796875" style="1" customWidth="1"/>
    <col min="2053" max="2053" width="23.81640625" style="1"/>
    <col min="2054" max="2054" width="25.453125" style="1" customWidth="1"/>
    <col min="2055" max="2055" width="19" style="1" customWidth="1"/>
    <col min="2056" max="2071" width="0" style="1" hidden="1" customWidth="1"/>
    <col min="2072" max="2298" width="9.1796875" style="1" customWidth="1"/>
    <col min="2299" max="2299" width="20" style="1" customWidth="1"/>
    <col min="2300" max="2300" width="32.81640625" style="1" customWidth="1"/>
    <col min="2301" max="2301" width="17.453125" style="1" customWidth="1"/>
    <col min="2302" max="2302" width="17.1796875" style="1" customWidth="1"/>
    <col min="2303" max="2303" width="23.81640625" style="1"/>
    <col min="2304" max="2304" width="9.1796875" style="1" customWidth="1"/>
    <col min="2305" max="2305" width="28.453125" style="1" customWidth="1"/>
    <col min="2306" max="2306" width="37.54296875" style="1" customWidth="1"/>
    <col min="2307" max="2307" width="17.453125" style="1" customWidth="1"/>
    <col min="2308" max="2308" width="17.1796875" style="1" customWidth="1"/>
    <col min="2309" max="2309" width="23.81640625" style="1"/>
    <col min="2310" max="2310" width="25.453125" style="1" customWidth="1"/>
    <col min="2311" max="2311" width="19" style="1" customWidth="1"/>
    <col min="2312" max="2327" width="0" style="1" hidden="1" customWidth="1"/>
    <col min="2328" max="2554" width="9.1796875" style="1" customWidth="1"/>
    <col min="2555" max="2555" width="20" style="1" customWidth="1"/>
    <col min="2556" max="2556" width="32.81640625" style="1" customWidth="1"/>
    <col min="2557" max="2557" width="17.453125" style="1" customWidth="1"/>
    <col min="2558" max="2558" width="17.1796875" style="1" customWidth="1"/>
    <col min="2559" max="2559" width="23.81640625" style="1"/>
    <col min="2560" max="2560" width="9.1796875" style="1" customWidth="1"/>
    <col min="2561" max="2561" width="28.453125" style="1" customWidth="1"/>
    <col min="2562" max="2562" width="37.54296875" style="1" customWidth="1"/>
    <col min="2563" max="2563" width="17.453125" style="1" customWidth="1"/>
    <col min="2564" max="2564" width="17.1796875" style="1" customWidth="1"/>
    <col min="2565" max="2565" width="23.81640625" style="1"/>
    <col min="2566" max="2566" width="25.453125" style="1" customWidth="1"/>
    <col min="2567" max="2567" width="19" style="1" customWidth="1"/>
    <col min="2568" max="2583" width="0" style="1" hidden="1" customWidth="1"/>
    <col min="2584" max="2810" width="9.1796875" style="1" customWidth="1"/>
    <col min="2811" max="2811" width="20" style="1" customWidth="1"/>
    <col min="2812" max="2812" width="32.81640625" style="1" customWidth="1"/>
    <col min="2813" max="2813" width="17.453125" style="1" customWidth="1"/>
    <col min="2814" max="2814" width="17.1796875" style="1" customWidth="1"/>
    <col min="2815" max="2815" width="23.81640625" style="1"/>
    <col min="2816" max="2816" width="9.1796875" style="1" customWidth="1"/>
    <col min="2817" max="2817" width="28.453125" style="1" customWidth="1"/>
    <col min="2818" max="2818" width="37.54296875" style="1" customWidth="1"/>
    <col min="2819" max="2819" width="17.453125" style="1" customWidth="1"/>
    <col min="2820" max="2820" width="17.1796875" style="1" customWidth="1"/>
    <col min="2821" max="2821" width="23.81640625" style="1"/>
    <col min="2822" max="2822" width="25.453125" style="1" customWidth="1"/>
    <col min="2823" max="2823" width="19" style="1" customWidth="1"/>
    <col min="2824" max="2839" width="0" style="1" hidden="1" customWidth="1"/>
    <col min="2840" max="3066" width="9.1796875" style="1" customWidth="1"/>
    <col min="3067" max="3067" width="20" style="1" customWidth="1"/>
    <col min="3068" max="3068" width="32.81640625" style="1" customWidth="1"/>
    <col min="3069" max="3069" width="17.453125" style="1" customWidth="1"/>
    <col min="3070" max="3070" width="17.1796875" style="1" customWidth="1"/>
    <col min="3071" max="3071" width="23.81640625" style="1"/>
    <col min="3072" max="3072" width="9.1796875" style="1" customWidth="1"/>
    <col min="3073" max="3073" width="28.453125" style="1" customWidth="1"/>
    <col min="3074" max="3074" width="37.54296875" style="1" customWidth="1"/>
    <col min="3075" max="3075" width="17.453125" style="1" customWidth="1"/>
    <col min="3076" max="3076" width="17.1796875" style="1" customWidth="1"/>
    <col min="3077" max="3077" width="23.81640625" style="1"/>
    <col min="3078" max="3078" width="25.453125" style="1" customWidth="1"/>
    <col min="3079" max="3079" width="19" style="1" customWidth="1"/>
    <col min="3080" max="3095" width="0" style="1" hidden="1" customWidth="1"/>
    <col min="3096" max="3322" width="9.1796875" style="1" customWidth="1"/>
    <col min="3323" max="3323" width="20" style="1" customWidth="1"/>
    <col min="3324" max="3324" width="32.81640625" style="1" customWidth="1"/>
    <col min="3325" max="3325" width="17.453125" style="1" customWidth="1"/>
    <col min="3326" max="3326" width="17.1796875" style="1" customWidth="1"/>
    <col min="3327" max="3327" width="23.81640625" style="1"/>
    <col min="3328" max="3328" width="9.1796875" style="1" customWidth="1"/>
    <col min="3329" max="3329" width="28.453125" style="1" customWidth="1"/>
    <col min="3330" max="3330" width="37.54296875" style="1" customWidth="1"/>
    <col min="3331" max="3331" width="17.453125" style="1" customWidth="1"/>
    <col min="3332" max="3332" width="17.1796875" style="1" customWidth="1"/>
    <col min="3333" max="3333" width="23.81640625" style="1"/>
    <col min="3334" max="3334" width="25.453125" style="1" customWidth="1"/>
    <col min="3335" max="3335" width="19" style="1" customWidth="1"/>
    <col min="3336" max="3351" width="0" style="1" hidden="1" customWidth="1"/>
    <col min="3352" max="3578" width="9.1796875" style="1" customWidth="1"/>
    <col min="3579" max="3579" width="20" style="1" customWidth="1"/>
    <col min="3580" max="3580" width="32.81640625" style="1" customWidth="1"/>
    <col min="3581" max="3581" width="17.453125" style="1" customWidth="1"/>
    <col min="3582" max="3582" width="17.1796875" style="1" customWidth="1"/>
    <col min="3583" max="3583" width="23.81640625" style="1"/>
    <col min="3584" max="3584" width="9.1796875" style="1" customWidth="1"/>
    <col min="3585" max="3585" width="28.453125" style="1" customWidth="1"/>
    <col min="3586" max="3586" width="37.54296875" style="1" customWidth="1"/>
    <col min="3587" max="3587" width="17.453125" style="1" customWidth="1"/>
    <col min="3588" max="3588" width="17.1796875" style="1" customWidth="1"/>
    <col min="3589" max="3589" width="23.81640625" style="1"/>
    <col min="3590" max="3590" width="25.453125" style="1" customWidth="1"/>
    <col min="3591" max="3591" width="19" style="1" customWidth="1"/>
    <col min="3592" max="3607" width="0" style="1" hidden="1" customWidth="1"/>
    <col min="3608" max="3834" width="9.1796875" style="1" customWidth="1"/>
    <col min="3835" max="3835" width="20" style="1" customWidth="1"/>
    <col min="3836" max="3836" width="32.81640625" style="1" customWidth="1"/>
    <col min="3837" max="3837" width="17.453125" style="1" customWidth="1"/>
    <col min="3838" max="3838" width="17.1796875" style="1" customWidth="1"/>
    <col min="3839" max="3839" width="23.81640625" style="1"/>
    <col min="3840" max="3840" width="9.1796875" style="1" customWidth="1"/>
    <col min="3841" max="3841" width="28.453125" style="1" customWidth="1"/>
    <col min="3842" max="3842" width="37.54296875" style="1" customWidth="1"/>
    <col min="3843" max="3843" width="17.453125" style="1" customWidth="1"/>
    <col min="3844" max="3844" width="17.1796875" style="1" customWidth="1"/>
    <col min="3845" max="3845" width="23.81640625" style="1"/>
    <col min="3846" max="3846" width="25.453125" style="1" customWidth="1"/>
    <col min="3847" max="3847" width="19" style="1" customWidth="1"/>
    <col min="3848" max="3863" width="0" style="1" hidden="1" customWidth="1"/>
    <col min="3864" max="4090" width="9.1796875" style="1" customWidth="1"/>
    <col min="4091" max="4091" width="20" style="1" customWidth="1"/>
    <col min="4092" max="4092" width="32.81640625" style="1" customWidth="1"/>
    <col min="4093" max="4093" width="17.453125" style="1" customWidth="1"/>
    <col min="4094" max="4094" width="17.1796875" style="1" customWidth="1"/>
    <col min="4095" max="4095" width="23.81640625" style="1"/>
    <col min="4096" max="4096" width="9.1796875" style="1" customWidth="1"/>
    <col min="4097" max="4097" width="28.453125" style="1" customWidth="1"/>
    <col min="4098" max="4098" width="37.54296875" style="1" customWidth="1"/>
    <col min="4099" max="4099" width="17.453125" style="1" customWidth="1"/>
    <col min="4100" max="4100" width="17.1796875" style="1" customWidth="1"/>
    <col min="4101" max="4101" width="23.81640625" style="1"/>
    <col min="4102" max="4102" width="25.453125" style="1" customWidth="1"/>
    <col min="4103" max="4103" width="19" style="1" customWidth="1"/>
    <col min="4104" max="4119" width="0" style="1" hidden="1" customWidth="1"/>
    <col min="4120" max="4346" width="9.1796875" style="1" customWidth="1"/>
    <col min="4347" max="4347" width="20" style="1" customWidth="1"/>
    <col min="4348" max="4348" width="32.81640625" style="1" customWidth="1"/>
    <col min="4349" max="4349" width="17.453125" style="1" customWidth="1"/>
    <col min="4350" max="4350" width="17.1796875" style="1" customWidth="1"/>
    <col min="4351" max="4351" width="23.81640625" style="1"/>
    <col min="4352" max="4352" width="9.1796875" style="1" customWidth="1"/>
    <col min="4353" max="4353" width="28.453125" style="1" customWidth="1"/>
    <col min="4354" max="4354" width="37.54296875" style="1" customWidth="1"/>
    <col min="4355" max="4355" width="17.453125" style="1" customWidth="1"/>
    <col min="4356" max="4356" width="17.1796875" style="1" customWidth="1"/>
    <col min="4357" max="4357" width="23.81640625" style="1"/>
    <col min="4358" max="4358" width="25.453125" style="1" customWidth="1"/>
    <col min="4359" max="4359" width="19" style="1" customWidth="1"/>
    <col min="4360" max="4375" width="0" style="1" hidden="1" customWidth="1"/>
    <col min="4376" max="4602" width="9.1796875" style="1" customWidth="1"/>
    <col min="4603" max="4603" width="20" style="1" customWidth="1"/>
    <col min="4604" max="4604" width="32.81640625" style="1" customWidth="1"/>
    <col min="4605" max="4605" width="17.453125" style="1" customWidth="1"/>
    <col min="4606" max="4606" width="17.1796875" style="1" customWidth="1"/>
    <col min="4607" max="4607" width="23.81640625" style="1"/>
    <col min="4608" max="4608" width="9.1796875" style="1" customWidth="1"/>
    <col min="4609" max="4609" width="28.453125" style="1" customWidth="1"/>
    <col min="4610" max="4610" width="37.54296875" style="1" customWidth="1"/>
    <col min="4611" max="4611" width="17.453125" style="1" customWidth="1"/>
    <col min="4612" max="4612" width="17.1796875" style="1" customWidth="1"/>
    <col min="4613" max="4613" width="23.81640625" style="1"/>
    <col min="4614" max="4614" width="25.453125" style="1" customWidth="1"/>
    <col min="4615" max="4615" width="19" style="1" customWidth="1"/>
    <col min="4616" max="4631" width="0" style="1" hidden="1" customWidth="1"/>
    <col min="4632" max="4858" width="9.1796875" style="1" customWidth="1"/>
    <col min="4859" max="4859" width="20" style="1" customWidth="1"/>
    <col min="4860" max="4860" width="32.81640625" style="1" customWidth="1"/>
    <col min="4861" max="4861" width="17.453125" style="1" customWidth="1"/>
    <col min="4862" max="4862" width="17.1796875" style="1" customWidth="1"/>
    <col min="4863" max="4863" width="23.81640625" style="1"/>
    <col min="4864" max="4864" width="9.1796875" style="1" customWidth="1"/>
    <col min="4865" max="4865" width="28.453125" style="1" customWidth="1"/>
    <col min="4866" max="4866" width="37.54296875" style="1" customWidth="1"/>
    <col min="4867" max="4867" width="17.453125" style="1" customWidth="1"/>
    <col min="4868" max="4868" width="17.1796875" style="1" customWidth="1"/>
    <col min="4869" max="4869" width="23.81640625" style="1"/>
    <col min="4870" max="4870" width="25.453125" style="1" customWidth="1"/>
    <col min="4871" max="4871" width="19" style="1" customWidth="1"/>
    <col min="4872" max="4887" width="0" style="1" hidden="1" customWidth="1"/>
    <col min="4888" max="5114" width="9.1796875" style="1" customWidth="1"/>
    <col min="5115" max="5115" width="20" style="1" customWidth="1"/>
    <col min="5116" max="5116" width="32.81640625" style="1" customWidth="1"/>
    <col min="5117" max="5117" width="17.453125" style="1" customWidth="1"/>
    <col min="5118" max="5118" width="17.1796875" style="1" customWidth="1"/>
    <col min="5119" max="5119" width="23.81640625" style="1"/>
    <col min="5120" max="5120" width="9.1796875" style="1" customWidth="1"/>
    <col min="5121" max="5121" width="28.453125" style="1" customWidth="1"/>
    <col min="5122" max="5122" width="37.54296875" style="1" customWidth="1"/>
    <col min="5123" max="5123" width="17.453125" style="1" customWidth="1"/>
    <col min="5124" max="5124" width="17.1796875" style="1" customWidth="1"/>
    <col min="5125" max="5125" width="23.81640625" style="1"/>
    <col min="5126" max="5126" width="25.453125" style="1" customWidth="1"/>
    <col min="5127" max="5127" width="19" style="1" customWidth="1"/>
    <col min="5128" max="5143" width="0" style="1" hidden="1" customWidth="1"/>
    <col min="5144" max="5370" width="9.1796875" style="1" customWidth="1"/>
    <col min="5371" max="5371" width="20" style="1" customWidth="1"/>
    <col min="5372" max="5372" width="32.81640625" style="1" customWidth="1"/>
    <col min="5373" max="5373" width="17.453125" style="1" customWidth="1"/>
    <col min="5374" max="5374" width="17.1796875" style="1" customWidth="1"/>
    <col min="5375" max="5375" width="23.81640625" style="1"/>
    <col min="5376" max="5376" width="9.1796875" style="1" customWidth="1"/>
    <col min="5377" max="5377" width="28.453125" style="1" customWidth="1"/>
    <col min="5378" max="5378" width="37.54296875" style="1" customWidth="1"/>
    <col min="5379" max="5379" width="17.453125" style="1" customWidth="1"/>
    <col min="5380" max="5380" width="17.1796875" style="1" customWidth="1"/>
    <col min="5381" max="5381" width="23.81640625" style="1"/>
    <col min="5382" max="5382" width="25.453125" style="1" customWidth="1"/>
    <col min="5383" max="5383" width="19" style="1" customWidth="1"/>
    <col min="5384" max="5399" width="0" style="1" hidden="1" customWidth="1"/>
    <col min="5400" max="5626" width="9.1796875" style="1" customWidth="1"/>
    <col min="5627" max="5627" width="20" style="1" customWidth="1"/>
    <col min="5628" max="5628" width="32.81640625" style="1" customWidth="1"/>
    <col min="5629" max="5629" width="17.453125" style="1" customWidth="1"/>
    <col min="5630" max="5630" width="17.1796875" style="1" customWidth="1"/>
    <col min="5631" max="5631" width="23.81640625" style="1"/>
    <col min="5632" max="5632" width="9.1796875" style="1" customWidth="1"/>
    <col min="5633" max="5633" width="28.453125" style="1" customWidth="1"/>
    <col min="5634" max="5634" width="37.54296875" style="1" customWidth="1"/>
    <col min="5635" max="5635" width="17.453125" style="1" customWidth="1"/>
    <col min="5636" max="5636" width="17.1796875" style="1" customWidth="1"/>
    <col min="5637" max="5637" width="23.81640625" style="1"/>
    <col min="5638" max="5638" width="25.453125" style="1" customWidth="1"/>
    <col min="5639" max="5639" width="19" style="1" customWidth="1"/>
    <col min="5640" max="5655" width="0" style="1" hidden="1" customWidth="1"/>
    <col min="5656" max="5882" width="9.1796875" style="1" customWidth="1"/>
    <col min="5883" max="5883" width="20" style="1" customWidth="1"/>
    <col min="5884" max="5884" width="32.81640625" style="1" customWidth="1"/>
    <col min="5885" max="5885" width="17.453125" style="1" customWidth="1"/>
    <col min="5886" max="5886" width="17.1796875" style="1" customWidth="1"/>
    <col min="5887" max="5887" width="23.81640625" style="1"/>
    <col min="5888" max="5888" width="9.1796875" style="1" customWidth="1"/>
    <col min="5889" max="5889" width="28.453125" style="1" customWidth="1"/>
    <col min="5890" max="5890" width="37.54296875" style="1" customWidth="1"/>
    <col min="5891" max="5891" width="17.453125" style="1" customWidth="1"/>
    <col min="5892" max="5892" width="17.1796875" style="1" customWidth="1"/>
    <col min="5893" max="5893" width="23.81640625" style="1"/>
    <col min="5894" max="5894" width="25.453125" style="1" customWidth="1"/>
    <col min="5895" max="5895" width="19" style="1" customWidth="1"/>
    <col min="5896" max="5911" width="0" style="1" hidden="1" customWidth="1"/>
    <col min="5912" max="6138" width="9.1796875" style="1" customWidth="1"/>
    <col min="6139" max="6139" width="20" style="1" customWidth="1"/>
    <col min="6140" max="6140" width="32.81640625" style="1" customWidth="1"/>
    <col min="6141" max="6141" width="17.453125" style="1" customWidth="1"/>
    <col min="6142" max="6142" width="17.1796875" style="1" customWidth="1"/>
    <col min="6143" max="6143" width="23.81640625" style="1"/>
    <col min="6144" max="6144" width="9.1796875" style="1" customWidth="1"/>
    <col min="6145" max="6145" width="28.453125" style="1" customWidth="1"/>
    <col min="6146" max="6146" width="37.54296875" style="1" customWidth="1"/>
    <col min="6147" max="6147" width="17.453125" style="1" customWidth="1"/>
    <col min="6148" max="6148" width="17.1796875" style="1" customWidth="1"/>
    <col min="6149" max="6149" width="23.81640625" style="1"/>
    <col min="6150" max="6150" width="25.453125" style="1" customWidth="1"/>
    <col min="6151" max="6151" width="19" style="1" customWidth="1"/>
    <col min="6152" max="6167" width="0" style="1" hidden="1" customWidth="1"/>
    <col min="6168" max="6394" width="9.1796875" style="1" customWidth="1"/>
    <col min="6395" max="6395" width="20" style="1" customWidth="1"/>
    <col min="6396" max="6396" width="32.81640625" style="1" customWidth="1"/>
    <col min="6397" max="6397" width="17.453125" style="1" customWidth="1"/>
    <col min="6398" max="6398" width="17.1796875" style="1" customWidth="1"/>
    <col min="6399" max="6399" width="23.81640625" style="1"/>
    <col min="6400" max="6400" width="9.1796875" style="1" customWidth="1"/>
    <col min="6401" max="6401" width="28.453125" style="1" customWidth="1"/>
    <col min="6402" max="6402" width="37.54296875" style="1" customWidth="1"/>
    <col min="6403" max="6403" width="17.453125" style="1" customWidth="1"/>
    <col min="6404" max="6404" width="17.1796875" style="1" customWidth="1"/>
    <col min="6405" max="6405" width="23.81640625" style="1"/>
    <col min="6406" max="6406" width="25.453125" style="1" customWidth="1"/>
    <col min="6407" max="6407" width="19" style="1" customWidth="1"/>
    <col min="6408" max="6423" width="0" style="1" hidden="1" customWidth="1"/>
    <col min="6424" max="6650" width="9.1796875" style="1" customWidth="1"/>
    <col min="6651" max="6651" width="20" style="1" customWidth="1"/>
    <col min="6652" max="6652" width="32.81640625" style="1" customWidth="1"/>
    <col min="6653" max="6653" width="17.453125" style="1" customWidth="1"/>
    <col min="6654" max="6654" width="17.1796875" style="1" customWidth="1"/>
    <col min="6655" max="6655" width="23.81640625" style="1"/>
    <col min="6656" max="6656" width="9.1796875" style="1" customWidth="1"/>
    <col min="6657" max="6657" width="28.453125" style="1" customWidth="1"/>
    <col min="6658" max="6658" width="37.54296875" style="1" customWidth="1"/>
    <col min="6659" max="6659" width="17.453125" style="1" customWidth="1"/>
    <col min="6660" max="6660" width="17.1796875" style="1" customWidth="1"/>
    <col min="6661" max="6661" width="23.81640625" style="1"/>
    <col min="6662" max="6662" width="25.453125" style="1" customWidth="1"/>
    <col min="6663" max="6663" width="19" style="1" customWidth="1"/>
    <col min="6664" max="6679" width="0" style="1" hidden="1" customWidth="1"/>
    <col min="6680" max="6906" width="9.1796875" style="1" customWidth="1"/>
    <col min="6907" max="6907" width="20" style="1" customWidth="1"/>
    <col min="6908" max="6908" width="32.81640625" style="1" customWidth="1"/>
    <col min="6909" max="6909" width="17.453125" style="1" customWidth="1"/>
    <col min="6910" max="6910" width="17.1796875" style="1" customWidth="1"/>
    <col min="6911" max="6911" width="23.81640625" style="1"/>
    <col min="6912" max="6912" width="9.1796875" style="1" customWidth="1"/>
    <col min="6913" max="6913" width="28.453125" style="1" customWidth="1"/>
    <col min="6914" max="6914" width="37.54296875" style="1" customWidth="1"/>
    <col min="6915" max="6915" width="17.453125" style="1" customWidth="1"/>
    <col min="6916" max="6916" width="17.1796875" style="1" customWidth="1"/>
    <col min="6917" max="6917" width="23.81640625" style="1"/>
    <col min="6918" max="6918" width="25.453125" style="1" customWidth="1"/>
    <col min="6919" max="6919" width="19" style="1" customWidth="1"/>
    <col min="6920" max="6935" width="0" style="1" hidden="1" customWidth="1"/>
    <col min="6936" max="7162" width="9.1796875" style="1" customWidth="1"/>
    <col min="7163" max="7163" width="20" style="1" customWidth="1"/>
    <col min="7164" max="7164" width="32.81640625" style="1" customWidth="1"/>
    <col min="7165" max="7165" width="17.453125" style="1" customWidth="1"/>
    <col min="7166" max="7166" width="17.1796875" style="1" customWidth="1"/>
    <col min="7167" max="7167" width="23.81640625" style="1"/>
    <col min="7168" max="7168" width="9.1796875" style="1" customWidth="1"/>
    <col min="7169" max="7169" width="28.453125" style="1" customWidth="1"/>
    <col min="7170" max="7170" width="37.54296875" style="1" customWidth="1"/>
    <col min="7171" max="7171" width="17.453125" style="1" customWidth="1"/>
    <col min="7172" max="7172" width="17.1796875" style="1" customWidth="1"/>
    <col min="7173" max="7173" width="23.81640625" style="1"/>
    <col min="7174" max="7174" width="25.453125" style="1" customWidth="1"/>
    <col min="7175" max="7175" width="19" style="1" customWidth="1"/>
    <col min="7176" max="7191" width="0" style="1" hidden="1" customWidth="1"/>
    <col min="7192" max="7418" width="9.1796875" style="1" customWidth="1"/>
    <col min="7419" max="7419" width="20" style="1" customWidth="1"/>
    <col min="7420" max="7420" width="32.81640625" style="1" customWidth="1"/>
    <col min="7421" max="7421" width="17.453125" style="1" customWidth="1"/>
    <col min="7422" max="7422" width="17.1796875" style="1" customWidth="1"/>
    <col min="7423" max="7423" width="23.81640625" style="1"/>
    <col min="7424" max="7424" width="9.1796875" style="1" customWidth="1"/>
    <col min="7425" max="7425" width="28.453125" style="1" customWidth="1"/>
    <col min="7426" max="7426" width="37.54296875" style="1" customWidth="1"/>
    <col min="7427" max="7427" width="17.453125" style="1" customWidth="1"/>
    <col min="7428" max="7428" width="17.1796875" style="1" customWidth="1"/>
    <col min="7429" max="7429" width="23.81640625" style="1"/>
    <col min="7430" max="7430" width="25.453125" style="1" customWidth="1"/>
    <col min="7431" max="7431" width="19" style="1" customWidth="1"/>
    <col min="7432" max="7447" width="0" style="1" hidden="1" customWidth="1"/>
    <col min="7448" max="7674" width="9.1796875" style="1" customWidth="1"/>
    <col min="7675" max="7675" width="20" style="1" customWidth="1"/>
    <col min="7676" max="7676" width="32.81640625" style="1" customWidth="1"/>
    <col min="7677" max="7677" width="17.453125" style="1" customWidth="1"/>
    <col min="7678" max="7678" width="17.1796875" style="1" customWidth="1"/>
    <col min="7679" max="7679" width="23.81640625" style="1"/>
    <col min="7680" max="7680" width="9.1796875" style="1" customWidth="1"/>
    <col min="7681" max="7681" width="28.453125" style="1" customWidth="1"/>
    <col min="7682" max="7682" width="37.54296875" style="1" customWidth="1"/>
    <col min="7683" max="7683" width="17.453125" style="1" customWidth="1"/>
    <col min="7684" max="7684" width="17.1796875" style="1" customWidth="1"/>
    <col min="7685" max="7685" width="23.81640625" style="1"/>
    <col min="7686" max="7686" width="25.453125" style="1" customWidth="1"/>
    <col min="7687" max="7687" width="19" style="1" customWidth="1"/>
    <col min="7688" max="7703" width="0" style="1" hidden="1" customWidth="1"/>
    <col min="7704" max="7930" width="9.1796875" style="1" customWidth="1"/>
    <col min="7931" max="7931" width="20" style="1" customWidth="1"/>
    <col min="7932" max="7932" width="32.81640625" style="1" customWidth="1"/>
    <col min="7933" max="7933" width="17.453125" style="1" customWidth="1"/>
    <col min="7934" max="7934" width="17.1796875" style="1" customWidth="1"/>
    <col min="7935" max="7935" width="23.81640625" style="1"/>
    <col min="7936" max="7936" width="9.1796875" style="1" customWidth="1"/>
    <col min="7937" max="7937" width="28.453125" style="1" customWidth="1"/>
    <col min="7938" max="7938" width="37.54296875" style="1" customWidth="1"/>
    <col min="7939" max="7939" width="17.453125" style="1" customWidth="1"/>
    <col min="7940" max="7940" width="17.1796875" style="1" customWidth="1"/>
    <col min="7941" max="7941" width="23.81640625" style="1"/>
    <col min="7942" max="7942" width="25.453125" style="1" customWidth="1"/>
    <col min="7943" max="7943" width="19" style="1" customWidth="1"/>
    <col min="7944" max="7959" width="0" style="1" hidden="1" customWidth="1"/>
    <col min="7960" max="8186" width="9.1796875" style="1" customWidth="1"/>
    <col min="8187" max="8187" width="20" style="1" customWidth="1"/>
    <col min="8188" max="8188" width="32.81640625" style="1" customWidth="1"/>
    <col min="8189" max="8189" width="17.453125" style="1" customWidth="1"/>
    <col min="8190" max="8190" width="17.1796875" style="1" customWidth="1"/>
    <col min="8191" max="8191" width="23.81640625" style="1"/>
    <col min="8192" max="8192" width="9.1796875" style="1" customWidth="1"/>
    <col min="8193" max="8193" width="28.453125" style="1" customWidth="1"/>
    <col min="8194" max="8194" width="37.54296875" style="1" customWidth="1"/>
    <col min="8195" max="8195" width="17.453125" style="1" customWidth="1"/>
    <col min="8196" max="8196" width="17.1796875" style="1" customWidth="1"/>
    <col min="8197" max="8197" width="23.81640625" style="1"/>
    <col min="8198" max="8198" width="25.453125" style="1" customWidth="1"/>
    <col min="8199" max="8199" width="19" style="1" customWidth="1"/>
    <col min="8200" max="8215" width="0" style="1" hidden="1" customWidth="1"/>
    <col min="8216" max="8442" width="9.1796875" style="1" customWidth="1"/>
    <col min="8443" max="8443" width="20" style="1" customWidth="1"/>
    <col min="8444" max="8444" width="32.81640625" style="1" customWidth="1"/>
    <col min="8445" max="8445" width="17.453125" style="1" customWidth="1"/>
    <col min="8446" max="8446" width="17.1796875" style="1" customWidth="1"/>
    <col min="8447" max="8447" width="23.81640625" style="1"/>
    <col min="8448" max="8448" width="9.1796875" style="1" customWidth="1"/>
    <col min="8449" max="8449" width="28.453125" style="1" customWidth="1"/>
    <col min="8450" max="8450" width="37.54296875" style="1" customWidth="1"/>
    <col min="8451" max="8451" width="17.453125" style="1" customWidth="1"/>
    <col min="8452" max="8452" width="17.1796875" style="1" customWidth="1"/>
    <col min="8453" max="8453" width="23.81640625" style="1"/>
    <col min="8454" max="8454" width="25.453125" style="1" customWidth="1"/>
    <col min="8455" max="8455" width="19" style="1" customWidth="1"/>
    <col min="8456" max="8471" width="0" style="1" hidden="1" customWidth="1"/>
    <col min="8472" max="8698" width="9.1796875" style="1" customWidth="1"/>
    <col min="8699" max="8699" width="20" style="1" customWidth="1"/>
    <col min="8700" max="8700" width="32.81640625" style="1" customWidth="1"/>
    <col min="8701" max="8701" width="17.453125" style="1" customWidth="1"/>
    <col min="8702" max="8702" width="17.1796875" style="1" customWidth="1"/>
    <col min="8703" max="8703" width="23.81640625" style="1"/>
    <col min="8704" max="8704" width="9.1796875" style="1" customWidth="1"/>
    <col min="8705" max="8705" width="28.453125" style="1" customWidth="1"/>
    <col min="8706" max="8706" width="37.54296875" style="1" customWidth="1"/>
    <col min="8707" max="8707" width="17.453125" style="1" customWidth="1"/>
    <col min="8708" max="8708" width="17.1796875" style="1" customWidth="1"/>
    <col min="8709" max="8709" width="23.81640625" style="1"/>
    <col min="8710" max="8710" width="25.453125" style="1" customWidth="1"/>
    <col min="8711" max="8711" width="19" style="1" customWidth="1"/>
    <col min="8712" max="8727" width="0" style="1" hidden="1" customWidth="1"/>
    <col min="8728" max="8954" width="9.1796875" style="1" customWidth="1"/>
    <col min="8955" max="8955" width="20" style="1" customWidth="1"/>
    <col min="8956" max="8956" width="32.81640625" style="1" customWidth="1"/>
    <col min="8957" max="8957" width="17.453125" style="1" customWidth="1"/>
    <col min="8958" max="8958" width="17.1796875" style="1" customWidth="1"/>
    <col min="8959" max="8959" width="23.81640625" style="1"/>
    <col min="8960" max="8960" width="9.1796875" style="1" customWidth="1"/>
    <col min="8961" max="8961" width="28.453125" style="1" customWidth="1"/>
    <col min="8962" max="8962" width="37.54296875" style="1" customWidth="1"/>
    <col min="8963" max="8963" width="17.453125" style="1" customWidth="1"/>
    <col min="8964" max="8964" width="17.1796875" style="1" customWidth="1"/>
    <col min="8965" max="8965" width="23.81640625" style="1"/>
    <col min="8966" max="8966" width="25.453125" style="1" customWidth="1"/>
    <col min="8967" max="8967" width="19" style="1" customWidth="1"/>
    <col min="8968" max="8983" width="0" style="1" hidden="1" customWidth="1"/>
    <col min="8984" max="9210" width="9.1796875" style="1" customWidth="1"/>
    <col min="9211" max="9211" width="20" style="1" customWidth="1"/>
    <col min="9212" max="9212" width="32.81640625" style="1" customWidth="1"/>
    <col min="9213" max="9213" width="17.453125" style="1" customWidth="1"/>
    <col min="9214" max="9214" width="17.1796875" style="1" customWidth="1"/>
    <col min="9215" max="9215" width="23.81640625" style="1"/>
    <col min="9216" max="9216" width="9.1796875" style="1" customWidth="1"/>
    <col min="9217" max="9217" width="28.453125" style="1" customWidth="1"/>
    <col min="9218" max="9218" width="37.54296875" style="1" customWidth="1"/>
    <col min="9219" max="9219" width="17.453125" style="1" customWidth="1"/>
    <col min="9220" max="9220" width="17.1796875" style="1" customWidth="1"/>
    <col min="9221" max="9221" width="23.81640625" style="1"/>
    <col min="9222" max="9222" width="25.453125" style="1" customWidth="1"/>
    <col min="9223" max="9223" width="19" style="1" customWidth="1"/>
    <col min="9224" max="9239" width="0" style="1" hidden="1" customWidth="1"/>
    <col min="9240" max="9466" width="9.1796875" style="1" customWidth="1"/>
    <col min="9467" max="9467" width="20" style="1" customWidth="1"/>
    <col min="9468" max="9468" width="32.81640625" style="1" customWidth="1"/>
    <col min="9469" max="9469" width="17.453125" style="1" customWidth="1"/>
    <col min="9470" max="9470" width="17.1796875" style="1" customWidth="1"/>
    <col min="9471" max="9471" width="23.81640625" style="1"/>
    <col min="9472" max="9472" width="9.1796875" style="1" customWidth="1"/>
    <col min="9473" max="9473" width="28.453125" style="1" customWidth="1"/>
    <col min="9474" max="9474" width="37.54296875" style="1" customWidth="1"/>
    <col min="9475" max="9475" width="17.453125" style="1" customWidth="1"/>
    <col min="9476" max="9476" width="17.1796875" style="1" customWidth="1"/>
    <col min="9477" max="9477" width="23.81640625" style="1"/>
    <col min="9478" max="9478" width="25.453125" style="1" customWidth="1"/>
    <col min="9479" max="9479" width="19" style="1" customWidth="1"/>
    <col min="9480" max="9495" width="0" style="1" hidden="1" customWidth="1"/>
    <col min="9496" max="9722" width="9.1796875" style="1" customWidth="1"/>
    <col min="9723" max="9723" width="20" style="1" customWidth="1"/>
    <col min="9724" max="9724" width="32.81640625" style="1" customWidth="1"/>
    <col min="9725" max="9725" width="17.453125" style="1" customWidth="1"/>
    <col min="9726" max="9726" width="17.1796875" style="1" customWidth="1"/>
    <col min="9727" max="9727" width="23.81640625" style="1"/>
    <col min="9728" max="9728" width="9.1796875" style="1" customWidth="1"/>
    <col min="9729" max="9729" width="28.453125" style="1" customWidth="1"/>
    <col min="9730" max="9730" width="37.54296875" style="1" customWidth="1"/>
    <col min="9731" max="9731" width="17.453125" style="1" customWidth="1"/>
    <col min="9732" max="9732" width="17.1796875" style="1" customWidth="1"/>
    <col min="9733" max="9733" width="23.81640625" style="1"/>
    <col min="9734" max="9734" width="25.453125" style="1" customWidth="1"/>
    <col min="9735" max="9735" width="19" style="1" customWidth="1"/>
    <col min="9736" max="9751" width="0" style="1" hidden="1" customWidth="1"/>
    <col min="9752" max="9978" width="9.1796875" style="1" customWidth="1"/>
    <col min="9979" max="9979" width="20" style="1" customWidth="1"/>
    <col min="9980" max="9980" width="32.81640625" style="1" customWidth="1"/>
    <col min="9981" max="9981" width="17.453125" style="1" customWidth="1"/>
    <col min="9982" max="9982" width="17.1796875" style="1" customWidth="1"/>
    <col min="9983" max="9983" width="23.81640625" style="1"/>
    <col min="9984" max="9984" width="9.1796875" style="1" customWidth="1"/>
    <col min="9985" max="9985" width="28.453125" style="1" customWidth="1"/>
    <col min="9986" max="9986" width="37.54296875" style="1" customWidth="1"/>
    <col min="9987" max="9987" width="17.453125" style="1" customWidth="1"/>
    <col min="9988" max="9988" width="17.1796875" style="1" customWidth="1"/>
    <col min="9989" max="9989" width="23.81640625" style="1"/>
    <col min="9990" max="9990" width="25.453125" style="1" customWidth="1"/>
    <col min="9991" max="9991" width="19" style="1" customWidth="1"/>
    <col min="9992" max="10007" width="0" style="1" hidden="1" customWidth="1"/>
    <col min="10008" max="10234" width="9.1796875" style="1" customWidth="1"/>
    <col min="10235" max="10235" width="20" style="1" customWidth="1"/>
    <col min="10236" max="10236" width="32.81640625" style="1" customWidth="1"/>
    <col min="10237" max="10237" width="17.453125" style="1" customWidth="1"/>
    <col min="10238" max="10238" width="17.1796875" style="1" customWidth="1"/>
    <col min="10239" max="10239" width="23.81640625" style="1"/>
    <col min="10240" max="10240" width="9.1796875" style="1" customWidth="1"/>
    <col min="10241" max="10241" width="28.453125" style="1" customWidth="1"/>
    <col min="10242" max="10242" width="37.54296875" style="1" customWidth="1"/>
    <col min="10243" max="10243" width="17.453125" style="1" customWidth="1"/>
    <col min="10244" max="10244" width="17.1796875" style="1" customWidth="1"/>
    <col min="10245" max="10245" width="23.81640625" style="1"/>
    <col min="10246" max="10246" width="25.453125" style="1" customWidth="1"/>
    <col min="10247" max="10247" width="19" style="1" customWidth="1"/>
    <col min="10248" max="10263" width="0" style="1" hidden="1" customWidth="1"/>
    <col min="10264" max="10490" width="9.1796875" style="1" customWidth="1"/>
    <col min="10491" max="10491" width="20" style="1" customWidth="1"/>
    <col min="10492" max="10492" width="32.81640625" style="1" customWidth="1"/>
    <col min="10493" max="10493" width="17.453125" style="1" customWidth="1"/>
    <col min="10494" max="10494" width="17.1796875" style="1" customWidth="1"/>
    <col min="10495" max="10495" width="23.81640625" style="1"/>
    <col min="10496" max="10496" width="9.1796875" style="1" customWidth="1"/>
    <col min="10497" max="10497" width="28.453125" style="1" customWidth="1"/>
    <col min="10498" max="10498" width="37.54296875" style="1" customWidth="1"/>
    <col min="10499" max="10499" width="17.453125" style="1" customWidth="1"/>
    <col min="10500" max="10500" width="17.1796875" style="1" customWidth="1"/>
    <col min="10501" max="10501" width="23.81640625" style="1"/>
    <col min="10502" max="10502" width="25.453125" style="1" customWidth="1"/>
    <col min="10503" max="10503" width="19" style="1" customWidth="1"/>
    <col min="10504" max="10519" width="0" style="1" hidden="1" customWidth="1"/>
    <col min="10520" max="10746" width="9.1796875" style="1" customWidth="1"/>
    <col min="10747" max="10747" width="20" style="1" customWidth="1"/>
    <col min="10748" max="10748" width="32.81640625" style="1" customWidth="1"/>
    <col min="10749" max="10749" width="17.453125" style="1" customWidth="1"/>
    <col min="10750" max="10750" width="17.1796875" style="1" customWidth="1"/>
    <col min="10751" max="10751" width="23.81640625" style="1"/>
    <col min="10752" max="10752" width="9.1796875" style="1" customWidth="1"/>
    <col min="10753" max="10753" width="28.453125" style="1" customWidth="1"/>
    <col min="10754" max="10754" width="37.54296875" style="1" customWidth="1"/>
    <col min="10755" max="10755" width="17.453125" style="1" customWidth="1"/>
    <col min="10756" max="10756" width="17.1796875" style="1" customWidth="1"/>
    <col min="10757" max="10757" width="23.81640625" style="1"/>
    <col min="10758" max="10758" width="25.453125" style="1" customWidth="1"/>
    <col min="10759" max="10759" width="19" style="1" customWidth="1"/>
    <col min="10760" max="10775" width="0" style="1" hidden="1" customWidth="1"/>
    <col min="10776" max="11002" width="9.1796875" style="1" customWidth="1"/>
    <col min="11003" max="11003" width="20" style="1" customWidth="1"/>
    <col min="11004" max="11004" width="32.81640625" style="1" customWidth="1"/>
    <col min="11005" max="11005" width="17.453125" style="1" customWidth="1"/>
    <col min="11006" max="11006" width="17.1796875" style="1" customWidth="1"/>
    <col min="11007" max="11007" width="23.81640625" style="1"/>
    <col min="11008" max="11008" width="9.1796875" style="1" customWidth="1"/>
    <col min="11009" max="11009" width="28.453125" style="1" customWidth="1"/>
    <col min="11010" max="11010" width="37.54296875" style="1" customWidth="1"/>
    <col min="11011" max="11011" width="17.453125" style="1" customWidth="1"/>
    <col min="11012" max="11012" width="17.1796875" style="1" customWidth="1"/>
    <col min="11013" max="11013" width="23.81640625" style="1"/>
    <col min="11014" max="11014" width="25.453125" style="1" customWidth="1"/>
    <col min="11015" max="11015" width="19" style="1" customWidth="1"/>
    <col min="11016" max="11031" width="0" style="1" hidden="1" customWidth="1"/>
    <col min="11032" max="11258" width="9.1796875" style="1" customWidth="1"/>
    <col min="11259" max="11259" width="20" style="1" customWidth="1"/>
    <col min="11260" max="11260" width="32.81640625" style="1" customWidth="1"/>
    <col min="11261" max="11261" width="17.453125" style="1" customWidth="1"/>
    <col min="11262" max="11262" width="17.1796875" style="1" customWidth="1"/>
    <col min="11263" max="11263" width="23.81640625" style="1"/>
    <col min="11264" max="11264" width="9.1796875" style="1" customWidth="1"/>
    <col min="11265" max="11265" width="28.453125" style="1" customWidth="1"/>
    <col min="11266" max="11266" width="37.54296875" style="1" customWidth="1"/>
    <col min="11267" max="11267" width="17.453125" style="1" customWidth="1"/>
    <col min="11268" max="11268" width="17.1796875" style="1" customWidth="1"/>
    <col min="11269" max="11269" width="23.81640625" style="1"/>
    <col min="11270" max="11270" width="25.453125" style="1" customWidth="1"/>
    <col min="11271" max="11271" width="19" style="1" customWidth="1"/>
    <col min="11272" max="11287" width="0" style="1" hidden="1" customWidth="1"/>
    <col min="11288" max="11514" width="9.1796875" style="1" customWidth="1"/>
    <col min="11515" max="11515" width="20" style="1" customWidth="1"/>
    <col min="11516" max="11516" width="32.81640625" style="1" customWidth="1"/>
    <col min="11517" max="11517" width="17.453125" style="1" customWidth="1"/>
    <col min="11518" max="11518" width="17.1796875" style="1" customWidth="1"/>
    <col min="11519" max="11519" width="23.81640625" style="1"/>
    <col min="11520" max="11520" width="9.1796875" style="1" customWidth="1"/>
    <col min="11521" max="11521" width="28.453125" style="1" customWidth="1"/>
    <col min="11522" max="11522" width="37.54296875" style="1" customWidth="1"/>
    <col min="11523" max="11523" width="17.453125" style="1" customWidth="1"/>
    <col min="11524" max="11524" width="17.1796875" style="1" customWidth="1"/>
    <col min="11525" max="11525" width="23.81640625" style="1"/>
    <col min="11526" max="11526" width="25.453125" style="1" customWidth="1"/>
    <col min="11527" max="11527" width="19" style="1" customWidth="1"/>
    <col min="11528" max="11543" width="0" style="1" hidden="1" customWidth="1"/>
    <col min="11544" max="11770" width="9.1796875" style="1" customWidth="1"/>
    <col min="11771" max="11771" width="20" style="1" customWidth="1"/>
    <col min="11772" max="11772" width="32.81640625" style="1" customWidth="1"/>
    <col min="11773" max="11773" width="17.453125" style="1" customWidth="1"/>
    <col min="11774" max="11774" width="17.1796875" style="1" customWidth="1"/>
    <col min="11775" max="11775" width="23.81640625" style="1"/>
    <col min="11776" max="11776" width="9.1796875" style="1" customWidth="1"/>
    <col min="11777" max="11777" width="28.453125" style="1" customWidth="1"/>
    <col min="11778" max="11778" width="37.54296875" style="1" customWidth="1"/>
    <col min="11779" max="11779" width="17.453125" style="1" customWidth="1"/>
    <col min="11780" max="11780" width="17.1796875" style="1" customWidth="1"/>
    <col min="11781" max="11781" width="23.81640625" style="1"/>
    <col min="11782" max="11782" width="25.453125" style="1" customWidth="1"/>
    <col min="11783" max="11783" width="19" style="1" customWidth="1"/>
    <col min="11784" max="11799" width="0" style="1" hidden="1" customWidth="1"/>
    <col min="11800" max="12026" width="9.1796875" style="1" customWidth="1"/>
    <col min="12027" max="12027" width="20" style="1" customWidth="1"/>
    <col min="12028" max="12028" width="32.81640625" style="1" customWidth="1"/>
    <col min="12029" max="12029" width="17.453125" style="1" customWidth="1"/>
    <col min="12030" max="12030" width="17.1796875" style="1" customWidth="1"/>
    <col min="12031" max="12031" width="23.81640625" style="1"/>
    <col min="12032" max="12032" width="9.1796875" style="1" customWidth="1"/>
    <col min="12033" max="12033" width="28.453125" style="1" customWidth="1"/>
    <col min="12034" max="12034" width="37.54296875" style="1" customWidth="1"/>
    <col min="12035" max="12035" width="17.453125" style="1" customWidth="1"/>
    <col min="12036" max="12036" width="17.1796875" style="1" customWidth="1"/>
    <col min="12037" max="12037" width="23.81640625" style="1"/>
    <col min="12038" max="12038" width="25.453125" style="1" customWidth="1"/>
    <col min="12039" max="12039" width="19" style="1" customWidth="1"/>
    <col min="12040" max="12055" width="0" style="1" hidden="1" customWidth="1"/>
    <col min="12056" max="12282" width="9.1796875" style="1" customWidth="1"/>
    <col min="12283" max="12283" width="20" style="1" customWidth="1"/>
    <col min="12284" max="12284" width="32.81640625" style="1" customWidth="1"/>
    <col min="12285" max="12285" width="17.453125" style="1" customWidth="1"/>
    <col min="12286" max="12286" width="17.1796875" style="1" customWidth="1"/>
    <col min="12287" max="12287" width="23.81640625" style="1"/>
    <col min="12288" max="12288" width="9.1796875" style="1" customWidth="1"/>
    <col min="12289" max="12289" width="28.453125" style="1" customWidth="1"/>
    <col min="12290" max="12290" width="37.54296875" style="1" customWidth="1"/>
    <col min="12291" max="12291" width="17.453125" style="1" customWidth="1"/>
    <col min="12292" max="12292" width="17.1796875" style="1" customWidth="1"/>
    <col min="12293" max="12293" width="23.81640625" style="1"/>
    <col min="12294" max="12294" width="25.453125" style="1" customWidth="1"/>
    <col min="12295" max="12295" width="19" style="1" customWidth="1"/>
    <col min="12296" max="12311" width="0" style="1" hidden="1" customWidth="1"/>
    <col min="12312" max="12538" width="9.1796875" style="1" customWidth="1"/>
    <col min="12539" max="12539" width="20" style="1" customWidth="1"/>
    <col min="12540" max="12540" width="32.81640625" style="1" customWidth="1"/>
    <col min="12541" max="12541" width="17.453125" style="1" customWidth="1"/>
    <col min="12542" max="12542" width="17.1796875" style="1" customWidth="1"/>
    <col min="12543" max="12543" width="23.81640625" style="1"/>
    <col min="12544" max="12544" width="9.1796875" style="1" customWidth="1"/>
    <col min="12545" max="12545" width="28.453125" style="1" customWidth="1"/>
    <col min="12546" max="12546" width="37.54296875" style="1" customWidth="1"/>
    <col min="12547" max="12547" width="17.453125" style="1" customWidth="1"/>
    <col min="12548" max="12548" width="17.1796875" style="1" customWidth="1"/>
    <col min="12549" max="12549" width="23.81640625" style="1"/>
    <col min="12550" max="12550" width="25.453125" style="1" customWidth="1"/>
    <col min="12551" max="12551" width="19" style="1" customWidth="1"/>
    <col min="12552" max="12567" width="0" style="1" hidden="1" customWidth="1"/>
    <col min="12568" max="12794" width="9.1796875" style="1" customWidth="1"/>
    <col min="12795" max="12795" width="20" style="1" customWidth="1"/>
    <col min="12796" max="12796" width="32.81640625" style="1" customWidth="1"/>
    <col min="12797" max="12797" width="17.453125" style="1" customWidth="1"/>
    <col min="12798" max="12798" width="17.1796875" style="1" customWidth="1"/>
    <col min="12799" max="12799" width="23.81640625" style="1"/>
    <col min="12800" max="12800" width="9.1796875" style="1" customWidth="1"/>
    <col min="12801" max="12801" width="28.453125" style="1" customWidth="1"/>
    <col min="12802" max="12802" width="37.54296875" style="1" customWidth="1"/>
    <col min="12803" max="12803" width="17.453125" style="1" customWidth="1"/>
    <col min="12804" max="12804" width="17.1796875" style="1" customWidth="1"/>
    <col min="12805" max="12805" width="23.81640625" style="1"/>
    <col min="12806" max="12806" width="25.453125" style="1" customWidth="1"/>
    <col min="12807" max="12807" width="19" style="1" customWidth="1"/>
    <col min="12808" max="12823" width="0" style="1" hidden="1" customWidth="1"/>
    <col min="12824" max="13050" width="9.1796875" style="1" customWidth="1"/>
    <col min="13051" max="13051" width="20" style="1" customWidth="1"/>
    <col min="13052" max="13052" width="32.81640625" style="1" customWidth="1"/>
    <col min="13053" max="13053" width="17.453125" style="1" customWidth="1"/>
    <col min="13054" max="13054" width="17.1796875" style="1" customWidth="1"/>
    <col min="13055" max="13055" width="23.81640625" style="1"/>
    <col min="13056" max="13056" width="9.1796875" style="1" customWidth="1"/>
    <col min="13057" max="13057" width="28.453125" style="1" customWidth="1"/>
    <col min="13058" max="13058" width="37.54296875" style="1" customWidth="1"/>
    <col min="13059" max="13059" width="17.453125" style="1" customWidth="1"/>
    <col min="13060" max="13060" width="17.1796875" style="1" customWidth="1"/>
    <col min="13061" max="13061" width="23.81640625" style="1"/>
    <col min="13062" max="13062" width="25.453125" style="1" customWidth="1"/>
    <col min="13063" max="13063" width="19" style="1" customWidth="1"/>
    <col min="13064" max="13079" width="0" style="1" hidden="1" customWidth="1"/>
    <col min="13080" max="13306" width="9.1796875" style="1" customWidth="1"/>
    <col min="13307" max="13307" width="20" style="1" customWidth="1"/>
    <col min="13308" max="13308" width="32.81640625" style="1" customWidth="1"/>
    <col min="13309" max="13309" width="17.453125" style="1" customWidth="1"/>
    <col min="13310" max="13310" width="17.1796875" style="1" customWidth="1"/>
    <col min="13311" max="13311" width="23.81640625" style="1"/>
    <col min="13312" max="13312" width="9.1796875" style="1" customWidth="1"/>
    <col min="13313" max="13313" width="28.453125" style="1" customWidth="1"/>
    <col min="13314" max="13314" width="37.54296875" style="1" customWidth="1"/>
    <col min="13315" max="13315" width="17.453125" style="1" customWidth="1"/>
    <col min="13316" max="13316" width="17.1796875" style="1" customWidth="1"/>
    <col min="13317" max="13317" width="23.81640625" style="1"/>
    <col min="13318" max="13318" width="25.453125" style="1" customWidth="1"/>
    <col min="13319" max="13319" width="19" style="1" customWidth="1"/>
    <col min="13320" max="13335" width="0" style="1" hidden="1" customWidth="1"/>
    <col min="13336" max="13562" width="9.1796875" style="1" customWidth="1"/>
    <col min="13563" max="13563" width="20" style="1" customWidth="1"/>
    <col min="13564" max="13564" width="32.81640625" style="1" customWidth="1"/>
    <col min="13565" max="13565" width="17.453125" style="1" customWidth="1"/>
    <col min="13566" max="13566" width="17.1796875" style="1" customWidth="1"/>
    <col min="13567" max="13567" width="23.81640625" style="1"/>
    <col min="13568" max="13568" width="9.1796875" style="1" customWidth="1"/>
    <col min="13569" max="13569" width="28.453125" style="1" customWidth="1"/>
    <col min="13570" max="13570" width="37.54296875" style="1" customWidth="1"/>
    <col min="13571" max="13571" width="17.453125" style="1" customWidth="1"/>
    <col min="13572" max="13572" width="17.1796875" style="1" customWidth="1"/>
    <col min="13573" max="13573" width="23.81640625" style="1"/>
    <col min="13574" max="13574" width="25.453125" style="1" customWidth="1"/>
    <col min="13575" max="13575" width="19" style="1" customWidth="1"/>
    <col min="13576" max="13591" width="0" style="1" hidden="1" customWidth="1"/>
    <col min="13592" max="13818" width="9.1796875" style="1" customWidth="1"/>
    <col min="13819" max="13819" width="20" style="1" customWidth="1"/>
    <col min="13820" max="13820" width="32.81640625" style="1" customWidth="1"/>
    <col min="13821" max="13821" width="17.453125" style="1" customWidth="1"/>
    <col min="13822" max="13822" width="17.1796875" style="1" customWidth="1"/>
    <col min="13823" max="13823" width="23.81640625" style="1"/>
    <col min="13824" max="13824" width="9.1796875" style="1" customWidth="1"/>
    <col min="13825" max="13825" width="28.453125" style="1" customWidth="1"/>
    <col min="13826" max="13826" width="37.54296875" style="1" customWidth="1"/>
    <col min="13827" max="13827" width="17.453125" style="1" customWidth="1"/>
    <col min="13828" max="13828" width="17.1796875" style="1" customWidth="1"/>
    <col min="13829" max="13829" width="23.81640625" style="1"/>
    <col min="13830" max="13830" width="25.453125" style="1" customWidth="1"/>
    <col min="13831" max="13831" width="19" style="1" customWidth="1"/>
    <col min="13832" max="13847" width="0" style="1" hidden="1" customWidth="1"/>
    <col min="13848" max="14074" width="9.1796875" style="1" customWidth="1"/>
    <col min="14075" max="14075" width="20" style="1" customWidth="1"/>
    <col min="14076" max="14076" width="32.81640625" style="1" customWidth="1"/>
    <col min="14077" max="14077" width="17.453125" style="1" customWidth="1"/>
    <col min="14078" max="14078" width="17.1796875" style="1" customWidth="1"/>
    <col min="14079" max="14079" width="23.81640625" style="1"/>
    <col min="14080" max="14080" width="9.1796875" style="1" customWidth="1"/>
    <col min="14081" max="14081" width="28.453125" style="1" customWidth="1"/>
    <col min="14082" max="14082" width="37.54296875" style="1" customWidth="1"/>
    <col min="14083" max="14083" width="17.453125" style="1" customWidth="1"/>
    <col min="14084" max="14084" width="17.1796875" style="1" customWidth="1"/>
    <col min="14085" max="14085" width="23.81640625" style="1"/>
    <col min="14086" max="14086" width="25.453125" style="1" customWidth="1"/>
    <col min="14087" max="14087" width="19" style="1" customWidth="1"/>
    <col min="14088" max="14103" width="0" style="1" hidden="1" customWidth="1"/>
    <col min="14104" max="14330" width="9.1796875" style="1" customWidth="1"/>
    <col min="14331" max="14331" width="20" style="1" customWidth="1"/>
    <col min="14332" max="14332" width="32.81640625" style="1" customWidth="1"/>
    <col min="14333" max="14333" width="17.453125" style="1" customWidth="1"/>
    <col min="14334" max="14334" width="17.1796875" style="1" customWidth="1"/>
    <col min="14335" max="14335" width="23.81640625" style="1"/>
    <col min="14336" max="14336" width="9.1796875" style="1" customWidth="1"/>
    <col min="14337" max="14337" width="28.453125" style="1" customWidth="1"/>
    <col min="14338" max="14338" width="37.54296875" style="1" customWidth="1"/>
    <col min="14339" max="14339" width="17.453125" style="1" customWidth="1"/>
    <col min="14340" max="14340" width="17.1796875" style="1" customWidth="1"/>
    <col min="14341" max="14341" width="23.81640625" style="1"/>
    <col min="14342" max="14342" width="25.453125" style="1" customWidth="1"/>
    <col min="14343" max="14343" width="19" style="1" customWidth="1"/>
    <col min="14344" max="14359" width="0" style="1" hidden="1" customWidth="1"/>
    <col min="14360" max="14586" width="9.1796875" style="1" customWidth="1"/>
    <col min="14587" max="14587" width="20" style="1" customWidth="1"/>
    <col min="14588" max="14588" width="32.81640625" style="1" customWidth="1"/>
    <col min="14589" max="14589" width="17.453125" style="1" customWidth="1"/>
    <col min="14590" max="14590" width="17.1796875" style="1" customWidth="1"/>
    <col min="14591" max="14591" width="23.81640625" style="1"/>
    <col min="14592" max="14592" width="9.1796875" style="1" customWidth="1"/>
    <col min="14593" max="14593" width="28.453125" style="1" customWidth="1"/>
    <col min="14594" max="14594" width="37.54296875" style="1" customWidth="1"/>
    <col min="14595" max="14595" width="17.453125" style="1" customWidth="1"/>
    <col min="14596" max="14596" width="17.1796875" style="1" customWidth="1"/>
    <col min="14597" max="14597" width="23.81640625" style="1"/>
    <col min="14598" max="14598" width="25.453125" style="1" customWidth="1"/>
    <col min="14599" max="14599" width="19" style="1" customWidth="1"/>
    <col min="14600" max="14615" width="0" style="1" hidden="1" customWidth="1"/>
    <col min="14616" max="14842" width="9.1796875" style="1" customWidth="1"/>
    <col min="14843" max="14843" width="20" style="1" customWidth="1"/>
    <col min="14844" max="14844" width="32.81640625" style="1" customWidth="1"/>
    <col min="14845" max="14845" width="17.453125" style="1" customWidth="1"/>
    <col min="14846" max="14846" width="17.1796875" style="1" customWidth="1"/>
    <col min="14847" max="14847" width="23.81640625" style="1"/>
    <col min="14848" max="14848" width="9.1796875" style="1" customWidth="1"/>
    <col min="14849" max="14849" width="28.453125" style="1" customWidth="1"/>
    <col min="14850" max="14850" width="37.54296875" style="1" customWidth="1"/>
    <col min="14851" max="14851" width="17.453125" style="1" customWidth="1"/>
    <col min="14852" max="14852" width="17.1796875" style="1" customWidth="1"/>
    <col min="14853" max="14853" width="23.81640625" style="1"/>
    <col min="14854" max="14854" width="25.453125" style="1" customWidth="1"/>
    <col min="14855" max="14855" width="19" style="1" customWidth="1"/>
    <col min="14856" max="14871" width="0" style="1" hidden="1" customWidth="1"/>
    <col min="14872" max="15098" width="9.1796875" style="1" customWidth="1"/>
    <col min="15099" max="15099" width="20" style="1" customWidth="1"/>
    <col min="15100" max="15100" width="32.81640625" style="1" customWidth="1"/>
    <col min="15101" max="15101" width="17.453125" style="1" customWidth="1"/>
    <col min="15102" max="15102" width="17.1796875" style="1" customWidth="1"/>
    <col min="15103" max="15103" width="23.81640625" style="1"/>
    <col min="15104" max="15104" width="9.1796875" style="1" customWidth="1"/>
    <col min="15105" max="15105" width="28.453125" style="1" customWidth="1"/>
    <col min="15106" max="15106" width="37.54296875" style="1" customWidth="1"/>
    <col min="15107" max="15107" width="17.453125" style="1" customWidth="1"/>
    <col min="15108" max="15108" width="17.1796875" style="1" customWidth="1"/>
    <col min="15109" max="15109" width="23.81640625" style="1"/>
    <col min="15110" max="15110" width="25.453125" style="1" customWidth="1"/>
    <col min="15111" max="15111" width="19" style="1" customWidth="1"/>
    <col min="15112" max="15127" width="0" style="1" hidden="1" customWidth="1"/>
    <col min="15128" max="15354" width="9.1796875" style="1" customWidth="1"/>
    <col min="15355" max="15355" width="20" style="1" customWidth="1"/>
    <col min="15356" max="15356" width="32.81640625" style="1" customWidth="1"/>
    <col min="15357" max="15357" width="17.453125" style="1" customWidth="1"/>
    <col min="15358" max="15358" width="17.1796875" style="1" customWidth="1"/>
    <col min="15359" max="15359" width="23.81640625" style="1"/>
    <col min="15360" max="15360" width="9.1796875" style="1" customWidth="1"/>
    <col min="15361" max="15361" width="28.453125" style="1" customWidth="1"/>
    <col min="15362" max="15362" width="37.54296875" style="1" customWidth="1"/>
    <col min="15363" max="15363" width="17.453125" style="1" customWidth="1"/>
    <col min="15364" max="15364" width="17.1796875" style="1" customWidth="1"/>
    <col min="15365" max="15365" width="23.81640625" style="1"/>
    <col min="15366" max="15366" width="25.453125" style="1" customWidth="1"/>
    <col min="15367" max="15367" width="19" style="1" customWidth="1"/>
    <col min="15368" max="15383" width="0" style="1" hidden="1" customWidth="1"/>
    <col min="15384" max="15610" width="9.1796875" style="1" customWidth="1"/>
    <col min="15611" max="15611" width="20" style="1" customWidth="1"/>
    <col min="15612" max="15612" width="32.81640625" style="1" customWidth="1"/>
    <col min="15613" max="15613" width="17.453125" style="1" customWidth="1"/>
    <col min="15614" max="15614" width="17.1796875" style="1" customWidth="1"/>
    <col min="15615" max="15615" width="23.81640625" style="1"/>
    <col min="15616" max="15616" width="9.1796875" style="1" customWidth="1"/>
    <col min="15617" max="15617" width="28.453125" style="1" customWidth="1"/>
    <col min="15618" max="15618" width="37.54296875" style="1" customWidth="1"/>
    <col min="15619" max="15619" width="17.453125" style="1" customWidth="1"/>
    <col min="15620" max="15620" width="17.1796875" style="1" customWidth="1"/>
    <col min="15621" max="15621" width="23.81640625" style="1"/>
    <col min="15622" max="15622" width="25.453125" style="1" customWidth="1"/>
    <col min="15623" max="15623" width="19" style="1" customWidth="1"/>
    <col min="15624" max="15639" width="0" style="1" hidden="1" customWidth="1"/>
    <col min="15640" max="15866" width="9.1796875" style="1" customWidth="1"/>
    <col min="15867" max="15867" width="20" style="1" customWidth="1"/>
    <col min="15868" max="15868" width="32.81640625" style="1" customWidth="1"/>
    <col min="15869" max="15869" width="17.453125" style="1" customWidth="1"/>
    <col min="15870" max="15870" width="17.1796875" style="1" customWidth="1"/>
    <col min="15871" max="15871" width="23.81640625" style="1"/>
    <col min="15872" max="15872" width="9.1796875" style="1" customWidth="1"/>
    <col min="15873" max="15873" width="28.453125" style="1" customWidth="1"/>
    <col min="15874" max="15874" width="37.54296875" style="1" customWidth="1"/>
    <col min="15875" max="15875" width="17.453125" style="1" customWidth="1"/>
    <col min="15876" max="15876" width="17.1796875" style="1" customWidth="1"/>
    <col min="15877" max="15877" width="23.81640625" style="1"/>
    <col min="15878" max="15878" width="25.453125" style="1" customWidth="1"/>
    <col min="15879" max="15879" width="19" style="1" customWidth="1"/>
    <col min="15880" max="15895" width="0" style="1" hidden="1" customWidth="1"/>
    <col min="15896" max="16122" width="9.1796875" style="1" customWidth="1"/>
    <col min="16123" max="16123" width="20" style="1" customWidth="1"/>
    <col min="16124" max="16124" width="32.81640625" style="1" customWidth="1"/>
    <col min="16125" max="16125" width="17.453125" style="1" customWidth="1"/>
    <col min="16126" max="16126" width="17.1796875" style="1" customWidth="1"/>
    <col min="16127" max="16127" width="23.81640625" style="1"/>
    <col min="16128" max="16128" width="9.1796875" style="1" customWidth="1"/>
    <col min="16129" max="16129" width="28.453125" style="1" customWidth="1"/>
    <col min="16130" max="16130" width="37.54296875" style="1" customWidth="1"/>
    <col min="16131" max="16131" width="17.453125" style="1" customWidth="1"/>
    <col min="16132" max="16132" width="17.1796875" style="1" customWidth="1"/>
    <col min="16133" max="16133" width="23.81640625" style="1"/>
    <col min="16134" max="16134" width="25.453125" style="1" customWidth="1"/>
    <col min="16135" max="16135" width="19" style="1" customWidth="1"/>
    <col min="16136" max="16151" width="0" style="1" hidden="1" customWidth="1"/>
    <col min="16152" max="16378" width="9.1796875" style="1" customWidth="1"/>
    <col min="16379" max="16379" width="20" style="1" customWidth="1"/>
    <col min="16380" max="16380" width="32.81640625" style="1" customWidth="1"/>
    <col min="16381" max="16381" width="17.453125" style="1" customWidth="1"/>
    <col min="16382" max="16384" width="17.1796875" style="1" customWidth="1"/>
  </cols>
  <sheetData>
    <row r="1" spans="2:17" ht="42.75" customHeight="1" thickBot="1" x14ac:dyDescent="0.3">
      <c r="B1" s="234" t="s">
        <v>0</v>
      </c>
      <c r="C1" s="235"/>
      <c r="D1" s="235"/>
      <c r="E1" s="2" t="s">
        <v>1</v>
      </c>
      <c r="F1" s="3" t="str">
        <f>K9</f>
        <v>October</v>
      </c>
      <c r="G1" s="3">
        <f>K8</f>
        <v>2024</v>
      </c>
      <c r="H1" s="4"/>
      <c r="I1" s="5"/>
      <c r="J1" s="6"/>
      <c r="K1" s="6"/>
      <c r="L1" s="6"/>
      <c r="M1" s="7"/>
      <c r="N1" s="7"/>
    </row>
    <row r="2" spans="2:17" ht="8.25" customHeight="1" thickBot="1" x14ac:dyDescent="0.3">
      <c r="B2" s="8"/>
      <c r="C2" s="9"/>
      <c r="D2" s="9"/>
      <c r="E2" s="9"/>
      <c r="F2" s="9"/>
      <c r="G2" s="9"/>
      <c r="H2" s="9"/>
      <c r="I2" s="9"/>
    </row>
    <row r="3" spans="2:17" ht="20.25" customHeight="1" x14ac:dyDescent="0.25">
      <c r="B3" s="11" t="s">
        <v>2</v>
      </c>
      <c r="C3" s="236" t="s">
        <v>3</v>
      </c>
      <c r="D3" s="236"/>
      <c r="E3" s="236"/>
      <c r="F3" s="12" t="s">
        <v>4</v>
      </c>
      <c r="G3" s="236" t="s">
        <v>5</v>
      </c>
      <c r="H3" s="237"/>
      <c r="I3" s="9"/>
    </row>
    <row r="4" spans="2:17" ht="111" customHeight="1" thickBot="1" x14ac:dyDescent="0.3">
      <c r="B4" s="13" t="s">
        <v>6</v>
      </c>
      <c r="C4" s="238" t="s">
        <v>155</v>
      </c>
      <c r="D4" s="239"/>
      <c r="E4" s="239"/>
      <c r="F4" s="143" t="s">
        <v>153</v>
      </c>
      <c r="G4" s="240" t="s">
        <v>154</v>
      </c>
      <c r="H4" s="241"/>
      <c r="I4" s="142"/>
    </row>
    <row r="5" spans="2:17" ht="20.25" customHeight="1" thickBot="1" x14ac:dyDescent="0.3">
      <c r="B5" s="9"/>
      <c r="C5" s="9"/>
      <c r="D5" s="9"/>
      <c r="E5" s="9"/>
      <c r="F5" s="9"/>
      <c r="G5" s="9"/>
      <c r="H5" s="9"/>
      <c r="I5" s="9"/>
    </row>
    <row r="6" spans="2:17" ht="24" customHeight="1" thickBot="1" x14ac:dyDescent="0.3">
      <c r="B6" s="242" t="s">
        <v>7</v>
      </c>
      <c r="C6" s="242"/>
      <c r="D6" s="242"/>
      <c r="E6" s="242"/>
      <c r="F6" s="243" t="str">
        <f>CONCATENATE(F1," 1, ",G1)</f>
        <v>October 1, 2024</v>
      </c>
      <c r="G6" s="243" t="e">
        <f>CONCATENATE(#REF!," 1, ",#REF!)</f>
        <v>#REF!</v>
      </c>
      <c r="H6" s="14"/>
      <c r="I6" s="9"/>
      <c r="J6" s="224" t="s">
        <v>119</v>
      </c>
      <c r="K6" s="225"/>
      <c r="M6" s="226" t="s">
        <v>120</v>
      </c>
      <c r="N6" s="169"/>
    </row>
    <row r="7" spans="2:17" ht="24" customHeight="1" x14ac:dyDescent="0.25">
      <c r="B7" s="231" t="s">
        <v>156</v>
      </c>
      <c r="C7" s="231"/>
      <c r="D7" s="231"/>
      <c r="E7" s="231"/>
      <c r="F7" s="15">
        <v>630</v>
      </c>
      <c r="G7" s="16" t="s">
        <v>8</v>
      </c>
      <c r="H7" s="16"/>
      <c r="I7" s="16"/>
      <c r="J7" s="74"/>
      <c r="K7" s="75"/>
      <c r="M7" s="227"/>
      <c r="N7" s="228"/>
    </row>
    <row r="8" spans="2:17" ht="24" customHeight="1" x14ac:dyDescent="0.25">
      <c r="B8" s="215" t="s">
        <v>9</v>
      </c>
      <c r="C8" s="215"/>
      <c r="D8" s="215"/>
      <c r="E8" s="215"/>
      <c r="F8" s="215"/>
      <c r="G8" s="215"/>
      <c r="H8" s="215"/>
      <c r="I8" s="141"/>
      <c r="J8" s="76" t="s">
        <v>121</v>
      </c>
      <c r="K8" s="77">
        <v>2024</v>
      </c>
      <c r="M8" s="229"/>
      <c r="N8" s="230"/>
    </row>
    <row r="9" spans="2:17" ht="24" customHeight="1" x14ac:dyDescent="0.25">
      <c r="B9" s="215" t="s">
        <v>10</v>
      </c>
      <c r="C9" s="215"/>
      <c r="D9" s="215"/>
      <c r="E9" s="215"/>
      <c r="F9" s="215"/>
      <c r="G9" s="215"/>
      <c r="H9" s="215"/>
      <c r="I9" s="141"/>
      <c r="J9" s="76" t="s">
        <v>122</v>
      </c>
      <c r="K9" s="77" t="s">
        <v>137</v>
      </c>
      <c r="L9" s="78"/>
      <c r="M9" s="79" t="s">
        <v>124</v>
      </c>
      <c r="N9" s="80">
        <v>2024</v>
      </c>
    </row>
    <row r="10" spans="2:17" ht="24" customHeight="1" thickBot="1" x14ac:dyDescent="0.3">
      <c r="B10" s="232" t="s">
        <v>11</v>
      </c>
      <c r="C10" s="232"/>
      <c r="D10" s="233" t="str">
        <f>CONCATENATE("The ",F1," ",G1," Average is")</f>
        <v>The October 2024 Average is</v>
      </c>
      <c r="E10" s="233"/>
      <c r="F10" s="233"/>
      <c r="G10" s="17">
        <f>K13</f>
        <v>606</v>
      </c>
      <c r="H10" s="18" t="s">
        <v>12</v>
      </c>
      <c r="I10" s="19"/>
      <c r="J10" s="81"/>
      <c r="K10" s="82"/>
      <c r="M10" s="83" t="s">
        <v>125</v>
      </c>
      <c r="N10" s="84" t="s">
        <v>126</v>
      </c>
    </row>
    <row r="11" spans="2:17" ht="24" customHeight="1" thickBot="1" x14ac:dyDescent="0.3">
      <c r="B11" s="221" t="s">
        <v>13</v>
      </c>
      <c r="C11" s="221"/>
      <c r="D11" s="221"/>
      <c r="E11" s="221"/>
      <c r="F11" s="221"/>
      <c r="G11" s="221"/>
      <c r="H11" s="221"/>
      <c r="I11" s="20"/>
      <c r="J11" s="222" t="s">
        <v>0</v>
      </c>
      <c r="K11" s="223"/>
      <c r="M11" s="83" t="s">
        <v>127</v>
      </c>
      <c r="N11" s="85" t="s">
        <v>106</v>
      </c>
      <c r="P11" s="21"/>
      <c r="Q11" s="21"/>
    </row>
    <row r="12" spans="2:17" ht="24" customHeight="1" x14ac:dyDescent="0.25">
      <c r="B12" s="215" t="s">
        <v>157</v>
      </c>
      <c r="C12" s="215"/>
      <c r="D12" s="215"/>
      <c r="E12" s="215"/>
      <c r="F12" s="15">
        <v>630</v>
      </c>
      <c r="G12" s="16" t="s">
        <v>8</v>
      </c>
      <c r="I12" s="16"/>
      <c r="J12" s="76" t="s">
        <v>128</v>
      </c>
      <c r="K12" s="86">
        <v>630</v>
      </c>
      <c r="M12" s="83" t="s">
        <v>129</v>
      </c>
      <c r="N12" s="85" t="s">
        <v>106</v>
      </c>
      <c r="P12" s="21"/>
      <c r="Q12" s="21"/>
    </row>
    <row r="13" spans="2:17" ht="24" customHeight="1" thickBot="1" x14ac:dyDescent="0.3">
      <c r="B13" s="215" t="s">
        <v>14</v>
      </c>
      <c r="C13" s="215"/>
      <c r="D13" s="215"/>
      <c r="E13" s="215"/>
      <c r="F13" s="215"/>
      <c r="G13" s="215"/>
      <c r="H13" s="215"/>
      <c r="I13" s="141"/>
      <c r="J13" s="87" t="s">
        <v>130</v>
      </c>
      <c r="K13" s="88">
        <v>606</v>
      </c>
      <c r="M13" s="83" t="s">
        <v>131</v>
      </c>
      <c r="N13" s="85" t="s">
        <v>106</v>
      </c>
      <c r="P13" s="21"/>
      <c r="Q13" s="21"/>
    </row>
    <row r="14" spans="2:17" ht="24" customHeight="1" x14ac:dyDescent="0.25">
      <c r="B14" s="215" t="s">
        <v>15</v>
      </c>
      <c r="C14" s="215"/>
      <c r="D14" s="215"/>
      <c r="E14" s="215"/>
      <c r="F14" s="215"/>
      <c r="G14" s="215"/>
      <c r="H14" s="215"/>
      <c r="I14" s="141"/>
      <c r="J14" s="1"/>
      <c r="K14" s="1"/>
      <c r="M14" s="83" t="s">
        <v>123</v>
      </c>
      <c r="N14" s="89">
        <v>604</v>
      </c>
      <c r="P14" s="21"/>
      <c r="Q14" s="21"/>
    </row>
    <row r="15" spans="2:17" ht="24" customHeight="1" x14ac:dyDescent="0.25">
      <c r="B15" s="215" t="s">
        <v>16</v>
      </c>
      <c r="C15" s="215"/>
      <c r="D15" s="215"/>
      <c r="E15" s="215"/>
      <c r="F15" s="215"/>
      <c r="G15" s="215"/>
      <c r="H15" s="215"/>
      <c r="I15" s="141"/>
      <c r="J15" s="1"/>
      <c r="K15" s="1"/>
      <c r="M15" s="83" t="s">
        <v>132</v>
      </c>
      <c r="N15" s="89">
        <v>623</v>
      </c>
      <c r="P15" s="21"/>
      <c r="Q15" s="21"/>
    </row>
    <row r="16" spans="2:17" ht="24" customHeight="1" x14ac:dyDescent="0.25">
      <c r="B16" s="215" t="s">
        <v>17</v>
      </c>
      <c r="C16" s="215"/>
      <c r="D16" s="215"/>
      <c r="E16" s="215"/>
      <c r="F16" s="215"/>
      <c r="G16" s="215"/>
      <c r="H16" s="215"/>
      <c r="I16" s="141"/>
      <c r="J16" s="1"/>
      <c r="K16" s="1"/>
      <c r="M16" s="83" t="s">
        <v>133</v>
      </c>
      <c r="N16" s="89">
        <v>628</v>
      </c>
      <c r="P16" s="21"/>
      <c r="Q16" s="21"/>
    </row>
    <row r="17" spans="2:17" ht="24" customHeight="1" x14ac:dyDescent="0.25">
      <c r="B17" s="215" t="s">
        <v>18</v>
      </c>
      <c r="C17" s="215"/>
      <c r="D17" s="215"/>
      <c r="E17" s="215"/>
      <c r="F17" s="215"/>
      <c r="G17" s="215"/>
      <c r="H17" s="215"/>
      <c r="I17" s="141"/>
      <c r="J17" s="1"/>
      <c r="K17" s="1"/>
      <c r="M17" s="83" t="s">
        <v>134</v>
      </c>
      <c r="N17" s="89">
        <v>636</v>
      </c>
      <c r="P17" s="21"/>
      <c r="Q17" s="21"/>
    </row>
    <row r="18" spans="2:17" ht="24" customHeight="1" thickBot="1" x14ac:dyDescent="0.3">
      <c r="B18" s="216" t="s">
        <v>19</v>
      </c>
      <c r="C18" s="217"/>
      <c r="D18" s="217"/>
      <c r="E18" s="217"/>
      <c r="F18" s="217"/>
      <c r="G18" s="217"/>
      <c r="H18" s="217"/>
      <c r="I18" s="22"/>
      <c r="J18" s="90"/>
      <c r="K18" s="91"/>
      <c r="M18" s="83" t="s">
        <v>135</v>
      </c>
      <c r="N18" s="89">
        <v>633</v>
      </c>
      <c r="P18" s="21"/>
      <c r="Q18" s="21"/>
    </row>
    <row r="19" spans="2:17" ht="44.25" customHeight="1" thickBot="1" x14ac:dyDescent="0.3">
      <c r="B19" s="218" t="s">
        <v>169</v>
      </c>
      <c r="C19" s="219"/>
      <c r="D19" s="219"/>
      <c r="E19" s="219"/>
      <c r="F19" s="219"/>
      <c r="G19" s="219"/>
      <c r="H19" s="220"/>
      <c r="I19" s="9"/>
      <c r="J19" s="92"/>
      <c r="K19" s="91"/>
      <c r="M19" s="83" t="s">
        <v>136</v>
      </c>
      <c r="N19" s="89">
        <v>621</v>
      </c>
      <c r="P19" s="21"/>
      <c r="Q19" s="21"/>
    </row>
    <row r="20" spans="2:17" ht="33.65" customHeight="1" thickBot="1" x14ac:dyDescent="0.3">
      <c r="B20" s="190" t="s">
        <v>20</v>
      </c>
      <c r="C20" s="161"/>
      <c r="D20" s="161"/>
      <c r="E20" s="161"/>
      <c r="F20" s="161"/>
      <c r="G20" s="161"/>
      <c r="H20" s="162"/>
      <c r="I20" s="26"/>
      <c r="J20" s="92"/>
      <c r="K20" s="91"/>
      <c r="M20" s="83" t="s">
        <v>137</v>
      </c>
      <c r="N20" s="89">
        <v>606</v>
      </c>
      <c r="P20" s="21"/>
      <c r="Q20" s="21"/>
    </row>
    <row r="21" spans="2:17" ht="40.5" customHeight="1" thickBot="1" x14ac:dyDescent="0.35">
      <c r="B21" s="23" t="s">
        <v>21</v>
      </c>
      <c r="C21" s="24" t="s">
        <v>22</v>
      </c>
      <c r="D21" s="25" t="s">
        <v>23</v>
      </c>
      <c r="E21" s="25" t="s">
        <v>24</v>
      </c>
      <c r="F21" s="25" t="s">
        <v>25</v>
      </c>
      <c r="G21" s="182" t="s">
        <v>26</v>
      </c>
      <c r="H21" s="183"/>
      <c r="I21" s="31"/>
      <c r="K21" s="91"/>
      <c r="L21" s="1"/>
      <c r="M21" s="83" t="s">
        <v>138</v>
      </c>
      <c r="N21" s="89"/>
      <c r="P21" s="21"/>
      <c r="Q21" s="21"/>
    </row>
    <row r="22" spans="2:17" ht="29.15" customHeight="1" thickBot="1" x14ac:dyDescent="0.35">
      <c r="B22" s="114" t="s">
        <v>27</v>
      </c>
      <c r="C22" s="115" t="s">
        <v>28</v>
      </c>
      <c r="D22" s="65">
        <v>100</v>
      </c>
      <c r="E22" s="66">
        <v>0.2</v>
      </c>
      <c r="F22" s="67">
        <v>100.2</v>
      </c>
      <c r="G22" s="184">
        <f t="shared" ref="G22:G51" si="0">IF((ABS((($K$13-$K$12)/235)*F22/100))&gt;0.01, ((($K$13-$K$12)/235)*F22/100), 0)</f>
        <v>-0.10233191489361701</v>
      </c>
      <c r="H22" s="185" t="e">
        <f t="shared" ref="H22:H27" si="1">IF((ABS((J13-J12)*E22/100))&gt;0.1, (J13-J12)*E22/100, 0)</f>
        <v>#VALUE!</v>
      </c>
      <c r="I22" s="31"/>
      <c r="M22" s="93" t="s">
        <v>139</v>
      </c>
      <c r="N22" s="94"/>
    </row>
    <row r="23" spans="2:17" ht="29.15" customHeight="1" x14ac:dyDescent="0.3">
      <c r="B23" s="32">
        <v>702.30010000000004</v>
      </c>
      <c r="C23" s="33" t="s">
        <v>29</v>
      </c>
      <c r="D23" s="34">
        <v>55</v>
      </c>
      <c r="E23" s="34">
        <v>1.7</v>
      </c>
      <c r="F23" s="35">
        <v>56.7</v>
      </c>
      <c r="G23" s="188">
        <f t="shared" si="0"/>
        <v>-5.7906382978723407E-2</v>
      </c>
      <c r="H23" s="189" t="e">
        <f t="shared" si="1"/>
        <v>#VALUE!</v>
      </c>
      <c r="I23" s="31"/>
      <c r="M23" s="79"/>
      <c r="N23" s="80">
        <v>2025</v>
      </c>
    </row>
    <row r="24" spans="2:17" ht="29.15" customHeight="1" x14ac:dyDescent="0.3">
      <c r="B24" s="32">
        <v>702.30020000000002</v>
      </c>
      <c r="C24" s="33" t="s">
        <v>30</v>
      </c>
      <c r="D24" s="34">
        <v>55</v>
      </c>
      <c r="E24" s="34">
        <v>1.7</v>
      </c>
      <c r="F24" s="35">
        <v>56.7</v>
      </c>
      <c r="G24" s="188">
        <f t="shared" si="0"/>
        <v>-5.7906382978723407E-2</v>
      </c>
      <c r="H24" s="189">
        <f t="shared" si="1"/>
        <v>0</v>
      </c>
      <c r="I24" s="31"/>
      <c r="M24" s="83" t="s">
        <v>125</v>
      </c>
      <c r="N24" s="84" t="s">
        <v>126</v>
      </c>
    </row>
    <row r="25" spans="2:17" ht="29.15" customHeight="1" x14ac:dyDescent="0.3">
      <c r="B25" s="32">
        <v>702.31010000000003</v>
      </c>
      <c r="C25" s="33" t="s">
        <v>31</v>
      </c>
      <c r="D25" s="34">
        <v>63</v>
      </c>
      <c r="E25" s="34">
        <v>2.7</v>
      </c>
      <c r="F25" s="35">
        <v>65.7</v>
      </c>
      <c r="G25" s="188">
        <f t="shared" si="0"/>
        <v>-6.7097872340425524E-2</v>
      </c>
      <c r="H25" s="189">
        <f t="shared" si="1"/>
        <v>0</v>
      </c>
      <c r="I25" s="31"/>
      <c r="M25" s="83" t="s">
        <v>127</v>
      </c>
      <c r="N25" s="89"/>
    </row>
    <row r="26" spans="2:17" ht="29.15" customHeight="1" x14ac:dyDescent="0.3">
      <c r="B26" s="32">
        <v>702.31020000000001</v>
      </c>
      <c r="C26" s="33" t="s">
        <v>32</v>
      </c>
      <c r="D26" s="34">
        <v>63</v>
      </c>
      <c r="E26" s="34">
        <v>2.7</v>
      </c>
      <c r="F26" s="35">
        <v>65.7</v>
      </c>
      <c r="G26" s="188">
        <f t="shared" si="0"/>
        <v>-6.7097872340425524E-2</v>
      </c>
      <c r="H26" s="189">
        <f t="shared" si="1"/>
        <v>0</v>
      </c>
      <c r="I26" s="31"/>
      <c r="M26" s="83" t="s">
        <v>129</v>
      </c>
      <c r="N26" s="89"/>
    </row>
    <row r="27" spans="2:17" ht="29.15" customHeight="1" x14ac:dyDescent="0.3">
      <c r="B27" s="32">
        <v>702.32010000000002</v>
      </c>
      <c r="C27" s="33" t="s">
        <v>33</v>
      </c>
      <c r="D27" s="34">
        <v>65</v>
      </c>
      <c r="E27" s="34">
        <v>8.1999999999999993</v>
      </c>
      <c r="F27" s="35">
        <v>73.2</v>
      </c>
      <c r="G27" s="188">
        <f t="shared" si="0"/>
        <v>-7.4757446808510639E-2</v>
      </c>
      <c r="H27" s="189">
        <f t="shared" si="1"/>
        <v>0</v>
      </c>
      <c r="I27" s="31"/>
      <c r="M27" s="83" t="s">
        <v>131</v>
      </c>
      <c r="N27" s="89"/>
    </row>
    <row r="28" spans="2:17" ht="29.15" customHeight="1" x14ac:dyDescent="0.3">
      <c r="B28" s="32">
        <v>702.33010000000002</v>
      </c>
      <c r="C28" s="33" t="s">
        <v>34</v>
      </c>
      <c r="D28" s="34">
        <v>65</v>
      </c>
      <c r="E28" s="34">
        <v>8.1999999999999993</v>
      </c>
      <c r="F28" s="35">
        <v>73.2</v>
      </c>
      <c r="G28" s="188">
        <f t="shared" si="0"/>
        <v>-7.4757446808510639E-2</v>
      </c>
      <c r="H28" s="189" t="e">
        <f>IF((ABS((#REF!-J18)*E28/100))&gt;0.1, (#REF!-J18)*E28/100, 0)</f>
        <v>#REF!</v>
      </c>
      <c r="I28" s="31"/>
      <c r="M28" s="83" t="s">
        <v>123</v>
      </c>
      <c r="N28" s="89"/>
    </row>
    <row r="29" spans="2:17" ht="29.15" customHeight="1" x14ac:dyDescent="0.3">
      <c r="B29" s="32">
        <v>702.34010000000001</v>
      </c>
      <c r="C29" s="33" t="s">
        <v>35</v>
      </c>
      <c r="D29" s="34">
        <v>65</v>
      </c>
      <c r="E29" s="34">
        <v>2.7</v>
      </c>
      <c r="F29" s="35">
        <v>67.7</v>
      </c>
      <c r="G29" s="188">
        <f t="shared" si="0"/>
        <v>-6.9140425531914892E-2</v>
      </c>
      <c r="H29" s="189" t="e">
        <f>IF((ABS((J19-#REF!)*E29/100))&gt;0.1, (J19-#REF!)*E29/100, 0)</f>
        <v>#REF!</v>
      </c>
      <c r="I29" s="31"/>
      <c r="M29" s="83" t="s">
        <v>132</v>
      </c>
      <c r="N29" s="89"/>
    </row>
    <row r="30" spans="2:17" ht="29.15" customHeight="1" x14ac:dyDescent="0.3">
      <c r="B30" s="32">
        <v>702.34019999999998</v>
      </c>
      <c r="C30" s="33" t="s">
        <v>36</v>
      </c>
      <c r="D30" s="34">
        <v>65</v>
      </c>
      <c r="E30" s="36">
        <v>8.1999999999999993</v>
      </c>
      <c r="F30" s="35">
        <v>73.2</v>
      </c>
      <c r="G30" s="188">
        <f t="shared" si="0"/>
        <v>-7.4757446808510639E-2</v>
      </c>
      <c r="H30" s="189">
        <f>IF((ABS((J20-J19)*E30/100))&gt;0.1, (J20-J19)*E30/100, 0)</f>
        <v>0</v>
      </c>
      <c r="I30" s="31"/>
      <c r="M30" s="83" t="s">
        <v>133</v>
      </c>
      <c r="N30" s="89"/>
    </row>
    <row r="31" spans="2:17" ht="29.15" customHeight="1" x14ac:dyDescent="0.3">
      <c r="B31" s="32">
        <v>702.3501</v>
      </c>
      <c r="C31" s="33" t="s">
        <v>37</v>
      </c>
      <c r="D31" s="34">
        <v>57</v>
      </c>
      <c r="E31" s="34">
        <v>0.2</v>
      </c>
      <c r="F31" s="35">
        <v>57.2</v>
      </c>
      <c r="G31" s="188">
        <f t="shared" si="0"/>
        <v>-5.8417021276595739E-2</v>
      </c>
      <c r="H31" s="189">
        <f>IF((ABS((J21-J20)*E31/100))&gt;0.1, (J21-J20)*E31/100, 0)</f>
        <v>0</v>
      </c>
      <c r="I31" s="31"/>
      <c r="M31" s="83" t="s">
        <v>134</v>
      </c>
      <c r="N31" s="89"/>
    </row>
    <row r="32" spans="2:17" ht="29.15" customHeight="1" x14ac:dyDescent="0.3">
      <c r="B32" s="37" t="s">
        <v>38</v>
      </c>
      <c r="C32" s="38" t="s">
        <v>37</v>
      </c>
      <c r="D32" s="39">
        <v>65</v>
      </c>
      <c r="E32" s="39">
        <v>0.2</v>
      </c>
      <c r="F32" s="40">
        <v>65.2</v>
      </c>
      <c r="G32" s="213">
        <f t="shared" si="0"/>
        <v>-6.6587234042553192E-2</v>
      </c>
      <c r="H32" s="214" t="e">
        <f>IF((ABS((#REF!-J21)*E32/100))&gt;0.1, (#REF!-J21)*E32/100, 0)</f>
        <v>#REF!</v>
      </c>
      <c r="I32" s="31"/>
      <c r="M32" s="83" t="s">
        <v>135</v>
      </c>
      <c r="N32" s="89"/>
    </row>
    <row r="33" spans="2:14" ht="29.15" customHeight="1" x14ac:dyDescent="0.3">
      <c r="B33" s="32">
        <v>702.36009999999999</v>
      </c>
      <c r="C33" s="33" t="s">
        <v>39</v>
      </c>
      <c r="D33" s="34">
        <v>57</v>
      </c>
      <c r="E33" s="34">
        <v>0.2</v>
      </c>
      <c r="F33" s="35">
        <v>57.2</v>
      </c>
      <c r="G33" s="188">
        <f t="shared" si="0"/>
        <v>-5.8417021276595739E-2</v>
      </c>
      <c r="H33" s="189" t="e">
        <f>IF((ABS((#REF!-#REF!)*E33/100))&gt;0.1, (#REF!-#REF!)*E33/100, 0)</f>
        <v>#REF!</v>
      </c>
      <c r="I33" s="31"/>
      <c r="M33" s="83" t="s">
        <v>136</v>
      </c>
      <c r="N33" s="89"/>
    </row>
    <row r="34" spans="2:14" ht="29.15" customHeight="1" x14ac:dyDescent="0.3">
      <c r="B34" s="37" t="s">
        <v>40</v>
      </c>
      <c r="C34" s="38" t="s">
        <v>39</v>
      </c>
      <c r="D34" s="39">
        <v>65</v>
      </c>
      <c r="E34" s="39">
        <v>0.2</v>
      </c>
      <c r="F34" s="40">
        <v>65.2</v>
      </c>
      <c r="G34" s="213">
        <f t="shared" si="0"/>
        <v>-6.6587234042553192E-2</v>
      </c>
      <c r="H34" s="214" t="e">
        <f>IF((ABS((#REF!-#REF!)*E34/100))&gt;0.1, (#REF!-#REF!)*E34/100, 0)</f>
        <v>#REF!</v>
      </c>
      <c r="I34" s="31"/>
      <c r="M34" s="83" t="s">
        <v>137</v>
      </c>
      <c r="N34" s="89"/>
    </row>
    <row r="35" spans="2:14" ht="29.15" customHeight="1" x14ac:dyDescent="0.3">
      <c r="B35" s="32" t="s">
        <v>41</v>
      </c>
      <c r="C35" s="33" t="s">
        <v>42</v>
      </c>
      <c r="D35" s="34">
        <v>63</v>
      </c>
      <c r="E35" s="34">
        <v>2.7</v>
      </c>
      <c r="F35" s="35">
        <v>65.7</v>
      </c>
      <c r="G35" s="188">
        <f t="shared" si="0"/>
        <v>-6.7097872340425524E-2</v>
      </c>
      <c r="H35" s="189" t="e">
        <f>IF((ABS((#REF!-#REF!)*E35/100))&gt;0.1, (#REF!-#REF!)*E35/100, 0)</f>
        <v>#REF!</v>
      </c>
      <c r="I35" s="31"/>
      <c r="M35" s="83" t="s">
        <v>138</v>
      </c>
      <c r="N35" s="89"/>
    </row>
    <row r="36" spans="2:14" ht="29.15" customHeight="1" thickBot="1" x14ac:dyDescent="0.35">
      <c r="B36" s="32" t="s">
        <v>43</v>
      </c>
      <c r="C36" s="33" t="s">
        <v>44</v>
      </c>
      <c r="D36" s="34">
        <v>63</v>
      </c>
      <c r="E36" s="34">
        <v>2.7</v>
      </c>
      <c r="F36" s="35">
        <v>65.7</v>
      </c>
      <c r="G36" s="188">
        <f t="shared" si="0"/>
        <v>-6.7097872340425524E-2</v>
      </c>
      <c r="H36" s="189" t="e">
        <f>IF((ABS((#REF!-#REF!)*E36/100))&gt;0.1, (#REF!-#REF!)*E36/100, 0)</f>
        <v>#REF!</v>
      </c>
      <c r="I36" s="31"/>
      <c r="M36" s="93" t="s">
        <v>139</v>
      </c>
      <c r="N36" s="94"/>
    </row>
    <row r="37" spans="2:14" ht="29.15" customHeight="1" x14ac:dyDescent="0.3">
      <c r="B37" s="32" t="s">
        <v>45</v>
      </c>
      <c r="C37" s="33" t="s">
        <v>46</v>
      </c>
      <c r="D37" s="34">
        <v>65</v>
      </c>
      <c r="E37" s="34">
        <v>8.1999999999999993</v>
      </c>
      <c r="F37" s="35">
        <v>73.2</v>
      </c>
      <c r="G37" s="188">
        <f t="shared" si="0"/>
        <v>-7.4757446808510639E-2</v>
      </c>
      <c r="H37" s="189" t="e">
        <f>IF((ABS((#REF!-#REF!)*E37/100))&gt;0.1, (#REF!-#REF!)*E37/100, 0)</f>
        <v>#REF!</v>
      </c>
      <c r="I37" s="31"/>
      <c r="M37" s="79"/>
      <c r="N37" s="80">
        <v>2026</v>
      </c>
    </row>
    <row r="38" spans="2:14" ht="29.15" customHeight="1" x14ac:dyDescent="0.3">
      <c r="B38" s="32">
        <v>702.40009999999995</v>
      </c>
      <c r="C38" s="33" t="s">
        <v>47</v>
      </c>
      <c r="D38" s="34">
        <v>60</v>
      </c>
      <c r="E38" s="34">
        <v>2.7</v>
      </c>
      <c r="F38" s="35">
        <v>62.7</v>
      </c>
      <c r="G38" s="188">
        <f t="shared" si="0"/>
        <v>-6.4034042553191492E-2</v>
      </c>
      <c r="H38" s="189" t="e">
        <f>IF((ABS((#REF!-#REF!)*E38/100))&gt;0.1, (#REF!-#REF!)*E38/100, 0)</f>
        <v>#REF!</v>
      </c>
      <c r="I38" s="31"/>
      <c r="M38" s="83" t="s">
        <v>125</v>
      </c>
      <c r="N38" s="84" t="s">
        <v>126</v>
      </c>
    </row>
    <row r="39" spans="2:14" ht="29.15" customHeight="1" x14ac:dyDescent="0.3">
      <c r="B39" s="32">
        <v>702.40020000000004</v>
      </c>
      <c r="C39" s="33" t="s">
        <v>48</v>
      </c>
      <c r="D39" s="34">
        <v>60</v>
      </c>
      <c r="E39" s="36">
        <v>2.7</v>
      </c>
      <c r="F39" s="35">
        <v>62.7</v>
      </c>
      <c r="G39" s="188">
        <f t="shared" si="0"/>
        <v>-6.4034042553191492E-2</v>
      </c>
      <c r="H39" s="189" t="e">
        <f>IF((ABS((#REF!-#REF!)*E39/100))&gt;0.1, (#REF!-#REF!)*E39/100, 0)</f>
        <v>#REF!</v>
      </c>
      <c r="I39" s="31"/>
      <c r="M39" s="83" t="s">
        <v>127</v>
      </c>
      <c r="N39" s="89"/>
    </row>
    <row r="40" spans="2:14" ht="29.15" customHeight="1" x14ac:dyDescent="0.3">
      <c r="B40" s="32">
        <v>702.41010000000006</v>
      </c>
      <c r="C40" s="33" t="s">
        <v>49</v>
      </c>
      <c r="D40" s="34">
        <v>65</v>
      </c>
      <c r="E40" s="34">
        <v>2.7</v>
      </c>
      <c r="F40" s="35">
        <v>67.7</v>
      </c>
      <c r="G40" s="188">
        <f t="shared" si="0"/>
        <v>-6.9140425531914892E-2</v>
      </c>
      <c r="H40" s="189" t="e">
        <f>IF((ABS((#REF!-#REF!)*E40/100))&gt;0.1, (#REF!-#REF!)*E40/100, 0)</f>
        <v>#REF!</v>
      </c>
      <c r="I40" s="31"/>
      <c r="M40" s="83" t="s">
        <v>129</v>
      </c>
      <c r="N40" s="89"/>
    </row>
    <row r="41" spans="2:14" ht="29.15" customHeight="1" x14ac:dyDescent="0.3">
      <c r="B41" s="32">
        <v>702.42010000000005</v>
      </c>
      <c r="C41" s="33" t="s">
        <v>50</v>
      </c>
      <c r="D41" s="34">
        <v>65</v>
      </c>
      <c r="E41" s="34">
        <v>10.199999999999999</v>
      </c>
      <c r="F41" s="35">
        <v>75.2</v>
      </c>
      <c r="G41" s="188">
        <f t="shared" si="0"/>
        <v>-7.6799999999999993E-2</v>
      </c>
      <c r="H41" s="189" t="e">
        <f>IF((ABS((#REF!-#REF!)*E41/100))&gt;0.1, (#REF!-#REF!)*E41/100, 0)</f>
        <v>#REF!</v>
      </c>
      <c r="I41" s="31"/>
      <c r="M41" s="83" t="s">
        <v>131</v>
      </c>
      <c r="N41" s="89"/>
    </row>
    <row r="42" spans="2:14" ht="29.15" customHeight="1" thickBot="1" x14ac:dyDescent="0.35">
      <c r="B42" s="32">
        <v>702.43010000000004</v>
      </c>
      <c r="C42" s="33" t="s">
        <v>51</v>
      </c>
      <c r="D42" s="34">
        <v>65</v>
      </c>
      <c r="E42" s="34">
        <v>10.199999999999999</v>
      </c>
      <c r="F42" s="35">
        <v>75.2</v>
      </c>
      <c r="G42" s="188">
        <f t="shared" si="0"/>
        <v>-7.6799999999999993E-2</v>
      </c>
      <c r="H42" s="189" t="e">
        <f>IF((ABS((#REF!-#REF!)*E42/100))&gt;0.1, (#REF!-#REF!)*E42/100, 0)</f>
        <v>#REF!</v>
      </c>
      <c r="I42" s="31"/>
      <c r="M42" s="93" t="s">
        <v>123</v>
      </c>
      <c r="N42" s="94"/>
    </row>
    <row r="43" spans="2:14" ht="29.15" customHeight="1" x14ac:dyDescent="0.3">
      <c r="B43" s="32" t="s">
        <v>52</v>
      </c>
      <c r="C43" s="33" t="s">
        <v>53</v>
      </c>
      <c r="D43" s="34">
        <v>57</v>
      </c>
      <c r="E43" s="34">
        <v>0.2</v>
      </c>
      <c r="F43" s="35">
        <v>57.2</v>
      </c>
      <c r="G43" s="188">
        <f t="shared" si="0"/>
        <v>-5.8417021276595739E-2</v>
      </c>
      <c r="H43" s="189" t="e">
        <f>IF((ABS((#REF!-#REF!)*E43/100))&gt;0.1, (#REF!-#REF!)*E43/100, 0)</f>
        <v>#REF!</v>
      </c>
      <c r="I43" s="31"/>
    </row>
    <row r="44" spans="2:14" ht="29.15" customHeight="1" x14ac:dyDescent="0.3">
      <c r="B44" s="37" t="s">
        <v>54</v>
      </c>
      <c r="C44" s="38" t="s">
        <v>53</v>
      </c>
      <c r="D44" s="39">
        <v>65</v>
      </c>
      <c r="E44" s="39">
        <v>0.2</v>
      </c>
      <c r="F44" s="40">
        <v>65.2</v>
      </c>
      <c r="G44" s="213">
        <f t="shared" si="0"/>
        <v>-6.6587234042553192E-2</v>
      </c>
      <c r="H44" s="214" t="e">
        <f>IF((ABS((#REF!-#REF!)*E44/100))&gt;0.1, (#REF!-#REF!)*E44/100, 0)</f>
        <v>#REF!</v>
      </c>
      <c r="I44" s="31"/>
    </row>
    <row r="45" spans="2:14" ht="29.15" customHeight="1" x14ac:dyDescent="0.3">
      <c r="B45" s="32" t="s">
        <v>55</v>
      </c>
      <c r="C45" s="33" t="s">
        <v>56</v>
      </c>
      <c r="D45" s="34">
        <v>57</v>
      </c>
      <c r="E45" s="34">
        <v>0.2</v>
      </c>
      <c r="F45" s="35">
        <v>57.2</v>
      </c>
      <c r="G45" s="188">
        <f t="shared" si="0"/>
        <v>-5.8417021276595739E-2</v>
      </c>
      <c r="H45" s="189" t="e">
        <f>IF((ABS((#REF!-#REF!)*E45/100))&gt;0.1, (#REF!-#REF!)*E45/100, 0)</f>
        <v>#REF!</v>
      </c>
      <c r="I45" s="31"/>
    </row>
    <row r="46" spans="2:14" ht="29.15" customHeight="1" x14ac:dyDescent="0.3">
      <c r="B46" s="37" t="s">
        <v>57</v>
      </c>
      <c r="C46" s="38" t="s">
        <v>56</v>
      </c>
      <c r="D46" s="39">
        <v>65</v>
      </c>
      <c r="E46" s="41">
        <v>0.2</v>
      </c>
      <c r="F46" s="40">
        <v>65.2</v>
      </c>
      <c r="G46" s="213">
        <f t="shared" si="0"/>
        <v>-6.6587234042553192E-2</v>
      </c>
      <c r="H46" s="214" t="e">
        <f>IF((ABS((#REF!-#REF!)*E46/100))&gt;0.1, (#REF!-#REF!)*E46/100, 0)</f>
        <v>#REF!</v>
      </c>
      <c r="I46" s="31"/>
    </row>
    <row r="47" spans="2:14" ht="29.15" customHeight="1" x14ac:dyDescent="0.3">
      <c r="B47" s="32">
        <v>702.46010000000001</v>
      </c>
      <c r="C47" s="33" t="s">
        <v>58</v>
      </c>
      <c r="D47" s="34">
        <v>62</v>
      </c>
      <c r="E47" s="34">
        <v>0.2</v>
      </c>
      <c r="F47" s="35">
        <v>62.2</v>
      </c>
      <c r="G47" s="188">
        <f t="shared" si="0"/>
        <v>-6.3523404255319146E-2</v>
      </c>
      <c r="H47" s="189" t="e">
        <f>IF((ABS((#REF!-#REF!)*E47/100))&gt;0.1, (#REF!-#REF!)*E47/100, 0)</f>
        <v>#REF!</v>
      </c>
      <c r="I47" s="31"/>
    </row>
    <row r="48" spans="2:14" ht="29.15" customHeight="1" x14ac:dyDescent="0.3">
      <c r="B48" s="32" t="s">
        <v>59</v>
      </c>
      <c r="C48" s="33" t="s">
        <v>60</v>
      </c>
      <c r="D48" s="34">
        <v>60</v>
      </c>
      <c r="E48" s="34">
        <v>2.7</v>
      </c>
      <c r="F48" s="35">
        <v>62.7</v>
      </c>
      <c r="G48" s="188">
        <f t="shared" si="0"/>
        <v>-6.4034042553191492E-2</v>
      </c>
      <c r="H48" s="189" t="e">
        <f>IF((ABS((#REF!-#REF!)*E48/100))&gt;0.1, (#REF!-#REF!)*E48/100, 0)</f>
        <v>#REF!</v>
      </c>
      <c r="I48" s="31"/>
    </row>
    <row r="49" spans="2:17" ht="29.15" customHeight="1" x14ac:dyDescent="0.3">
      <c r="B49" s="32" t="s">
        <v>61</v>
      </c>
      <c r="C49" s="33" t="s">
        <v>62</v>
      </c>
      <c r="D49" s="34">
        <v>65</v>
      </c>
      <c r="E49" s="34">
        <v>2.7</v>
      </c>
      <c r="F49" s="35">
        <v>67.7</v>
      </c>
      <c r="G49" s="188">
        <f t="shared" si="0"/>
        <v>-6.9140425531914892E-2</v>
      </c>
      <c r="H49" s="189" t="e">
        <f>IF((ABS((#REF!-#REF!)*E49/100))&gt;0.1, (#REF!-#REF!)*E49/100, 0)</f>
        <v>#REF!</v>
      </c>
      <c r="I49" s="31"/>
    </row>
    <row r="50" spans="2:17" ht="29.15" customHeight="1" x14ac:dyDescent="0.3">
      <c r="B50" s="32" t="s">
        <v>63</v>
      </c>
      <c r="C50" s="33" t="s">
        <v>64</v>
      </c>
      <c r="D50" s="34">
        <v>62</v>
      </c>
      <c r="E50" s="34">
        <v>0.2</v>
      </c>
      <c r="F50" s="35">
        <v>62.2</v>
      </c>
      <c r="G50" s="188">
        <f t="shared" si="0"/>
        <v>-6.3523404255319146E-2</v>
      </c>
      <c r="H50" s="189" t="e">
        <f>IF((ABS((#REF!-#REF!)*E50/100))&gt;0.1, (#REF!-#REF!)*E50/100, 0)</f>
        <v>#REF!</v>
      </c>
      <c r="I50" s="31"/>
    </row>
    <row r="51" spans="2:17" ht="29.15" customHeight="1" x14ac:dyDescent="0.3">
      <c r="B51" s="32" t="s">
        <v>65</v>
      </c>
      <c r="C51" s="33" t="s">
        <v>66</v>
      </c>
      <c r="D51" s="34">
        <v>40</v>
      </c>
      <c r="E51" s="34">
        <v>0.2</v>
      </c>
      <c r="F51" s="35">
        <v>40.200000000000003</v>
      </c>
      <c r="G51" s="188">
        <f t="shared" si="0"/>
        <v>-4.1055319148936169E-2</v>
      </c>
      <c r="H51" s="189" t="e">
        <f>IF((ABS((#REF!-#REF!)*E51/100))&gt;0.1, (#REF!-#REF!)*E51/100, 0)</f>
        <v>#REF!</v>
      </c>
      <c r="I51" s="31"/>
    </row>
    <row r="52" spans="2:17" ht="29.15" customHeight="1" x14ac:dyDescent="0.3">
      <c r="B52" s="32" t="s">
        <v>65</v>
      </c>
      <c r="C52" s="33" t="s">
        <v>67</v>
      </c>
      <c r="D52" s="42"/>
      <c r="E52" s="42"/>
      <c r="F52" s="43"/>
      <c r="G52" s="204" t="s">
        <v>68</v>
      </c>
      <c r="H52" s="205" t="e">
        <f>IF((ABS((#REF!-#REF!)*E52/100))&gt;0.1, (#REF!-#REF!)*E52/100, 0)</f>
        <v>#REF!</v>
      </c>
      <c r="I52" s="31"/>
    </row>
    <row r="53" spans="2:17" ht="29.15" customHeight="1" x14ac:dyDescent="0.3">
      <c r="B53" s="32" t="s">
        <v>151</v>
      </c>
      <c r="C53" s="33" t="s">
        <v>152</v>
      </c>
      <c r="D53" s="120">
        <v>50</v>
      </c>
      <c r="E53" s="120">
        <v>0.2</v>
      </c>
      <c r="F53" s="121">
        <v>50.2</v>
      </c>
      <c r="G53" s="206">
        <f t="shared" ref="G53" si="2">IF((ABS((($K$13-$K$12)/235)*F53/100))&gt;0.01, ((($K$13-$K$12)/235)*F53/100), 0)</f>
        <v>-5.1268085106382977E-2</v>
      </c>
      <c r="H53" s="207" t="e">
        <f>IF((ABS((#REF!-#REF!)*E53/100))&gt;0.1, (#REF!-#REF!)*E53/100, 0)</f>
        <v>#REF!</v>
      </c>
      <c r="I53" s="31"/>
    </row>
    <row r="54" spans="2:17" ht="45" customHeight="1" thickBot="1" x14ac:dyDescent="0.35">
      <c r="B54" s="208" t="s">
        <v>69</v>
      </c>
      <c r="C54" s="209"/>
      <c r="D54" s="209"/>
      <c r="E54" s="209"/>
      <c r="F54" s="209"/>
      <c r="G54" s="209"/>
      <c r="H54" s="210"/>
      <c r="I54" s="31"/>
    </row>
    <row r="55" spans="2:17" ht="16.5" customHeight="1" thickBot="1" x14ac:dyDescent="0.3">
      <c r="B55" s="44"/>
      <c r="C55" s="45"/>
      <c r="D55" s="46"/>
      <c r="E55" s="47"/>
      <c r="F55" s="48"/>
      <c r="G55" s="49"/>
      <c r="H55" s="49"/>
      <c r="I55" s="9"/>
    </row>
    <row r="56" spans="2:17" ht="44.15" customHeight="1" thickBot="1" x14ac:dyDescent="0.3">
      <c r="B56" s="190" t="s">
        <v>70</v>
      </c>
      <c r="C56" s="161"/>
      <c r="D56" s="161"/>
      <c r="E56" s="161"/>
      <c r="F56" s="161"/>
      <c r="G56" s="161"/>
      <c r="H56" s="162"/>
      <c r="I56" s="26"/>
    </row>
    <row r="57" spans="2:17" ht="31.5" thickBot="1" x14ac:dyDescent="0.35">
      <c r="B57" s="23" t="s">
        <v>21</v>
      </c>
      <c r="C57" s="24" t="s">
        <v>22</v>
      </c>
      <c r="D57" s="25" t="s">
        <v>23</v>
      </c>
      <c r="E57" s="25" t="s">
        <v>24</v>
      </c>
      <c r="F57" s="25" t="s">
        <v>25</v>
      </c>
      <c r="G57" s="182" t="s">
        <v>161</v>
      </c>
      <c r="H57" s="183"/>
      <c r="I57" s="31"/>
    </row>
    <row r="58" spans="2:17" ht="45" customHeight="1" thickBot="1" x14ac:dyDescent="0.35">
      <c r="B58" s="50" t="s">
        <v>71</v>
      </c>
      <c r="C58" s="51" t="s">
        <v>72</v>
      </c>
      <c r="D58" s="52">
        <v>65</v>
      </c>
      <c r="E58" s="53">
        <v>1</v>
      </c>
      <c r="F58" s="54">
        <f>D58+E58</f>
        <v>66</v>
      </c>
      <c r="G58" s="211">
        <f>IF((ABS((($K$13-$K$12)/2000)*F58/100))&gt;0.001, ((($K$13-$K$12)/2000)*F58/100), 0)</f>
        <v>-7.92E-3</v>
      </c>
      <c r="H58" s="212" t="e">
        <f>IF((ABS((#REF!-#REF!)*E58/100))&gt;0.1, (#REF!-#REF!)*E58/100, 0)</f>
        <v>#REF!</v>
      </c>
      <c r="I58" s="31"/>
    </row>
    <row r="59" spans="2:17" ht="16.5" customHeight="1" thickBot="1" x14ac:dyDescent="0.3">
      <c r="B59" s="44"/>
      <c r="C59" s="45"/>
      <c r="D59" s="46"/>
      <c r="E59" s="47"/>
      <c r="F59" s="48"/>
      <c r="G59" s="49"/>
      <c r="H59" s="49"/>
      <c r="I59" s="9"/>
      <c r="P59" s="21"/>
      <c r="Q59" s="21"/>
    </row>
    <row r="60" spans="2:17" ht="44.15" customHeight="1" thickBot="1" x14ac:dyDescent="0.3">
      <c r="B60" s="190" t="s">
        <v>73</v>
      </c>
      <c r="C60" s="161"/>
      <c r="D60" s="161"/>
      <c r="E60" s="161"/>
      <c r="F60" s="161"/>
      <c r="G60" s="161"/>
      <c r="H60" s="162"/>
      <c r="I60" s="26"/>
      <c r="P60" s="21"/>
      <c r="Q60" s="21"/>
    </row>
    <row r="61" spans="2:17" ht="31.5" thickBot="1" x14ac:dyDescent="0.35">
      <c r="B61" s="23" t="s">
        <v>21</v>
      </c>
      <c r="C61" s="24" t="s">
        <v>22</v>
      </c>
      <c r="D61" s="25" t="s">
        <v>23</v>
      </c>
      <c r="E61" s="25" t="s">
        <v>24</v>
      </c>
      <c r="F61" s="25" t="s">
        <v>25</v>
      </c>
      <c r="G61" s="182" t="s">
        <v>162</v>
      </c>
      <c r="H61" s="183"/>
      <c r="I61" s="31"/>
      <c r="P61" s="21"/>
      <c r="Q61" s="21"/>
    </row>
    <row r="62" spans="2:17" ht="44.15" customHeight="1" thickBot="1" x14ac:dyDescent="0.3">
      <c r="B62" s="99" t="s">
        <v>74</v>
      </c>
      <c r="C62" s="100" t="s">
        <v>75</v>
      </c>
      <c r="D62" s="101">
        <v>56</v>
      </c>
      <c r="E62" s="102">
        <v>0.2</v>
      </c>
      <c r="F62" s="103">
        <v>56.2</v>
      </c>
      <c r="G62" s="200">
        <f>IF((ABS((($K$13-$K$12)/235)*F62/100))&gt;0.01, ((($K$13-$K$12)/235)*F62/100), 0)</f>
        <v>-5.7395744680851062E-2</v>
      </c>
      <c r="H62" s="201" t="e">
        <f>IF((ABS((#REF!-#REF!)*E62/100))&gt;0.1, (#REF!-#REF!)*E62/100, 0)</f>
        <v>#REF!</v>
      </c>
      <c r="I62" s="26"/>
      <c r="P62" s="21"/>
      <c r="Q62" s="21"/>
    </row>
    <row r="63" spans="2:17" ht="31.5" thickBot="1" x14ac:dyDescent="0.35">
      <c r="B63" s="23" t="s">
        <v>21</v>
      </c>
      <c r="C63" s="24" t="s">
        <v>22</v>
      </c>
      <c r="D63" s="25" t="s">
        <v>23</v>
      </c>
      <c r="E63" s="25" t="s">
        <v>24</v>
      </c>
      <c r="F63" s="25" t="s">
        <v>25</v>
      </c>
      <c r="G63" s="182" t="s">
        <v>163</v>
      </c>
      <c r="H63" s="183"/>
      <c r="I63" s="31"/>
      <c r="P63" s="21"/>
      <c r="Q63" s="21"/>
    </row>
    <row r="64" spans="2:17" ht="44.15" customHeight="1" thickBot="1" x14ac:dyDescent="0.3">
      <c r="B64" s="50" t="s">
        <v>74</v>
      </c>
      <c r="C64" s="104" t="s">
        <v>75</v>
      </c>
      <c r="D64" s="52">
        <v>56</v>
      </c>
      <c r="E64" s="53">
        <v>0.2</v>
      </c>
      <c r="F64" s="54">
        <v>56.2</v>
      </c>
      <c r="G64" s="202">
        <f>IF((ABS((($K$13-$K$12)/2000)*F64/100))&gt;0.001, ((($K$13-$K$12)/2000)*F64/100), 0)</f>
        <v>-6.744E-3</v>
      </c>
      <c r="H64" s="203" t="e">
        <f>IF((ABS((#REF!-#REF!)*E64/100))&gt;0.1, (#REF!-#REF!)*E64/100, 0)</f>
        <v>#REF!</v>
      </c>
      <c r="I64" s="26"/>
      <c r="P64" s="21"/>
      <c r="Q64" s="21"/>
    </row>
    <row r="65" spans="2:17" ht="31.5" thickBot="1" x14ac:dyDescent="0.35">
      <c r="B65" s="23" t="s">
        <v>21</v>
      </c>
      <c r="C65" s="24" t="s">
        <v>22</v>
      </c>
      <c r="D65" s="25" t="s">
        <v>23</v>
      </c>
      <c r="E65" s="25" t="s">
        <v>24</v>
      </c>
      <c r="F65" s="25" t="s">
        <v>25</v>
      </c>
      <c r="G65" s="182" t="s">
        <v>162</v>
      </c>
      <c r="H65" s="183"/>
      <c r="I65" s="31"/>
    </row>
    <row r="66" spans="2:17" ht="44.15" customHeight="1" thickBot="1" x14ac:dyDescent="0.3">
      <c r="B66" s="27" t="s">
        <v>76</v>
      </c>
      <c r="C66" s="55" t="s">
        <v>77</v>
      </c>
      <c r="D66" s="28">
        <v>95</v>
      </c>
      <c r="E66" s="29">
        <v>0.2</v>
      </c>
      <c r="F66" s="30">
        <v>95.2</v>
      </c>
      <c r="G66" s="191">
        <f>IF((ABS((($K$13-$K$12)/235)*F66/100))&gt;0.01, ((($K$13-$K$12)/235)*F66/100), 0)</f>
        <v>-9.7225531914893609E-2</v>
      </c>
      <c r="H66" s="192" t="e">
        <f>IF((ABS((#REF!-#REF!)*E66/100))&gt;0.1, (#REF!-#REF!)*E66/100, 0)</f>
        <v>#REF!</v>
      </c>
    </row>
    <row r="67" spans="2:17" ht="31.5" thickBot="1" x14ac:dyDescent="0.3">
      <c r="B67" s="23" t="s">
        <v>21</v>
      </c>
      <c r="C67" s="24" t="s">
        <v>22</v>
      </c>
      <c r="D67" s="25" t="s">
        <v>23</v>
      </c>
      <c r="E67" s="25" t="s">
        <v>24</v>
      </c>
      <c r="F67" s="25" t="s">
        <v>25</v>
      </c>
      <c r="G67" s="182" t="s">
        <v>163</v>
      </c>
      <c r="H67" s="183"/>
      <c r="I67" s="26"/>
      <c r="P67" s="21"/>
      <c r="Q67" s="21"/>
    </row>
    <row r="68" spans="2:17" ht="44.15" customHeight="1" thickBot="1" x14ac:dyDescent="0.35">
      <c r="B68" s="105" t="s">
        <v>78</v>
      </c>
      <c r="C68" s="106" t="s">
        <v>79</v>
      </c>
      <c r="D68" s="107">
        <v>40</v>
      </c>
      <c r="E68" s="107">
        <v>0.2</v>
      </c>
      <c r="F68" s="108">
        <v>40.200000000000003</v>
      </c>
      <c r="G68" s="193">
        <f>IF((ABS((($K$13-$K$12)/2000)*F68/100))&gt;0.001, ((($K$13-$K$12)/2000)*F68/100), 0)</f>
        <v>-4.8240000000000002E-3</v>
      </c>
      <c r="H68" s="194" t="e">
        <f>IF((ABS((#REF!-#REF!)*E68/100))&gt;0.1, (#REF!-#REF!)*E68/100, 0)</f>
        <v>#REF!</v>
      </c>
      <c r="I68" s="31"/>
      <c r="P68" s="21"/>
      <c r="Q68" s="21"/>
    </row>
    <row r="69" spans="2:17" ht="44.15" customHeight="1" thickBot="1" x14ac:dyDescent="0.3">
      <c r="B69" s="195" t="s">
        <v>80</v>
      </c>
      <c r="C69" s="196"/>
      <c r="D69" s="196"/>
      <c r="E69" s="196"/>
      <c r="F69" s="196"/>
      <c r="G69" s="196"/>
      <c r="H69" s="197"/>
    </row>
    <row r="70" spans="2:17" ht="31.5" thickBot="1" x14ac:dyDescent="0.3">
      <c r="B70" s="23" t="s">
        <v>21</v>
      </c>
      <c r="C70" s="24" t="s">
        <v>22</v>
      </c>
      <c r="D70" s="25" t="s">
        <v>23</v>
      </c>
      <c r="E70" s="25" t="s">
        <v>24</v>
      </c>
      <c r="F70" s="25" t="s">
        <v>25</v>
      </c>
      <c r="G70" s="182" t="s">
        <v>164</v>
      </c>
      <c r="H70" s="183"/>
      <c r="I70" s="9"/>
    </row>
    <row r="71" spans="2:17" ht="56.25" customHeight="1" thickBot="1" x14ac:dyDescent="0.3">
      <c r="B71" s="50" t="s">
        <v>74</v>
      </c>
      <c r="C71" s="51" t="s">
        <v>75</v>
      </c>
      <c r="D71" s="52">
        <v>56</v>
      </c>
      <c r="E71" s="53">
        <v>0.2</v>
      </c>
      <c r="F71" s="54">
        <v>56.2</v>
      </c>
      <c r="G71" s="211">
        <f>IF((ABS((($K$13-$K$12)/14400)*F71/100))&gt;0.002, ((($K$13-$K$12)/14400)*F71/100), 0)</f>
        <v>0</v>
      </c>
      <c r="H71" s="212" t="e">
        <f>IF((ABS((#REF!-#REF!)*E71/100))&gt;0.1, (#REF!-#REF!)*E71/100, 0)</f>
        <v>#REF!</v>
      </c>
      <c r="I71" s="26"/>
    </row>
    <row r="72" spans="2:17" ht="18.75" customHeight="1" thickBot="1" x14ac:dyDescent="0.35">
      <c r="I72" s="31"/>
    </row>
    <row r="73" spans="2:17" ht="44.15" customHeight="1" thickBot="1" x14ac:dyDescent="0.35">
      <c r="B73" s="190" t="s">
        <v>81</v>
      </c>
      <c r="C73" s="161"/>
      <c r="D73" s="161"/>
      <c r="E73" s="161"/>
      <c r="F73" s="161"/>
      <c r="G73" s="161"/>
      <c r="H73" s="162"/>
      <c r="I73" s="31"/>
    </row>
    <row r="74" spans="2:17" ht="31.5" thickBot="1" x14ac:dyDescent="0.35">
      <c r="B74" s="57" t="s">
        <v>21</v>
      </c>
      <c r="C74" s="24" t="s">
        <v>22</v>
      </c>
      <c r="D74" s="25" t="s">
        <v>23</v>
      </c>
      <c r="E74" s="25" t="s">
        <v>82</v>
      </c>
      <c r="F74" s="25" t="s">
        <v>25</v>
      </c>
      <c r="G74" s="182" t="s">
        <v>83</v>
      </c>
      <c r="H74" s="183"/>
      <c r="I74" s="31"/>
    </row>
    <row r="75" spans="2:17" ht="22" customHeight="1" x14ac:dyDescent="0.3">
      <c r="B75" s="58" t="s">
        <v>84</v>
      </c>
      <c r="C75" s="55" t="s">
        <v>85</v>
      </c>
      <c r="D75" s="28">
        <v>9</v>
      </c>
      <c r="E75" s="29">
        <v>0.2</v>
      </c>
      <c r="F75" s="30">
        <v>9.1999999999999993</v>
      </c>
      <c r="G75" s="191">
        <f t="shared" ref="G75:G83" si="3">IF((ABS(($K$13-$K$12)*F75/100))&gt;0.1, ($K$13-$K$12)*F75/100, 0)</f>
        <v>-2.2079999999999997</v>
      </c>
      <c r="H75" s="192" t="e">
        <f>IF((ABS((#REF!-#REF!)*E75/100))&gt;0.1, (#REF!-#REF!)*E75/100, 0)</f>
        <v>#REF!</v>
      </c>
      <c r="I75" s="31"/>
    </row>
    <row r="76" spans="2:17" ht="22" customHeight="1" x14ac:dyDescent="0.3">
      <c r="B76" s="59" t="s">
        <v>86</v>
      </c>
      <c r="C76" s="56" t="s">
        <v>87</v>
      </c>
      <c r="D76" s="34">
        <v>9</v>
      </c>
      <c r="E76" s="34">
        <v>0.2</v>
      </c>
      <c r="F76" s="35">
        <v>9.1999999999999993</v>
      </c>
      <c r="G76" s="188">
        <f t="shared" si="3"/>
        <v>-2.2079999999999997</v>
      </c>
      <c r="H76" s="189" t="e">
        <f>IF((ABS((#REF!-#REF!)*E76/100))&gt;0.1, (#REF!-#REF!)*E76/100, 0)</f>
        <v>#REF!</v>
      </c>
      <c r="I76" s="31"/>
    </row>
    <row r="77" spans="2:17" ht="22" customHeight="1" x14ac:dyDescent="0.3">
      <c r="B77" s="59" t="s">
        <v>88</v>
      </c>
      <c r="C77" s="56" t="s">
        <v>89</v>
      </c>
      <c r="D77" s="34">
        <v>9</v>
      </c>
      <c r="E77" s="34">
        <v>0.2</v>
      </c>
      <c r="F77" s="35">
        <v>9.1999999999999993</v>
      </c>
      <c r="G77" s="188">
        <f t="shared" si="3"/>
        <v>-2.2079999999999997</v>
      </c>
      <c r="H77" s="189" t="e">
        <f>IF((ABS((#REF!-#REF!)*E77/100))&gt;0.1, (#REF!-#REF!)*E77/100, 0)</f>
        <v>#REF!</v>
      </c>
      <c r="I77" s="31"/>
    </row>
    <row r="78" spans="2:17" ht="22" customHeight="1" x14ac:dyDescent="0.3">
      <c r="B78" s="59" t="s">
        <v>90</v>
      </c>
      <c r="C78" s="56" t="s">
        <v>91</v>
      </c>
      <c r="D78" s="34">
        <v>7.5</v>
      </c>
      <c r="E78" s="34">
        <v>0.2</v>
      </c>
      <c r="F78" s="35">
        <v>7.7</v>
      </c>
      <c r="G78" s="188">
        <f t="shared" si="3"/>
        <v>-1.8480000000000001</v>
      </c>
      <c r="H78" s="189" t="e">
        <f>IF((ABS((#REF!-#REF!)*E78/100))&gt;0.1, (#REF!-#REF!)*E78/100, 0)</f>
        <v>#REF!</v>
      </c>
      <c r="I78" s="31"/>
    </row>
    <row r="79" spans="2:17" ht="22" customHeight="1" x14ac:dyDescent="0.3">
      <c r="B79" s="59" t="s">
        <v>92</v>
      </c>
      <c r="C79" s="56" t="s">
        <v>93</v>
      </c>
      <c r="D79" s="34">
        <v>7.5</v>
      </c>
      <c r="E79" s="34">
        <v>0.2</v>
      </c>
      <c r="F79" s="35">
        <v>7.7</v>
      </c>
      <c r="G79" s="188">
        <f t="shared" si="3"/>
        <v>-1.8480000000000001</v>
      </c>
      <c r="H79" s="189" t="e">
        <f>IF((ABS((#REF!-#REF!)*E79/100))&gt;0.1, (#REF!-#REF!)*E79/100, 0)</f>
        <v>#REF!</v>
      </c>
      <c r="I79" s="31"/>
    </row>
    <row r="80" spans="2:17" ht="22" customHeight="1" x14ac:dyDescent="0.3">
      <c r="B80" s="59" t="s">
        <v>94</v>
      </c>
      <c r="C80" s="56" t="s">
        <v>95</v>
      </c>
      <c r="D80" s="34">
        <v>7.5</v>
      </c>
      <c r="E80" s="34">
        <v>0.2</v>
      </c>
      <c r="F80" s="35">
        <v>7.7</v>
      </c>
      <c r="G80" s="188">
        <f t="shared" si="3"/>
        <v>-1.8480000000000001</v>
      </c>
      <c r="H80" s="189" t="e">
        <f>IF((ABS((#REF!-#REF!)*E80/100))&gt;0.1, (#REF!-#REF!)*E80/100, 0)</f>
        <v>#REF!</v>
      </c>
      <c r="I80" s="31"/>
    </row>
    <row r="81" spans="2:14" ht="22" customHeight="1" x14ac:dyDescent="0.25">
      <c r="B81" s="59" t="s">
        <v>96</v>
      </c>
      <c r="C81" s="56" t="s">
        <v>97</v>
      </c>
      <c r="D81" s="34">
        <v>7.5</v>
      </c>
      <c r="E81" s="34">
        <v>0.2</v>
      </c>
      <c r="F81" s="35">
        <v>7.7</v>
      </c>
      <c r="G81" s="188">
        <f t="shared" si="3"/>
        <v>-1.8480000000000001</v>
      </c>
      <c r="H81" s="189" t="e">
        <f>IF((ABS((#REF!-#REF!)*E81/100))&gt;0.1, (#REF!-#REF!)*E81/100, 0)</f>
        <v>#REF!</v>
      </c>
    </row>
    <row r="82" spans="2:14" ht="22" customHeight="1" x14ac:dyDescent="0.25">
      <c r="B82" s="59" t="s">
        <v>158</v>
      </c>
      <c r="C82" s="56" t="s">
        <v>159</v>
      </c>
      <c r="D82" s="120">
        <v>13.5</v>
      </c>
      <c r="E82" s="120">
        <v>0.2</v>
      </c>
      <c r="F82" s="121">
        <v>13.7</v>
      </c>
      <c r="G82" s="188">
        <f t="shared" si="3"/>
        <v>-3.2879999999999994</v>
      </c>
      <c r="H82" s="189" t="e">
        <f>IF((ABS((#REF!-#REF!)*E82/100))&gt;0.1, (#REF!-#REF!)*E82/100, 0)</f>
        <v>#REF!</v>
      </c>
      <c r="I82" s="9"/>
    </row>
    <row r="83" spans="2:14" ht="56.25" customHeight="1" thickBot="1" x14ac:dyDescent="0.3">
      <c r="B83" s="13" t="s">
        <v>98</v>
      </c>
      <c r="C83" s="60" t="s">
        <v>160</v>
      </c>
      <c r="D83" s="122">
        <v>12</v>
      </c>
      <c r="E83" s="122">
        <v>0.2</v>
      </c>
      <c r="F83" s="123">
        <v>12.2</v>
      </c>
      <c r="G83" s="186">
        <f t="shared" si="3"/>
        <v>-2.9279999999999995</v>
      </c>
      <c r="H83" s="187" t="e">
        <f>IF((ABS((#REF!-#REF!)*E83/100))&gt;0.1, (#REF!-#REF!)*E83/100, 0)</f>
        <v>#REF!</v>
      </c>
      <c r="I83" s="26"/>
    </row>
    <row r="84" spans="2:14" ht="17.25" customHeight="1" thickBot="1" x14ac:dyDescent="0.35">
      <c r="I84" s="31"/>
    </row>
    <row r="85" spans="2:14" ht="43.5" customHeight="1" thickBot="1" x14ac:dyDescent="0.35">
      <c r="B85" s="190" t="s">
        <v>99</v>
      </c>
      <c r="C85" s="161"/>
      <c r="D85" s="161"/>
      <c r="E85" s="161"/>
      <c r="F85" s="161"/>
      <c r="G85" s="161"/>
      <c r="H85" s="162"/>
      <c r="I85" s="31"/>
    </row>
    <row r="86" spans="2:14" ht="31.5" thickBot="1" x14ac:dyDescent="0.3">
      <c r="B86" s="57" t="s">
        <v>21</v>
      </c>
      <c r="C86" s="24" t="s">
        <v>22</v>
      </c>
      <c r="D86" s="25" t="s">
        <v>23</v>
      </c>
      <c r="E86" s="25" t="s">
        <v>82</v>
      </c>
      <c r="F86" s="25" t="s">
        <v>25</v>
      </c>
      <c r="G86" s="182" t="s">
        <v>83</v>
      </c>
      <c r="H86" s="183"/>
    </row>
    <row r="87" spans="2:14" ht="22" customHeight="1" x14ac:dyDescent="0.25">
      <c r="B87" s="63" t="s">
        <v>100</v>
      </c>
      <c r="C87" s="64" t="s">
        <v>101</v>
      </c>
      <c r="D87" s="65">
        <v>6.5</v>
      </c>
      <c r="E87" s="66">
        <v>1</v>
      </c>
      <c r="F87" s="67">
        <v>7.5</v>
      </c>
      <c r="G87" s="184">
        <f>IF((ABS(($K$13-$K$12)*F87/100))&gt;0.1, ($K$13-$K$12)*F87/100, 0)</f>
        <v>-1.8</v>
      </c>
      <c r="H87" s="185" t="e">
        <f>IF((ABS((#REF!-#REF!)*E87/100))&gt;0.1, (#REF!-#REF!)*E87/100, 0)</f>
        <v>#REF!</v>
      </c>
    </row>
    <row r="88" spans="2:14" ht="43.5" customHeight="1" thickBot="1" x14ac:dyDescent="0.3">
      <c r="B88" s="68" t="s">
        <v>102</v>
      </c>
      <c r="C88" s="60" t="s">
        <v>103</v>
      </c>
      <c r="D88" s="61">
        <v>6.5</v>
      </c>
      <c r="E88" s="61">
        <v>1</v>
      </c>
      <c r="F88" s="62">
        <v>7.5</v>
      </c>
      <c r="G88" s="186">
        <f>IF((ABS(($K$13-$K$12)*F88/100))&gt;0.1, ($K$13-$K$12)*F88/100, 0)</f>
        <v>-1.8</v>
      </c>
      <c r="H88" s="187" t="e">
        <f>IF((ABS((#REF!-#REF!)*E88/100))&gt;0.1, (#REF!-#REF!)*E88/100, 0)</f>
        <v>#REF!</v>
      </c>
    </row>
    <row r="89" spans="2:14" ht="30" customHeight="1" thickBot="1" x14ac:dyDescent="0.3"/>
    <row r="90" spans="2:14" ht="71.150000000000006" customHeight="1" thickBot="1" x14ac:dyDescent="0.3">
      <c r="B90" s="172" t="s">
        <v>104</v>
      </c>
      <c r="C90" s="173"/>
      <c r="D90" s="173"/>
      <c r="E90" s="173"/>
      <c r="F90" s="173"/>
      <c r="G90" s="173"/>
      <c r="H90" s="174"/>
    </row>
    <row r="91" spans="2:14" ht="76.5" customHeight="1" thickBot="1" x14ac:dyDescent="0.3">
      <c r="B91" s="160" t="s">
        <v>167</v>
      </c>
      <c r="C91" s="161"/>
      <c r="D91" s="161"/>
      <c r="E91" s="161"/>
      <c r="F91" s="161"/>
      <c r="G91" s="161"/>
      <c r="H91" s="162"/>
    </row>
    <row r="92" spans="2:14" ht="41.5" customHeight="1" thickBot="1" x14ac:dyDescent="0.3">
      <c r="B92" s="156"/>
      <c r="C92" s="156"/>
      <c r="D92" s="156"/>
      <c r="E92" s="156"/>
      <c r="F92" s="156"/>
      <c r="G92" s="156"/>
      <c r="H92" s="156"/>
    </row>
    <row r="93" spans="2:14" ht="33" customHeight="1" x14ac:dyDescent="0.25">
      <c r="B93" s="163" t="s">
        <v>146</v>
      </c>
      <c r="C93" s="140" t="s">
        <v>105</v>
      </c>
      <c r="D93" s="69" t="s">
        <v>106</v>
      </c>
      <c r="E93" s="175" t="s">
        <v>107</v>
      </c>
      <c r="F93" s="175"/>
      <c r="G93" s="176" t="s">
        <v>108</v>
      </c>
      <c r="H93" s="177"/>
    </row>
    <row r="94" spans="2:14" s="70" customFormat="1" ht="33" customHeight="1" thickBot="1" x14ac:dyDescent="0.4">
      <c r="B94" s="164"/>
      <c r="C94" s="181">
        <v>235</v>
      </c>
      <c r="D94" s="181"/>
      <c r="E94" s="181"/>
      <c r="F94" s="181"/>
      <c r="G94" s="178"/>
      <c r="H94" s="179"/>
      <c r="J94" s="10"/>
      <c r="K94" s="10"/>
      <c r="L94" s="10"/>
      <c r="M94" s="1"/>
      <c r="N94" s="1"/>
    </row>
    <row r="95" spans="2:14" s="70" customFormat="1" ht="33" customHeight="1" x14ac:dyDescent="0.35">
      <c r="B95" s="156"/>
      <c r="C95" s="156"/>
      <c r="D95" s="156"/>
      <c r="E95" s="156"/>
      <c r="F95" s="156"/>
      <c r="G95" s="156"/>
      <c r="H95" s="156"/>
      <c r="J95" s="10"/>
      <c r="K95" s="10"/>
      <c r="L95" s="10"/>
      <c r="M95" s="1"/>
      <c r="N95" s="1"/>
    </row>
    <row r="96" spans="2:14" s="70" customFormat="1" ht="40.5" customHeight="1" x14ac:dyDescent="0.35">
      <c r="B96" s="157" t="s">
        <v>147</v>
      </c>
      <c r="C96" s="157"/>
      <c r="D96" s="157"/>
      <c r="E96" s="157"/>
      <c r="F96" s="157"/>
      <c r="G96" s="157"/>
      <c r="H96" s="157"/>
      <c r="J96" s="10"/>
      <c r="K96" s="10"/>
      <c r="L96" s="10"/>
      <c r="M96" s="1"/>
      <c r="N96" s="1"/>
    </row>
    <row r="97" spans="2:17" s="70" customFormat="1" ht="33" customHeight="1" x14ac:dyDescent="0.35">
      <c r="B97" s="158" t="s">
        <v>109</v>
      </c>
      <c r="C97" s="158"/>
      <c r="E97" s="71"/>
      <c r="F97" s="71"/>
      <c r="G97" s="71"/>
      <c r="H97" s="71"/>
      <c r="J97" s="10"/>
      <c r="K97" s="10"/>
      <c r="L97" s="10"/>
      <c r="M97" s="1"/>
      <c r="N97" s="1"/>
    </row>
    <row r="98" spans="2:17" ht="43.5" customHeight="1" x14ac:dyDescent="0.35">
      <c r="B98" s="70"/>
      <c r="C98" s="95" t="str">
        <f>CONCATENATE(" $3.000"," +")</f>
        <v xml:space="preserve"> $3.000 +</v>
      </c>
      <c r="D98" s="96">
        <f>G22</f>
        <v>-0.10233191489361701</v>
      </c>
      <c r="E98" s="97" t="s">
        <v>140</v>
      </c>
      <c r="F98" s="72">
        <f>(3+G22)</f>
        <v>2.8976680851063832</v>
      </c>
      <c r="G98" s="16"/>
      <c r="H98" s="16"/>
    </row>
    <row r="99" spans="2:17" ht="31.5" customHeight="1" x14ac:dyDescent="0.4">
      <c r="B99" s="159" t="s">
        <v>141</v>
      </c>
      <c r="C99" s="159"/>
      <c r="D99" s="98">
        <f>F98</f>
        <v>2.8976680851063832</v>
      </c>
      <c r="E99" s="73" t="s">
        <v>110</v>
      </c>
      <c r="F99" s="70"/>
      <c r="G99" s="16"/>
      <c r="H99" s="16"/>
      <c r="I99" s="9"/>
      <c r="P99" s="21"/>
      <c r="Q99" s="21"/>
    </row>
    <row r="100" spans="2:17" ht="30" customHeight="1" thickBot="1" x14ac:dyDescent="0.4">
      <c r="B100" s="70"/>
      <c r="C100" s="70"/>
      <c r="D100" s="72"/>
      <c r="E100" s="16"/>
      <c r="F100" s="16"/>
      <c r="G100" s="16"/>
      <c r="H100" s="16"/>
    </row>
    <row r="101" spans="2:17" ht="71.150000000000006" customHeight="1" thickBot="1" x14ac:dyDescent="0.3">
      <c r="B101" s="172" t="s">
        <v>104</v>
      </c>
      <c r="C101" s="173"/>
      <c r="D101" s="173"/>
      <c r="E101" s="173"/>
      <c r="F101" s="173"/>
      <c r="G101" s="173"/>
      <c r="H101" s="174"/>
    </row>
    <row r="102" spans="2:17" ht="80.25" customHeight="1" thickBot="1" x14ac:dyDescent="0.3">
      <c r="B102" s="160" t="s">
        <v>165</v>
      </c>
      <c r="C102" s="161"/>
      <c r="D102" s="161"/>
      <c r="E102" s="161"/>
      <c r="F102" s="161"/>
      <c r="G102" s="161"/>
      <c r="H102" s="162"/>
    </row>
    <row r="103" spans="2:17" ht="41.5" customHeight="1" thickBot="1" x14ac:dyDescent="0.3">
      <c r="B103" s="156"/>
      <c r="C103" s="156"/>
      <c r="D103" s="156"/>
      <c r="E103" s="156"/>
      <c r="F103" s="156"/>
      <c r="G103" s="156"/>
      <c r="H103" s="156"/>
    </row>
    <row r="104" spans="2:17" ht="33" customHeight="1" x14ac:dyDescent="0.25">
      <c r="B104" s="163" t="s">
        <v>166</v>
      </c>
      <c r="C104" s="140" t="s">
        <v>105</v>
      </c>
      <c r="D104" s="69" t="s">
        <v>106</v>
      </c>
      <c r="E104" s="175" t="s">
        <v>107</v>
      </c>
      <c r="F104" s="175"/>
      <c r="G104" s="176" t="s">
        <v>108</v>
      </c>
      <c r="H104" s="177"/>
    </row>
    <row r="105" spans="2:17" s="70" customFormat="1" ht="33" customHeight="1" thickBot="1" x14ac:dyDescent="0.4">
      <c r="B105" s="164"/>
      <c r="C105" s="181">
        <v>2000</v>
      </c>
      <c r="D105" s="181"/>
      <c r="E105" s="181"/>
      <c r="F105" s="181"/>
      <c r="G105" s="178"/>
      <c r="H105" s="179"/>
      <c r="J105" s="10"/>
      <c r="K105" s="10"/>
      <c r="L105" s="10"/>
      <c r="M105" s="1"/>
      <c r="N105" s="1"/>
    </row>
    <row r="106" spans="2:17" s="70" customFormat="1" ht="33" customHeight="1" x14ac:dyDescent="0.35">
      <c r="B106" s="156"/>
      <c r="C106" s="156"/>
      <c r="D106" s="156"/>
      <c r="E106" s="156"/>
      <c r="F106" s="156"/>
      <c r="G106" s="156"/>
      <c r="H106" s="156"/>
      <c r="J106" s="10"/>
      <c r="K106" s="10"/>
      <c r="L106" s="10"/>
      <c r="M106" s="1"/>
      <c r="N106" s="1"/>
    </row>
    <row r="107" spans="2:17" s="70" customFormat="1" ht="40.5" customHeight="1" x14ac:dyDescent="0.35">
      <c r="B107" s="157" t="s">
        <v>168</v>
      </c>
      <c r="C107" s="157"/>
      <c r="D107" s="157"/>
      <c r="E107" s="157"/>
      <c r="F107" s="157"/>
      <c r="G107" s="157"/>
      <c r="H107" s="157"/>
      <c r="J107" s="10"/>
      <c r="K107" s="10"/>
      <c r="L107" s="10"/>
      <c r="M107" s="1"/>
      <c r="N107" s="1"/>
    </row>
    <row r="108" spans="2:17" s="70" customFormat="1" ht="33" customHeight="1" x14ac:dyDescent="0.35">
      <c r="B108" s="158" t="s">
        <v>109</v>
      </c>
      <c r="C108" s="158"/>
      <c r="E108" s="71"/>
      <c r="F108" s="71"/>
      <c r="G108" s="71"/>
      <c r="H108" s="71"/>
      <c r="J108" s="10"/>
      <c r="K108" s="10"/>
      <c r="L108" s="10"/>
      <c r="M108" s="1"/>
      <c r="N108" s="1"/>
    </row>
    <row r="109" spans="2:17" ht="43.5" customHeight="1" x14ac:dyDescent="0.35">
      <c r="B109" s="70"/>
      <c r="C109" s="95" t="str">
        <f>CONCATENATE(" $0.550"," +")</f>
        <v xml:space="preserve"> $0.550 +</v>
      </c>
      <c r="D109" s="96">
        <f>G58</f>
        <v>-7.92E-3</v>
      </c>
      <c r="E109" s="97" t="s">
        <v>140</v>
      </c>
      <c r="F109" s="72">
        <f>(0.55+G58)</f>
        <v>0.54208000000000001</v>
      </c>
      <c r="G109" s="16"/>
      <c r="H109" s="16"/>
    </row>
    <row r="110" spans="2:17" ht="31.5" customHeight="1" x14ac:dyDescent="0.4">
      <c r="B110" s="159" t="s">
        <v>141</v>
      </c>
      <c r="C110" s="159"/>
      <c r="D110" s="98">
        <f>F109</f>
        <v>0.54208000000000001</v>
      </c>
      <c r="E110" s="73" t="s">
        <v>116</v>
      </c>
      <c r="F110" s="70"/>
      <c r="G110" s="16"/>
      <c r="H110" s="16"/>
      <c r="I110" s="9"/>
      <c r="P110" s="21"/>
      <c r="Q110" s="21"/>
    </row>
    <row r="111" spans="2:17" ht="30" customHeight="1" thickBot="1" x14ac:dyDescent="0.4">
      <c r="B111" s="70"/>
      <c r="C111" s="70"/>
      <c r="D111" s="72"/>
      <c r="E111" s="16"/>
      <c r="F111" s="16"/>
      <c r="G111" s="16"/>
      <c r="H111" s="16"/>
    </row>
    <row r="112" spans="2:17" ht="71.150000000000006" customHeight="1" thickBot="1" x14ac:dyDescent="0.3">
      <c r="B112" s="172" t="s">
        <v>104</v>
      </c>
      <c r="C112" s="173"/>
      <c r="D112" s="173"/>
      <c r="E112" s="173"/>
      <c r="F112" s="173"/>
      <c r="G112" s="173"/>
      <c r="H112" s="174"/>
    </row>
    <row r="113" spans="2:17" ht="110.25" customHeight="1" thickBot="1" x14ac:dyDescent="0.3">
      <c r="B113" s="160" t="s">
        <v>111</v>
      </c>
      <c r="C113" s="161"/>
      <c r="D113" s="161"/>
      <c r="E113" s="161"/>
      <c r="F113" s="161"/>
      <c r="G113" s="161"/>
      <c r="H113" s="162"/>
    </row>
    <row r="114" spans="2:17" ht="38.5" customHeight="1" thickBot="1" x14ac:dyDescent="0.3">
      <c r="B114" s="156"/>
      <c r="C114" s="156"/>
      <c r="D114" s="156"/>
      <c r="E114" s="156"/>
      <c r="F114" s="156"/>
      <c r="G114" s="156"/>
      <c r="H114" s="156"/>
    </row>
    <row r="115" spans="2:17" ht="33" customHeight="1" x14ac:dyDescent="0.25">
      <c r="B115" s="163" t="s">
        <v>145</v>
      </c>
      <c r="C115" s="140" t="s">
        <v>105</v>
      </c>
      <c r="D115" s="69" t="s">
        <v>106</v>
      </c>
      <c r="E115" s="175" t="s">
        <v>107</v>
      </c>
      <c r="F115" s="175"/>
      <c r="G115" s="176" t="s">
        <v>112</v>
      </c>
      <c r="H115" s="177"/>
    </row>
    <row r="116" spans="2:17" s="70" customFormat="1" ht="33" customHeight="1" thickBot="1" x14ac:dyDescent="0.4">
      <c r="B116" s="164"/>
      <c r="C116" s="181">
        <v>235</v>
      </c>
      <c r="D116" s="181"/>
      <c r="E116" s="181"/>
      <c r="F116" s="181"/>
      <c r="G116" s="178"/>
      <c r="H116" s="179"/>
      <c r="J116" s="10"/>
      <c r="K116" s="10"/>
      <c r="L116" s="10"/>
      <c r="M116" s="1"/>
      <c r="N116" s="1"/>
    </row>
    <row r="117" spans="2:17" s="70" customFormat="1" ht="33" customHeight="1" x14ac:dyDescent="0.35">
      <c r="B117" s="156"/>
      <c r="C117" s="156"/>
      <c r="D117" s="156"/>
      <c r="E117" s="156"/>
      <c r="F117" s="156"/>
      <c r="G117" s="156"/>
      <c r="H117" s="156"/>
      <c r="J117" s="10"/>
      <c r="K117" s="10"/>
      <c r="L117" s="10"/>
      <c r="M117" s="1"/>
      <c r="N117" s="1"/>
    </row>
    <row r="118" spans="2:17" s="70" customFormat="1" ht="40.5" customHeight="1" x14ac:dyDescent="0.35">
      <c r="B118" s="157" t="s">
        <v>113</v>
      </c>
      <c r="C118" s="157"/>
      <c r="D118" s="157"/>
      <c r="E118" s="157"/>
      <c r="F118" s="157"/>
      <c r="G118" s="157"/>
      <c r="H118" s="157"/>
      <c r="J118" s="10"/>
      <c r="K118" s="10"/>
      <c r="L118" s="10"/>
      <c r="M118" s="1"/>
      <c r="N118" s="1"/>
    </row>
    <row r="119" spans="2:17" s="70" customFormat="1" ht="33" customHeight="1" x14ac:dyDescent="0.35">
      <c r="B119" s="158" t="s">
        <v>109</v>
      </c>
      <c r="C119" s="158"/>
      <c r="E119" s="71"/>
      <c r="F119" s="71"/>
      <c r="G119" s="71"/>
      <c r="H119" s="71"/>
      <c r="J119" s="10"/>
      <c r="K119" s="10"/>
      <c r="L119" s="10"/>
      <c r="M119" s="1"/>
      <c r="N119" s="1"/>
    </row>
    <row r="120" spans="2:17" ht="43.5" customHeight="1" x14ac:dyDescent="0.35">
      <c r="B120" s="70"/>
      <c r="C120" s="95" t="str">
        <f>CONCATENATE(" $45.000"," +")</f>
        <v xml:space="preserve"> $45.000 +</v>
      </c>
      <c r="D120" s="96">
        <f>G62</f>
        <v>-5.7395744680851062E-2</v>
      </c>
      <c r="E120" s="97" t="s">
        <v>140</v>
      </c>
      <c r="F120" s="72">
        <f>(45+G62)</f>
        <v>44.942604255319146</v>
      </c>
      <c r="G120" s="16"/>
      <c r="H120" s="16"/>
    </row>
    <row r="121" spans="2:17" ht="33" customHeight="1" x14ac:dyDescent="0.4">
      <c r="B121" s="159" t="s">
        <v>141</v>
      </c>
      <c r="C121" s="159"/>
      <c r="D121" s="98">
        <f>F120</f>
        <v>44.942604255319146</v>
      </c>
      <c r="E121" s="73" t="s">
        <v>110</v>
      </c>
      <c r="F121" s="70"/>
      <c r="G121" s="16"/>
      <c r="H121" s="16"/>
      <c r="I121" s="9"/>
      <c r="P121" s="21"/>
      <c r="Q121" s="21"/>
    </row>
    <row r="122" spans="2:17" ht="30" customHeight="1" thickBot="1" x14ac:dyDescent="0.4">
      <c r="B122" s="70"/>
      <c r="C122" s="70"/>
      <c r="D122" s="72"/>
      <c r="E122" s="16"/>
      <c r="F122" s="16"/>
      <c r="G122" s="16"/>
      <c r="H122" s="16"/>
    </row>
    <row r="123" spans="2:17" ht="71.150000000000006" customHeight="1" thickBot="1" x14ac:dyDescent="0.3">
      <c r="B123" s="172" t="s">
        <v>104</v>
      </c>
      <c r="C123" s="173"/>
      <c r="D123" s="173"/>
      <c r="E123" s="173"/>
      <c r="F123" s="173"/>
      <c r="G123" s="173"/>
      <c r="H123" s="174"/>
    </row>
    <row r="124" spans="2:17" ht="74.25" customHeight="1" thickBot="1" x14ac:dyDescent="0.3">
      <c r="B124" s="160" t="s">
        <v>114</v>
      </c>
      <c r="C124" s="161"/>
      <c r="D124" s="161"/>
      <c r="E124" s="161"/>
      <c r="F124" s="161"/>
      <c r="G124" s="161"/>
      <c r="H124" s="162"/>
    </row>
    <row r="125" spans="2:17" ht="33.65" customHeight="1" thickBot="1" x14ac:dyDescent="0.3">
      <c r="B125" s="156"/>
      <c r="C125" s="156"/>
      <c r="D125" s="156"/>
      <c r="E125" s="156"/>
      <c r="F125" s="156"/>
      <c r="G125" s="156"/>
      <c r="H125" s="156"/>
    </row>
    <row r="126" spans="2:17" ht="33" customHeight="1" x14ac:dyDescent="0.25">
      <c r="B126" s="163" t="s">
        <v>144</v>
      </c>
      <c r="C126" s="140" t="s">
        <v>105</v>
      </c>
      <c r="D126" s="69" t="s">
        <v>106</v>
      </c>
      <c r="E126" s="175" t="s">
        <v>107</v>
      </c>
      <c r="F126" s="175"/>
      <c r="G126" s="176" t="s">
        <v>112</v>
      </c>
      <c r="H126" s="177"/>
    </row>
    <row r="127" spans="2:17" s="70" customFormat="1" ht="33" customHeight="1" thickBot="1" x14ac:dyDescent="0.4">
      <c r="B127" s="164"/>
      <c r="C127" s="181">
        <v>2000</v>
      </c>
      <c r="D127" s="181"/>
      <c r="E127" s="181"/>
      <c r="F127" s="181"/>
      <c r="G127" s="178"/>
      <c r="H127" s="179"/>
      <c r="J127" s="10"/>
      <c r="K127" s="10"/>
      <c r="L127" s="10"/>
      <c r="M127" s="1"/>
      <c r="N127" s="1"/>
    </row>
    <row r="128" spans="2:17" s="70" customFormat="1" ht="33" customHeight="1" x14ac:dyDescent="0.35">
      <c r="B128" s="156"/>
      <c r="C128" s="156"/>
      <c r="D128" s="156"/>
      <c r="E128" s="156"/>
      <c r="F128" s="156"/>
      <c r="G128" s="156"/>
      <c r="H128" s="156"/>
      <c r="J128" s="10"/>
      <c r="K128" s="10"/>
      <c r="L128" s="10"/>
      <c r="M128" s="1"/>
      <c r="N128" s="1"/>
    </row>
    <row r="129" spans="2:17" s="70" customFormat="1" ht="40.5" customHeight="1" x14ac:dyDescent="0.35">
      <c r="B129" s="157" t="s">
        <v>115</v>
      </c>
      <c r="C129" s="157"/>
      <c r="D129" s="157"/>
      <c r="E129" s="157"/>
      <c r="F129" s="157"/>
      <c r="G129" s="157"/>
      <c r="H129" s="157"/>
      <c r="J129" s="10"/>
      <c r="K129" s="10"/>
      <c r="L129" s="10"/>
      <c r="M129" s="1"/>
      <c r="N129" s="1"/>
    </row>
    <row r="130" spans="2:17" s="70" customFormat="1" ht="33" customHeight="1" x14ac:dyDescent="0.35">
      <c r="B130" s="158" t="s">
        <v>109</v>
      </c>
      <c r="C130" s="158"/>
      <c r="E130" s="71"/>
      <c r="F130" s="71"/>
      <c r="G130" s="71"/>
      <c r="H130" s="71"/>
      <c r="J130" s="10"/>
      <c r="K130" s="10"/>
      <c r="L130" s="10"/>
      <c r="M130" s="1"/>
      <c r="N130" s="1"/>
    </row>
    <row r="131" spans="2:17" ht="43.5" customHeight="1" x14ac:dyDescent="0.35">
      <c r="B131" s="70"/>
      <c r="C131" s="95" t="str">
        <f>CONCATENATE(" $45.000"," +")</f>
        <v xml:space="preserve"> $45.000 +</v>
      </c>
      <c r="D131" s="96">
        <f>G68</f>
        <v>-4.8240000000000002E-3</v>
      </c>
      <c r="E131" s="97" t="s">
        <v>140</v>
      </c>
      <c r="F131" s="72">
        <f>(45+G68)</f>
        <v>44.995176000000001</v>
      </c>
      <c r="G131" s="16"/>
      <c r="H131" s="16"/>
    </row>
    <row r="132" spans="2:17" ht="34" customHeight="1" x14ac:dyDescent="0.4">
      <c r="B132" s="159" t="s">
        <v>141</v>
      </c>
      <c r="C132" s="159"/>
      <c r="D132" s="98">
        <f>F131</f>
        <v>44.995176000000001</v>
      </c>
      <c r="E132" s="73" t="s">
        <v>116</v>
      </c>
      <c r="F132" s="70"/>
      <c r="G132" s="16"/>
      <c r="H132" s="16"/>
      <c r="I132" s="9"/>
      <c r="P132" s="21"/>
      <c r="Q132" s="21"/>
    </row>
    <row r="133" spans="2:17" ht="30" customHeight="1" thickBot="1" x14ac:dyDescent="0.4">
      <c r="B133" s="70"/>
      <c r="C133" s="70"/>
      <c r="D133" s="72"/>
      <c r="E133" s="16"/>
      <c r="F133" s="16"/>
      <c r="G133" s="16"/>
      <c r="H133" s="16"/>
    </row>
    <row r="134" spans="2:17" ht="71.150000000000006" customHeight="1" thickBot="1" x14ac:dyDescent="0.3">
      <c r="B134" s="172" t="s">
        <v>104</v>
      </c>
      <c r="C134" s="173"/>
      <c r="D134" s="173"/>
      <c r="E134" s="173"/>
      <c r="F134" s="173"/>
      <c r="G134" s="173"/>
      <c r="H134" s="174"/>
    </row>
    <row r="135" spans="2:17" ht="74.25" customHeight="1" thickBot="1" x14ac:dyDescent="0.3">
      <c r="B135" s="160" t="s">
        <v>117</v>
      </c>
      <c r="C135" s="161"/>
      <c r="D135" s="161"/>
      <c r="E135" s="161"/>
      <c r="F135" s="161"/>
      <c r="G135" s="161"/>
      <c r="H135" s="162"/>
    </row>
    <row r="136" spans="2:17" ht="69" customHeight="1" thickBot="1" x14ac:dyDescent="0.3">
      <c r="B136" s="156"/>
      <c r="C136" s="156"/>
      <c r="D136" s="156"/>
      <c r="E136" s="156"/>
      <c r="F136" s="156"/>
      <c r="G136" s="156"/>
      <c r="H136" s="156"/>
    </row>
    <row r="137" spans="2:17" ht="33" customHeight="1" x14ac:dyDescent="0.25">
      <c r="B137" s="163" t="s">
        <v>143</v>
      </c>
      <c r="C137" s="140" t="s">
        <v>105</v>
      </c>
      <c r="D137" s="69" t="s">
        <v>106</v>
      </c>
      <c r="E137" s="175" t="s">
        <v>107</v>
      </c>
      <c r="F137" s="175"/>
      <c r="G137" s="176" t="s">
        <v>108</v>
      </c>
      <c r="H137" s="177"/>
    </row>
    <row r="138" spans="2:17" s="70" customFormat="1" ht="33" customHeight="1" thickBot="1" x14ac:dyDescent="0.4">
      <c r="B138" s="164"/>
      <c r="C138" s="180">
        <v>14400</v>
      </c>
      <c r="D138" s="181"/>
      <c r="E138" s="181"/>
      <c r="F138" s="181"/>
      <c r="G138" s="178"/>
      <c r="H138" s="179"/>
      <c r="J138" s="10"/>
      <c r="K138" s="10"/>
      <c r="L138" s="10"/>
      <c r="M138" s="1"/>
      <c r="N138" s="1"/>
    </row>
    <row r="139" spans="2:17" s="70" customFormat="1" ht="33" customHeight="1" x14ac:dyDescent="0.35">
      <c r="B139" s="156"/>
      <c r="C139" s="156"/>
      <c r="D139" s="156"/>
      <c r="E139" s="156"/>
      <c r="F139" s="156"/>
      <c r="G139" s="156"/>
      <c r="H139" s="156"/>
      <c r="J139" s="10"/>
      <c r="K139" s="10"/>
      <c r="L139" s="10"/>
      <c r="M139" s="1"/>
      <c r="N139" s="1"/>
    </row>
    <row r="140" spans="2:17" s="70" customFormat="1" ht="40.5" customHeight="1" x14ac:dyDescent="0.35">
      <c r="B140" s="157" t="s">
        <v>148</v>
      </c>
      <c r="C140" s="157"/>
      <c r="D140" s="157"/>
      <c r="E140" s="157"/>
      <c r="F140" s="157"/>
      <c r="G140" s="157"/>
      <c r="H140" s="157"/>
      <c r="J140" s="10"/>
      <c r="K140" s="10"/>
      <c r="L140" s="10"/>
      <c r="M140" s="1"/>
      <c r="N140" s="1"/>
    </row>
    <row r="141" spans="2:17" s="70" customFormat="1" ht="33" customHeight="1" x14ac:dyDescent="0.35">
      <c r="B141" s="158" t="s">
        <v>109</v>
      </c>
      <c r="C141" s="158"/>
      <c r="E141" s="71"/>
      <c r="F141" s="71"/>
      <c r="G141" s="71"/>
      <c r="H141" s="71"/>
      <c r="J141" s="10"/>
      <c r="K141" s="10"/>
      <c r="L141" s="10"/>
      <c r="M141" s="1"/>
      <c r="N141" s="1"/>
    </row>
    <row r="142" spans="2:17" ht="43.5" customHeight="1" x14ac:dyDescent="0.35">
      <c r="B142" s="70"/>
      <c r="C142" s="95" t="str">
        <f>CONCATENATE(" $1,500.000"," +")</f>
        <v xml:space="preserve"> $1,500.000 +</v>
      </c>
      <c r="D142" s="96">
        <f>G71</f>
        <v>0</v>
      </c>
      <c r="E142" s="97" t="s">
        <v>140</v>
      </c>
      <c r="F142" s="72">
        <f>(1500+G71)</f>
        <v>1500</v>
      </c>
      <c r="G142" s="16"/>
      <c r="H142" s="16"/>
    </row>
    <row r="143" spans="2:17" ht="27" customHeight="1" x14ac:dyDescent="0.4">
      <c r="B143" s="159" t="s">
        <v>141</v>
      </c>
      <c r="C143" s="159"/>
      <c r="D143" s="98">
        <f>F142</f>
        <v>1500</v>
      </c>
      <c r="E143" s="171" t="s">
        <v>118</v>
      </c>
      <c r="F143" s="171"/>
      <c r="G143" s="16"/>
      <c r="H143" s="70"/>
      <c r="I143" s="9"/>
      <c r="P143" s="21"/>
      <c r="Q143" s="21"/>
    </row>
    <row r="144" spans="2:17" ht="30" customHeight="1" thickBot="1" x14ac:dyDescent="0.4">
      <c r="B144" s="70"/>
      <c r="C144" s="70"/>
      <c r="D144" s="72"/>
      <c r="E144" s="16"/>
      <c r="F144" s="16"/>
      <c r="G144" s="16"/>
      <c r="H144" s="16"/>
    </row>
    <row r="145" spans="2:15" ht="71.150000000000006" customHeight="1" thickBot="1" x14ac:dyDescent="0.3">
      <c r="B145" s="172" t="s">
        <v>104</v>
      </c>
      <c r="C145" s="173"/>
      <c r="D145" s="173"/>
      <c r="E145" s="173"/>
      <c r="F145" s="173"/>
      <c r="G145" s="173"/>
      <c r="H145" s="174"/>
    </row>
    <row r="146" spans="2:15" ht="74.25" customHeight="1" thickBot="1" x14ac:dyDescent="0.3">
      <c r="B146" s="160" t="s">
        <v>150</v>
      </c>
      <c r="C146" s="161"/>
      <c r="D146" s="161"/>
      <c r="E146" s="161"/>
      <c r="F146" s="161"/>
      <c r="G146" s="161"/>
      <c r="H146" s="162"/>
    </row>
    <row r="147" spans="2:15" ht="18.75" customHeight="1" thickBot="1" x14ac:dyDescent="0.3">
      <c r="B147" s="156"/>
      <c r="C147" s="156"/>
      <c r="D147" s="156"/>
      <c r="E147" s="156"/>
      <c r="F147" s="156"/>
      <c r="G147" s="156"/>
      <c r="H147" s="156"/>
    </row>
    <row r="148" spans="2:15" ht="33" customHeight="1" x14ac:dyDescent="0.25">
      <c r="B148" s="163" t="s">
        <v>142</v>
      </c>
      <c r="C148" s="165" t="s">
        <v>105</v>
      </c>
      <c r="D148" s="167" t="s">
        <v>106</v>
      </c>
      <c r="E148" s="165" t="s">
        <v>107</v>
      </c>
      <c r="F148" s="165"/>
      <c r="G148" s="165" t="s">
        <v>108</v>
      </c>
      <c r="H148" s="169"/>
    </row>
    <row r="149" spans="2:15" s="70" customFormat="1" ht="33" customHeight="1" thickBot="1" x14ac:dyDescent="0.4">
      <c r="B149" s="164"/>
      <c r="C149" s="166"/>
      <c r="D149" s="168"/>
      <c r="E149" s="166"/>
      <c r="F149" s="166"/>
      <c r="G149" s="166"/>
      <c r="H149" s="170"/>
      <c r="J149" s="10"/>
      <c r="K149" s="10"/>
      <c r="L149" s="10"/>
      <c r="M149" s="1"/>
      <c r="N149" s="1"/>
    </row>
    <row r="150" spans="2:15" s="70" customFormat="1" ht="33" customHeight="1" x14ac:dyDescent="0.35">
      <c r="B150" s="156"/>
      <c r="C150" s="156"/>
      <c r="D150" s="156"/>
      <c r="E150" s="156"/>
      <c r="F150" s="156"/>
      <c r="G150" s="156"/>
      <c r="H150" s="156"/>
      <c r="J150" s="10"/>
      <c r="K150" s="10"/>
      <c r="L150" s="10"/>
      <c r="M150" s="1"/>
      <c r="N150" s="1"/>
    </row>
    <row r="151" spans="2:15" s="70" customFormat="1" ht="40.5" customHeight="1" x14ac:dyDescent="0.35">
      <c r="B151" s="157" t="s">
        <v>149</v>
      </c>
      <c r="C151" s="157"/>
      <c r="D151" s="157"/>
      <c r="E151" s="157"/>
      <c r="F151" s="157"/>
      <c r="G151" s="157"/>
      <c r="H151" s="157"/>
      <c r="J151" s="10"/>
      <c r="K151" s="10"/>
      <c r="L151" s="10"/>
      <c r="M151" s="1"/>
      <c r="N151" s="1"/>
    </row>
    <row r="152" spans="2:15" s="70" customFormat="1" ht="33" customHeight="1" x14ac:dyDescent="0.35">
      <c r="B152" s="158" t="s">
        <v>109</v>
      </c>
      <c r="C152" s="158"/>
      <c r="E152" s="71"/>
      <c r="F152" s="71"/>
      <c r="G152" s="71"/>
      <c r="H152" s="71"/>
      <c r="J152" s="10"/>
      <c r="K152" s="10"/>
      <c r="L152" s="10"/>
      <c r="M152" s="1"/>
      <c r="N152" s="1"/>
    </row>
    <row r="153" spans="2:15" ht="17.5" x14ac:dyDescent="0.35">
      <c r="B153" s="70"/>
      <c r="C153" s="95" t="str">
        <f>CONCATENATE(" $200.000"," +")</f>
        <v xml:space="preserve"> $200.000 +</v>
      </c>
      <c r="D153" s="96">
        <f>G75</f>
        <v>-2.2079999999999997</v>
      </c>
      <c r="E153" s="97" t="s">
        <v>140</v>
      </c>
      <c r="F153" s="72">
        <f>(200+G75)</f>
        <v>197.792</v>
      </c>
      <c r="G153" s="16"/>
      <c r="H153" s="16"/>
      <c r="O153" s="21"/>
    </row>
    <row r="154" spans="2:15" ht="18" x14ac:dyDescent="0.4">
      <c r="B154" s="159" t="s">
        <v>141</v>
      </c>
      <c r="C154" s="159"/>
      <c r="D154" s="98">
        <f>F153</f>
        <v>197.792</v>
      </c>
      <c r="E154" s="73" t="s">
        <v>12</v>
      </c>
      <c r="F154" s="73"/>
      <c r="G154" s="16"/>
      <c r="H154" s="70"/>
      <c r="O154" s="21"/>
    </row>
    <row r="155" spans="2:15" ht="17.5" x14ac:dyDescent="0.35">
      <c r="B155" s="70"/>
      <c r="C155" s="70"/>
      <c r="D155" s="72"/>
      <c r="E155" s="16"/>
      <c r="F155" s="16"/>
      <c r="G155" s="16"/>
      <c r="H155" s="16"/>
      <c r="O155" s="21"/>
    </row>
    <row r="156" spans="2:15" x14ac:dyDescent="0.25">
      <c r="O156" s="21"/>
    </row>
  </sheetData>
  <sheetProtection algorithmName="SHA-512" hashValue="hy/IuQrbOjIEpRPzyiE5LBo4b1IRm9CJbRPEykFxNLUOFiAyrJPh5qL9msr00G5f0J80bTJXHDKwW+JquvEBjQ==" saltValue="4fE7Bu6bhxZwszrWuid/zw==" spinCount="100000" sheet="1" formatColumns="0" formatRows="0"/>
  <mergeCells count="157">
    <mergeCell ref="J6:K6"/>
    <mergeCell ref="M6:N8"/>
    <mergeCell ref="B7:E7"/>
    <mergeCell ref="B8:H8"/>
    <mergeCell ref="B9:H9"/>
    <mergeCell ref="B10:C10"/>
    <mergeCell ref="D10:F10"/>
    <mergeCell ref="B1:D1"/>
    <mergeCell ref="C3:E3"/>
    <mergeCell ref="G3:H3"/>
    <mergeCell ref="C4:E4"/>
    <mergeCell ref="G4:H4"/>
    <mergeCell ref="B6:E6"/>
    <mergeCell ref="F6:G6"/>
    <mergeCell ref="B16:H16"/>
    <mergeCell ref="B17:H17"/>
    <mergeCell ref="B18:H18"/>
    <mergeCell ref="B19:H19"/>
    <mergeCell ref="B20:H20"/>
    <mergeCell ref="G21:H21"/>
    <mergeCell ref="B11:H11"/>
    <mergeCell ref="J11:K11"/>
    <mergeCell ref="B12:E12"/>
    <mergeCell ref="B13:H13"/>
    <mergeCell ref="B14:H14"/>
    <mergeCell ref="B15:H15"/>
    <mergeCell ref="G28:H28"/>
    <mergeCell ref="G29:H29"/>
    <mergeCell ref="G30:H30"/>
    <mergeCell ref="G31:H31"/>
    <mergeCell ref="G32:H32"/>
    <mergeCell ref="G33:H33"/>
    <mergeCell ref="G22:H22"/>
    <mergeCell ref="G23:H23"/>
    <mergeCell ref="G24:H24"/>
    <mergeCell ref="G25:H25"/>
    <mergeCell ref="G26:H26"/>
    <mergeCell ref="G27:H27"/>
    <mergeCell ref="G40:H40"/>
    <mergeCell ref="G41:H41"/>
    <mergeCell ref="G42:H42"/>
    <mergeCell ref="G43:H43"/>
    <mergeCell ref="G44:H44"/>
    <mergeCell ref="G45:H45"/>
    <mergeCell ref="G34:H34"/>
    <mergeCell ref="G35:H35"/>
    <mergeCell ref="G36:H36"/>
    <mergeCell ref="G37:H37"/>
    <mergeCell ref="G38:H38"/>
    <mergeCell ref="G39:H39"/>
    <mergeCell ref="G52:H52"/>
    <mergeCell ref="G53:H53"/>
    <mergeCell ref="B54:H54"/>
    <mergeCell ref="B56:H56"/>
    <mergeCell ref="G57:H57"/>
    <mergeCell ref="G58:H58"/>
    <mergeCell ref="G46:H46"/>
    <mergeCell ref="G47:H47"/>
    <mergeCell ref="G48:H48"/>
    <mergeCell ref="G49:H49"/>
    <mergeCell ref="G50:H50"/>
    <mergeCell ref="G51:H51"/>
    <mergeCell ref="G66:H66"/>
    <mergeCell ref="G67:H67"/>
    <mergeCell ref="G68:H68"/>
    <mergeCell ref="B69:H69"/>
    <mergeCell ref="G70:H70"/>
    <mergeCell ref="G71:H71"/>
    <mergeCell ref="B60:H60"/>
    <mergeCell ref="G61:H61"/>
    <mergeCell ref="G62:H62"/>
    <mergeCell ref="G63:H63"/>
    <mergeCell ref="G64:H64"/>
    <mergeCell ref="G65:H65"/>
    <mergeCell ref="G79:H79"/>
    <mergeCell ref="G80:H80"/>
    <mergeCell ref="G81:H81"/>
    <mergeCell ref="G82:H82"/>
    <mergeCell ref="G83:H83"/>
    <mergeCell ref="B85:H85"/>
    <mergeCell ref="B73:H73"/>
    <mergeCell ref="G74:H74"/>
    <mergeCell ref="G75:H75"/>
    <mergeCell ref="G76:H76"/>
    <mergeCell ref="G77:H77"/>
    <mergeCell ref="G78:H78"/>
    <mergeCell ref="B93:B94"/>
    <mergeCell ref="E93:F93"/>
    <mergeCell ref="G93:H94"/>
    <mergeCell ref="C94:F94"/>
    <mergeCell ref="B95:H95"/>
    <mergeCell ref="B96:H96"/>
    <mergeCell ref="G86:H86"/>
    <mergeCell ref="G87:H87"/>
    <mergeCell ref="G88:H88"/>
    <mergeCell ref="B90:H90"/>
    <mergeCell ref="B91:H91"/>
    <mergeCell ref="B92:H92"/>
    <mergeCell ref="B97:C97"/>
    <mergeCell ref="B99:C99"/>
    <mergeCell ref="B101:H101"/>
    <mergeCell ref="B102:H102"/>
    <mergeCell ref="B103:H103"/>
    <mergeCell ref="B104:B105"/>
    <mergeCell ref="E104:F104"/>
    <mergeCell ref="G104:H105"/>
    <mergeCell ref="C105:F105"/>
    <mergeCell ref="B114:H114"/>
    <mergeCell ref="B115:B116"/>
    <mergeCell ref="E115:F115"/>
    <mergeCell ref="G115:H116"/>
    <mergeCell ref="C116:F116"/>
    <mergeCell ref="B117:H117"/>
    <mergeCell ref="B106:H106"/>
    <mergeCell ref="B107:H107"/>
    <mergeCell ref="B108:C108"/>
    <mergeCell ref="B110:C110"/>
    <mergeCell ref="B112:H112"/>
    <mergeCell ref="B113:H113"/>
    <mergeCell ref="B126:B127"/>
    <mergeCell ref="E126:F126"/>
    <mergeCell ref="G126:H127"/>
    <mergeCell ref="C127:F127"/>
    <mergeCell ref="B128:H128"/>
    <mergeCell ref="B129:H129"/>
    <mergeCell ref="B118:H118"/>
    <mergeCell ref="B119:C119"/>
    <mergeCell ref="B121:C121"/>
    <mergeCell ref="B123:H123"/>
    <mergeCell ref="B124:H124"/>
    <mergeCell ref="B125:H125"/>
    <mergeCell ref="B139:H139"/>
    <mergeCell ref="B140:H140"/>
    <mergeCell ref="B141:C141"/>
    <mergeCell ref="B143:C143"/>
    <mergeCell ref="E143:F143"/>
    <mergeCell ref="B145:H145"/>
    <mergeCell ref="B130:C130"/>
    <mergeCell ref="B132:C132"/>
    <mergeCell ref="B134:H134"/>
    <mergeCell ref="B135:H135"/>
    <mergeCell ref="B136:H136"/>
    <mergeCell ref="B137:B138"/>
    <mergeCell ref="E137:F137"/>
    <mergeCell ref="G137:H138"/>
    <mergeCell ref="C138:F138"/>
    <mergeCell ref="B150:H150"/>
    <mergeCell ref="B151:H151"/>
    <mergeCell ref="B152:C152"/>
    <mergeCell ref="B154:C154"/>
    <mergeCell ref="B146:H146"/>
    <mergeCell ref="B147:H147"/>
    <mergeCell ref="B148:B149"/>
    <mergeCell ref="C148:C149"/>
    <mergeCell ref="D148:D149"/>
    <mergeCell ref="E148:F149"/>
    <mergeCell ref="G148:H149"/>
  </mergeCells>
  <dataValidations count="5">
    <dataValidation type="list" allowBlank="1" showInputMessage="1" showErrorMessage="1" sqref="K13" xr:uid="{B1BD8AD9-3388-48BB-B155-ACF0DF5F5D22}">
      <formula1>$N$9:$N$42</formula1>
    </dataValidation>
    <dataValidation type="list" allowBlank="1" showInputMessage="1" showErrorMessage="1" sqref="WVR983045 K65405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K130941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K196477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K262013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K327549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K393085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K458621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K524157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K589693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K655229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K720765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K786301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K851837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K917373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K982909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K9" xr:uid="{45171E4A-E074-43AC-947A-A2AE2FF1A18E}">
      <formula1>$M$11:$M$22</formula1>
    </dataValidation>
    <dataValidation type="list" allowBlank="1" showInputMessage="1" showErrorMessage="1" sqref="WVR983049 WLV983049 WBZ983049 VSD983049 VIH983049 UYL983049 UOP983049 UET983049 TUX983049 TLB983049 TBF983049 SRJ983049 SHN983049 RXR983049 RNV983049 RDZ983049 QUD983049 QKH983049 QAL983049 PQP983049 PGT983049 OWX983049 ONB983049 ODF983049 NTJ983049 NJN983049 MZR983049 MPV983049 MFZ983049 LWD983049 LMH983049 LCL983049 KSP983049 KIT983049 JYX983049 JPB983049 JFF983049 IVJ983049 ILN983049 IBR983049 HRV983049 HHZ983049 GYD983049 GOH983049 GEL983049 FUP983049 FKT983049 FAX983049 ERB983049 EHF983049 DXJ983049 DNN983049 DDR983049 CTV983049 CJZ983049 CAD983049 BQH983049 BGL983049 AWP983049 AMT983049 ACX983049 TB983049 JF983049 K982913 WVR917513 WLV917513 WBZ917513 VSD917513 VIH917513 UYL917513 UOP917513 UET917513 TUX917513 TLB917513 TBF917513 SRJ917513 SHN917513 RXR917513 RNV917513 RDZ917513 QUD917513 QKH917513 QAL917513 PQP917513 PGT917513 OWX917513 ONB917513 ODF917513 NTJ917513 NJN917513 MZR917513 MPV917513 MFZ917513 LWD917513 LMH917513 LCL917513 KSP917513 KIT917513 JYX917513 JPB917513 JFF917513 IVJ917513 ILN917513 IBR917513 HRV917513 HHZ917513 GYD917513 GOH917513 GEL917513 FUP917513 FKT917513 FAX917513 ERB917513 EHF917513 DXJ917513 DNN917513 DDR917513 CTV917513 CJZ917513 CAD917513 BQH917513 BGL917513 AWP917513 AMT917513 ACX917513 TB917513 JF917513 K917377 WVR851977 WLV851977 WBZ851977 VSD851977 VIH851977 UYL851977 UOP851977 UET851977 TUX851977 TLB851977 TBF851977 SRJ851977 SHN851977 RXR851977 RNV851977 RDZ851977 QUD851977 QKH851977 QAL851977 PQP851977 PGT851977 OWX851977 ONB851977 ODF851977 NTJ851977 NJN851977 MZR851977 MPV851977 MFZ851977 LWD851977 LMH851977 LCL851977 KSP851977 KIT851977 JYX851977 JPB851977 JFF851977 IVJ851977 ILN851977 IBR851977 HRV851977 HHZ851977 GYD851977 GOH851977 GEL851977 FUP851977 FKT851977 FAX851977 ERB851977 EHF851977 DXJ851977 DNN851977 DDR851977 CTV851977 CJZ851977 CAD851977 BQH851977 BGL851977 AWP851977 AMT851977 ACX851977 TB851977 JF851977 K851841 WVR786441 WLV786441 WBZ786441 VSD786441 VIH786441 UYL786441 UOP786441 UET786441 TUX786441 TLB786441 TBF786441 SRJ786441 SHN786441 RXR786441 RNV786441 RDZ786441 QUD786441 QKH786441 QAL786441 PQP786441 PGT786441 OWX786441 ONB786441 ODF786441 NTJ786441 NJN786441 MZR786441 MPV786441 MFZ786441 LWD786441 LMH786441 LCL786441 KSP786441 KIT786441 JYX786441 JPB786441 JFF786441 IVJ786441 ILN786441 IBR786441 HRV786441 HHZ786441 GYD786441 GOH786441 GEL786441 FUP786441 FKT786441 FAX786441 ERB786441 EHF786441 DXJ786441 DNN786441 DDR786441 CTV786441 CJZ786441 CAD786441 BQH786441 BGL786441 AWP786441 AMT786441 ACX786441 TB786441 JF786441 K786305 WVR720905 WLV720905 WBZ720905 VSD720905 VIH720905 UYL720905 UOP720905 UET720905 TUX720905 TLB720905 TBF720905 SRJ720905 SHN720905 RXR720905 RNV720905 RDZ720905 QUD720905 QKH720905 QAL720905 PQP720905 PGT720905 OWX720905 ONB720905 ODF720905 NTJ720905 NJN720905 MZR720905 MPV720905 MFZ720905 LWD720905 LMH720905 LCL720905 KSP720905 KIT720905 JYX720905 JPB720905 JFF720905 IVJ720905 ILN720905 IBR720905 HRV720905 HHZ720905 GYD720905 GOH720905 GEL720905 FUP720905 FKT720905 FAX720905 ERB720905 EHF720905 DXJ720905 DNN720905 DDR720905 CTV720905 CJZ720905 CAD720905 BQH720905 BGL720905 AWP720905 AMT720905 ACX720905 TB720905 JF720905 K720769 WVR655369 WLV655369 WBZ655369 VSD655369 VIH655369 UYL655369 UOP655369 UET655369 TUX655369 TLB655369 TBF655369 SRJ655369 SHN655369 RXR655369 RNV655369 RDZ655369 QUD655369 QKH655369 QAL655369 PQP655369 PGT655369 OWX655369 ONB655369 ODF655369 NTJ655369 NJN655369 MZR655369 MPV655369 MFZ655369 LWD655369 LMH655369 LCL655369 KSP655369 KIT655369 JYX655369 JPB655369 JFF655369 IVJ655369 ILN655369 IBR655369 HRV655369 HHZ655369 GYD655369 GOH655369 GEL655369 FUP655369 FKT655369 FAX655369 ERB655369 EHF655369 DXJ655369 DNN655369 DDR655369 CTV655369 CJZ655369 CAD655369 BQH655369 BGL655369 AWP655369 AMT655369 ACX655369 TB655369 JF655369 K655233 WVR589833 WLV589833 WBZ589833 VSD589833 VIH589833 UYL589833 UOP589833 UET589833 TUX589833 TLB589833 TBF589833 SRJ589833 SHN589833 RXR589833 RNV589833 RDZ589833 QUD589833 QKH589833 QAL589833 PQP589833 PGT589833 OWX589833 ONB589833 ODF589833 NTJ589833 NJN589833 MZR589833 MPV589833 MFZ589833 LWD589833 LMH589833 LCL589833 KSP589833 KIT589833 JYX589833 JPB589833 JFF589833 IVJ589833 ILN589833 IBR589833 HRV589833 HHZ589833 GYD589833 GOH589833 GEL589833 FUP589833 FKT589833 FAX589833 ERB589833 EHF589833 DXJ589833 DNN589833 DDR589833 CTV589833 CJZ589833 CAD589833 BQH589833 BGL589833 AWP589833 AMT589833 ACX589833 TB589833 JF589833 K589697 WVR524297 WLV524297 WBZ524297 VSD524297 VIH524297 UYL524297 UOP524297 UET524297 TUX524297 TLB524297 TBF524297 SRJ524297 SHN524297 RXR524297 RNV524297 RDZ524297 QUD524297 QKH524297 QAL524297 PQP524297 PGT524297 OWX524297 ONB524297 ODF524297 NTJ524297 NJN524297 MZR524297 MPV524297 MFZ524297 LWD524297 LMH524297 LCL524297 KSP524297 KIT524297 JYX524297 JPB524297 JFF524297 IVJ524297 ILN524297 IBR524297 HRV524297 HHZ524297 GYD524297 GOH524297 GEL524297 FUP524297 FKT524297 FAX524297 ERB524297 EHF524297 DXJ524297 DNN524297 DDR524297 CTV524297 CJZ524297 CAD524297 BQH524297 BGL524297 AWP524297 AMT524297 ACX524297 TB524297 JF524297 K524161 WVR458761 WLV458761 WBZ458761 VSD458761 VIH458761 UYL458761 UOP458761 UET458761 TUX458761 TLB458761 TBF458761 SRJ458761 SHN458761 RXR458761 RNV458761 RDZ458761 QUD458761 QKH458761 QAL458761 PQP458761 PGT458761 OWX458761 ONB458761 ODF458761 NTJ458761 NJN458761 MZR458761 MPV458761 MFZ458761 LWD458761 LMH458761 LCL458761 KSP458761 KIT458761 JYX458761 JPB458761 JFF458761 IVJ458761 ILN458761 IBR458761 HRV458761 HHZ458761 GYD458761 GOH458761 GEL458761 FUP458761 FKT458761 FAX458761 ERB458761 EHF458761 DXJ458761 DNN458761 DDR458761 CTV458761 CJZ458761 CAD458761 BQH458761 BGL458761 AWP458761 AMT458761 ACX458761 TB458761 JF458761 K458625 WVR393225 WLV393225 WBZ393225 VSD393225 VIH393225 UYL393225 UOP393225 UET393225 TUX393225 TLB393225 TBF393225 SRJ393225 SHN393225 RXR393225 RNV393225 RDZ393225 QUD393225 QKH393225 QAL393225 PQP393225 PGT393225 OWX393225 ONB393225 ODF393225 NTJ393225 NJN393225 MZR393225 MPV393225 MFZ393225 LWD393225 LMH393225 LCL393225 KSP393225 KIT393225 JYX393225 JPB393225 JFF393225 IVJ393225 ILN393225 IBR393225 HRV393225 HHZ393225 GYD393225 GOH393225 GEL393225 FUP393225 FKT393225 FAX393225 ERB393225 EHF393225 DXJ393225 DNN393225 DDR393225 CTV393225 CJZ393225 CAD393225 BQH393225 BGL393225 AWP393225 AMT393225 ACX393225 TB393225 JF393225 K393089 WVR327689 WLV327689 WBZ327689 VSD327689 VIH327689 UYL327689 UOP327689 UET327689 TUX327689 TLB327689 TBF327689 SRJ327689 SHN327689 RXR327689 RNV327689 RDZ327689 QUD327689 QKH327689 QAL327689 PQP327689 PGT327689 OWX327689 ONB327689 ODF327689 NTJ327689 NJN327689 MZR327689 MPV327689 MFZ327689 LWD327689 LMH327689 LCL327689 KSP327689 KIT327689 JYX327689 JPB327689 JFF327689 IVJ327689 ILN327689 IBR327689 HRV327689 HHZ327689 GYD327689 GOH327689 GEL327689 FUP327689 FKT327689 FAX327689 ERB327689 EHF327689 DXJ327689 DNN327689 DDR327689 CTV327689 CJZ327689 CAD327689 BQH327689 BGL327689 AWP327689 AMT327689 ACX327689 TB327689 JF327689 K327553 WVR262153 WLV262153 WBZ262153 VSD262153 VIH262153 UYL262153 UOP262153 UET262153 TUX262153 TLB262153 TBF262153 SRJ262153 SHN262153 RXR262153 RNV262153 RDZ262153 QUD262153 QKH262153 QAL262153 PQP262153 PGT262153 OWX262153 ONB262153 ODF262153 NTJ262153 NJN262153 MZR262153 MPV262153 MFZ262153 LWD262153 LMH262153 LCL262153 KSP262153 KIT262153 JYX262153 JPB262153 JFF262153 IVJ262153 ILN262153 IBR262153 HRV262153 HHZ262153 GYD262153 GOH262153 GEL262153 FUP262153 FKT262153 FAX262153 ERB262153 EHF262153 DXJ262153 DNN262153 DDR262153 CTV262153 CJZ262153 CAD262153 BQH262153 BGL262153 AWP262153 AMT262153 ACX262153 TB262153 JF262153 K262017 WVR196617 WLV196617 WBZ196617 VSD196617 VIH196617 UYL196617 UOP196617 UET196617 TUX196617 TLB196617 TBF196617 SRJ196617 SHN196617 RXR196617 RNV196617 RDZ196617 QUD196617 QKH196617 QAL196617 PQP196617 PGT196617 OWX196617 ONB196617 ODF196617 NTJ196617 NJN196617 MZR196617 MPV196617 MFZ196617 LWD196617 LMH196617 LCL196617 KSP196617 KIT196617 JYX196617 JPB196617 JFF196617 IVJ196617 ILN196617 IBR196617 HRV196617 HHZ196617 GYD196617 GOH196617 GEL196617 FUP196617 FKT196617 FAX196617 ERB196617 EHF196617 DXJ196617 DNN196617 DDR196617 CTV196617 CJZ196617 CAD196617 BQH196617 BGL196617 AWP196617 AMT196617 ACX196617 TB196617 JF196617 K196481 WVR131081 WLV131081 WBZ131081 VSD131081 VIH131081 UYL131081 UOP131081 UET131081 TUX131081 TLB131081 TBF131081 SRJ131081 SHN131081 RXR131081 RNV131081 RDZ131081 QUD131081 QKH131081 QAL131081 PQP131081 PGT131081 OWX131081 ONB131081 ODF131081 NTJ131081 NJN131081 MZR131081 MPV131081 MFZ131081 LWD131081 LMH131081 LCL131081 KSP131081 KIT131081 JYX131081 JPB131081 JFF131081 IVJ131081 ILN131081 IBR131081 HRV131081 HHZ131081 GYD131081 GOH131081 GEL131081 FUP131081 FKT131081 FAX131081 ERB131081 EHF131081 DXJ131081 DNN131081 DDR131081 CTV131081 CJZ131081 CAD131081 BQH131081 BGL131081 AWP131081 AMT131081 ACX131081 TB131081 JF131081 K130945 WVR65545 WLV65545 WBZ65545 VSD65545 VIH65545 UYL65545 UOP65545 UET65545 TUX65545 TLB65545 TBF65545 SRJ65545 SHN65545 RXR65545 RNV65545 RDZ65545 QUD65545 QKH65545 QAL65545 PQP65545 PGT65545 OWX65545 ONB65545 ODF65545 NTJ65545 NJN65545 MZR65545 MPV65545 MFZ65545 LWD65545 LMH65545 LCL65545 KSP65545 KIT65545 JYX65545 JPB65545 JFF65545 IVJ65545 ILN65545 IBR65545 HRV65545 HHZ65545 GYD65545 GOH65545 GEL65545 FUP65545 FKT65545 FAX65545 ERB65545 EHF65545 DXJ65545 DNN65545 DDR65545 CTV65545 CJZ65545 CAD65545 BQH65545 BGL65545 AWP65545 AMT65545 ACX65545 TB65545 JF65545 K65409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JF6" xr:uid="{501D9F0E-2628-4F8B-BED1-050AA95FC8FC}">
      <formula1>#REF!</formula1>
    </dataValidation>
    <dataValidation type="list" allowBlank="1" showInputMessage="1" showErrorMessage="1" sqref="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K65404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K130940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K196476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K262012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K327548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K393084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K458620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K524156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K589692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K655228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K720764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K786300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K851836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K917372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K982908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xr:uid="{1C7614B7-9438-4657-8762-79A778360D48}">
      <formula1>$N$9:$N$9</formula1>
    </dataValidation>
    <dataValidation type="list" allowBlank="1" showInputMessage="1" showErrorMessage="1" sqref="K8" xr:uid="{F7463E1C-B8DA-4CED-AA84-332BA58A8E3E}">
      <formula1>"2024,2025,2026,2027,2028"</formula1>
    </dataValidation>
  </dataValidations>
  <hyperlinks>
    <hyperlink ref="M9" r:id="rId1" display="https://www.dot.ny.gov/main/business-center/contractors/construction-division/fuel-asphalt-steel-price-adjustments?nd=nysdot" xr:uid="{302B9604-3C7C-495E-A81F-C9EA968C70AA}"/>
  </hyperlinks>
  <printOptions horizontalCentered="1"/>
  <pageMargins left="0.25" right="0.25" top="0.75" bottom="0.75" header="0.3" footer="0.3"/>
  <pageSetup scale="53" orientation="portrait" horizontalDpi="4294967295" r:id="rId2"/>
  <rowBreaks count="7" manualBreakCount="7">
    <brk id="17" min="1" max="7" man="1"/>
    <brk id="54" min="1" max="7" man="1"/>
    <brk id="72" min="1" max="7" man="1"/>
    <brk id="100" min="1" max="7" man="1"/>
    <brk id="111" min="1" max="7" man="1"/>
    <brk id="122" min="1" max="7" man="1"/>
    <brk id="14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3C1F-CF67-42F3-923C-808AD16A88E2}">
  <dimension ref="B1:Q156"/>
  <sheetViews>
    <sheetView showGridLines="0" showRowColHeaders="0" zoomScaleNormal="100" workbookViewId="0">
      <selection activeCell="B19" sqref="B19:H19"/>
    </sheetView>
  </sheetViews>
  <sheetFormatPr defaultColWidth="23.81640625" defaultRowHeight="12.5" x14ac:dyDescent="0.25"/>
  <cols>
    <col min="1" max="1" width="9.1796875" style="1" customWidth="1"/>
    <col min="2" max="2" width="28.453125" style="1" customWidth="1"/>
    <col min="3" max="3" width="37.54296875" style="1" customWidth="1"/>
    <col min="4" max="4" width="17.453125" style="1" customWidth="1"/>
    <col min="5" max="5" width="17.1796875" style="1" customWidth="1"/>
    <col min="6" max="6" width="23.81640625" style="1" customWidth="1"/>
    <col min="7" max="7" width="25.453125" style="1" customWidth="1"/>
    <col min="8" max="8" width="19" style="1" customWidth="1"/>
    <col min="9" max="9" width="4.1796875" style="1" customWidth="1"/>
    <col min="10" max="11" width="22.54296875" style="10" hidden="1" customWidth="1"/>
    <col min="12" max="12" width="11.453125" style="10" hidden="1" customWidth="1"/>
    <col min="13" max="13" width="25.54296875" style="1" hidden="1" customWidth="1"/>
    <col min="14" max="14" width="27.453125" style="1" hidden="1" customWidth="1"/>
    <col min="15" max="15" width="22.54296875" style="1" customWidth="1"/>
    <col min="16" max="16" width="13.81640625" style="1" customWidth="1"/>
    <col min="17" max="250" width="9.1796875" style="1" customWidth="1"/>
    <col min="251" max="251" width="20" style="1" customWidth="1"/>
    <col min="252" max="252" width="32.81640625" style="1" customWidth="1"/>
    <col min="253" max="253" width="17.453125" style="1" customWidth="1"/>
    <col min="254" max="254" width="17.1796875" style="1" customWidth="1"/>
    <col min="255" max="255" width="23.81640625" style="1"/>
    <col min="256" max="256" width="9.1796875" style="1" customWidth="1"/>
    <col min="257" max="257" width="28.453125" style="1" customWidth="1"/>
    <col min="258" max="258" width="37.54296875" style="1" customWidth="1"/>
    <col min="259" max="259" width="17.453125" style="1" customWidth="1"/>
    <col min="260" max="260" width="17.1796875" style="1" customWidth="1"/>
    <col min="261" max="261" width="23.81640625" style="1"/>
    <col min="262" max="262" width="25.453125" style="1" customWidth="1"/>
    <col min="263" max="263" width="19" style="1" customWidth="1"/>
    <col min="264" max="279" width="0" style="1" hidden="1" customWidth="1"/>
    <col min="280" max="506" width="9.1796875" style="1" customWidth="1"/>
    <col min="507" max="507" width="20" style="1" customWidth="1"/>
    <col min="508" max="508" width="32.81640625" style="1" customWidth="1"/>
    <col min="509" max="509" width="17.453125" style="1" customWidth="1"/>
    <col min="510" max="510" width="17.1796875" style="1" customWidth="1"/>
    <col min="511" max="511" width="23.81640625" style="1"/>
    <col min="512" max="512" width="9.1796875" style="1" customWidth="1"/>
    <col min="513" max="513" width="28.453125" style="1" customWidth="1"/>
    <col min="514" max="514" width="37.54296875" style="1" customWidth="1"/>
    <col min="515" max="515" width="17.453125" style="1" customWidth="1"/>
    <col min="516" max="516" width="17.1796875" style="1" customWidth="1"/>
    <col min="517" max="517" width="23.81640625" style="1"/>
    <col min="518" max="518" width="25.453125" style="1" customWidth="1"/>
    <col min="519" max="519" width="19" style="1" customWidth="1"/>
    <col min="520" max="535" width="0" style="1" hidden="1" customWidth="1"/>
    <col min="536" max="762" width="9.1796875" style="1" customWidth="1"/>
    <col min="763" max="763" width="20" style="1" customWidth="1"/>
    <col min="764" max="764" width="32.81640625" style="1" customWidth="1"/>
    <col min="765" max="765" width="17.453125" style="1" customWidth="1"/>
    <col min="766" max="766" width="17.1796875" style="1" customWidth="1"/>
    <col min="767" max="767" width="23.81640625" style="1"/>
    <col min="768" max="768" width="9.1796875" style="1" customWidth="1"/>
    <col min="769" max="769" width="28.453125" style="1" customWidth="1"/>
    <col min="770" max="770" width="37.54296875" style="1" customWidth="1"/>
    <col min="771" max="771" width="17.453125" style="1" customWidth="1"/>
    <col min="772" max="772" width="17.1796875" style="1" customWidth="1"/>
    <col min="773" max="773" width="23.81640625" style="1"/>
    <col min="774" max="774" width="25.453125" style="1" customWidth="1"/>
    <col min="775" max="775" width="19" style="1" customWidth="1"/>
    <col min="776" max="791" width="0" style="1" hidden="1" customWidth="1"/>
    <col min="792" max="1018" width="9.1796875" style="1" customWidth="1"/>
    <col min="1019" max="1019" width="20" style="1" customWidth="1"/>
    <col min="1020" max="1020" width="32.81640625" style="1" customWidth="1"/>
    <col min="1021" max="1021" width="17.453125" style="1" customWidth="1"/>
    <col min="1022" max="1022" width="17.1796875" style="1" customWidth="1"/>
    <col min="1023" max="1023" width="23.81640625" style="1"/>
    <col min="1024" max="1024" width="9.1796875" style="1" customWidth="1"/>
    <col min="1025" max="1025" width="28.453125" style="1" customWidth="1"/>
    <col min="1026" max="1026" width="37.54296875" style="1" customWidth="1"/>
    <col min="1027" max="1027" width="17.453125" style="1" customWidth="1"/>
    <col min="1028" max="1028" width="17.1796875" style="1" customWidth="1"/>
    <col min="1029" max="1029" width="23.81640625" style="1"/>
    <col min="1030" max="1030" width="25.453125" style="1" customWidth="1"/>
    <col min="1031" max="1031" width="19" style="1" customWidth="1"/>
    <col min="1032" max="1047" width="0" style="1" hidden="1" customWidth="1"/>
    <col min="1048" max="1274" width="9.1796875" style="1" customWidth="1"/>
    <col min="1275" max="1275" width="20" style="1" customWidth="1"/>
    <col min="1276" max="1276" width="32.81640625" style="1" customWidth="1"/>
    <col min="1277" max="1277" width="17.453125" style="1" customWidth="1"/>
    <col min="1278" max="1278" width="17.1796875" style="1" customWidth="1"/>
    <col min="1279" max="1279" width="23.81640625" style="1"/>
    <col min="1280" max="1280" width="9.1796875" style="1" customWidth="1"/>
    <col min="1281" max="1281" width="28.453125" style="1" customWidth="1"/>
    <col min="1282" max="1282" width="37.54296875" style="1" customWidth="1"/>
    <col min="1283" max="1283" width="17.453125" style="1" customWidth="1"/>
    <col min="1284" max="1284" width="17.1796875" style="1" customWidth="1"/>
    <col min="1285" max="1285" width="23.81640625" style="1"/>
    <col min="1286" max="1286" width="25.453125" style="1" customWidth="1"/>
    <col min="1287" max="1287" width="19" style="1" customWidth="1"/>
    <col min="1288" max="1303" width="0" style="1" hidden="1" customWidth="1"/>
    <col min="1304" max="1530" width="9.1796875" style="1" customWidth="1"/>
    <col min="1531" max="1531" width="20" style="1" customWidth="1"/>
    <col min="1532" max="1532" width="32.81640625" style="1" customWidth="1"/>
    <col min="1533" max="1533" width="17.453125" style="1" customWidth="1"/>
    <col min="1534" max="1534" width="17.1796875" style="1" customWidth="1"/>
    <col min="1535" max="1535" width="23.81640625" style="1"/>
    <col min="1536" max="1536" width="9.1796875" style="1" customWidth="1"/>
    <col min="1537" max="1537" width="28.453125" style="1" customWidth="1"/>
    <col min="1538" max="1538" width="37.54296875" style="1" customWidth="1"/>
    <col min="1539" max="1539" width="17.453125" style="1" customWidth="1"/>
    <col min="1540" max="1540" width="17.1796875" style="1" customWidth="1"/>
    <col min="1541" max="1541" width="23.81640625" style="1"/>
    <col min="1542" max="1542" width="25.453125" style="1" customWidth="1"/>
    <col min="1543" max="1543" width="19" style="1" customWidth="1"/>
    <col min="1544" max="1559" width="0" style="1" hidden="1" customWidth="1"/>
    <col min="1560" max="1786" width="9.1796875" style="1" customWidth="1"/>
    <col min="1787" max="1787" width="20" style="1" customWidth="1"/>
    <col min="1788" max="1788" width="32.81640625" style="1" customWidth="1"/>
    <col min="1789" max="1789" width="17.453125" style="1" customWidth="1"/>
    <col min="1790" max="1790" width="17.1796875" style="1" customWidth="1"/>
    <col min="1791" max="1791" width="23.81640625" style="1"/>
    <col min="1792" max="1792" width="9.1796875" style="1" customWidth="1"/>
    <col min="1793" max="1793" width="28.453125" style="1" customWidth="1"/>
    <col min="1794" max="1794" width="37.54296875" style="1" customWidth="1"/>
    <col min="1795" max="1795" width="17.453125" style="1" customWidth="1"/>
    <col min="1796" max="1796" width="17.1796875" style="1" customWidth="1"/>
    <col min="1797" max="1797" width="23.81640625" style="1"/>
    <col min="1798" max="1798" width="25.453125" style="1" customWidth="1"/>
    <col min="1799" max="1799" width="19" style="1" customWidth="1"/>
    <col min="1800" max="1815" width="0" style="1" hidden="1" customWidth="1"/>
    <col min="1816" max="2042" width="9.1796875" style="1" customWidth="1"/>
    <col min="2043" max="2043" width="20" style="1" customWidth="1"/>
    <col min="2044" max="2044" width="32.81640625" style="1" customWidth="1"/>
    <col min="2045" max="2045" width="17.453125" style="1" customWidth="1"/>
    <col min="2046" max="2046" width="17.1796875" style="1" customWidth="1"/>
    <col min="2047" max="2047" width="23.81640625" style="1"/>
    <col min="2048" max="2048" width="9.1796875" style="1" customWidth="1"/>
    <col min="2049" max="2049" width="28.453125" style="1" customWidth="1"/>
    <col min="2050" max="2050" width="37.54296875" style="1" customWidth="1"/>
    <col min="2051" max="2051" width="17.453125" style="1" customWidth="1"/>
    <col min="2052" max="2052" width="17.1796875" style="1" customWidth="1"/>
    <col min="2053" max="2053" width="23.81640625" style="1"/>
    <col min="2054" max="2054" width="25.453125" style="1" customWidth="1"/>
    <col min="2055" max="2055" width="19" style="1" customWidth="1"/>
    <col min="2056" max="2071" width="0" style="1" hidden="1" customWidth="1"/>
    <col min="2072" max="2298" width="9.1796875" style="1" customWidth="1"/>
    <col min="2299" max="2299" width="20" style="1" customWidth="1"/>
    <col min="2300" max="2300" width="32.81640625" style="1" customWidth="1"/>
    <col min="2301" max="2301" width="17.453125" style="1" customWidth="1"/>
    <col min="2302" max="2302" width="17.1796875" style="1" customWidth="1"/>
    <col min="2303" max="2303" width="23.81640625" style="1"/>
    <col min="2304" max="2304" width="9.1796875" style="1" customWidth="1"/>
    <col min="2305" max="2305" width="28.453125" style="1" customWidth="1"/>
    <col min="2306" max="2306" width="37.54296875" style="1" customWidth="1"/>
    <col min="2307" max="2307" width="17.453125" style="1" customWidth="1"/>
    <col min="2308" max="2308" width="17.1796875" style="1" customWidth="1"/>
    <col min="2309" max="2309" width="23.81640625" style="1"/>
    <col min="2310" max="2310" width="25.453125" style="1" customWidth="1"/>
    <col min="2311" max="2311" width="19" style="1" customWidth="1"/>
    <col min="2312" max="2327" width="0" style="1" hidden="1" customWidth="1"/>
    <col min="2328" max="2554" width="9.1796875" style="1" customWidth="1"/>
    <col min="2555" max="2555" width="20" style="1" customWidth="1"/>
    <col min="2556" max="2556" width="32.81640625" style="1" customWidth="1"/>
    <col min="2557" max="2557" width="17.453125" style="1" customWidth="1"/>
    <col min="2558" max="2558" width="17.1796875" style="1" customWidth="1"/>
    <col min="2559" max="2559" width="23.81640625" style="1"/>
    <col min="2560" max="2560" width="9.1796875" style="1" customWidth="1"/>
    <col min="2561" max="2561" width="28.453125" style="1" customWidth="1"/>
    <col min="2562" max="2562" width="37.54296875" style="1" customWidth="1"/>
    <col min="2563" max="2563" width="17.453125" style="1" customWidth="1"/>
    <col min="2564" max="2564" width="17.1796875" style="1" customWidth="1"/>
    <col min="2565" max="2565" width="23.81640625" style="1"/>
    <col min="2566" max="2566" width="25.453125" style="1" customWidth="1"/>
    <col min="2567" max="2567" width="19" style="1" customWidth="1"/>
    <col min="2568" max="2583" width="0" style="1" hidden="1" customWidth="1"/>
    <col min="2584" max="2810" width="9.1796875" style="1" customWidth="1"/>
    <col min="2811" max="2811" width="20" style="1" customWidth="1"/>
    <col min="2812" max="2812" width="32.81640625" style="1" customWidth="1"/>
    <col min="2813" max="2813" width="17.453125" style="1" customWidth="1"/>
    <col min="2814" max="2814" width="17.1796875" style="1" customWidth="1"/>
    <col min="2815" max="2815" width="23.81640625" style="1"/>
    <col min="2816" max="2816" width="9.1796875" style="1" customWidth="1"/>
    <col min="2817" max="2817" width="28.453125" style="1" customWidth="1"/>
    <col min="2818" max="2818" width="37.54296875" style="1" customWidth="1"/>
    <col min="2819" max="2819" width="17.453125" style="1" customWidth="1"/>
    <col min="2820" max="2820" width="17.1796875" style="1" customWidth="1"/>
    <col min="2821" max="2821" width="23.81640625" style="1"/>
    <col min="2822" max="2822" width="25.453125" style="1" customWidth="1"/>
    <col min="2823" max="2823" width="19" style="1" customWidth="1"/>
    <col min="2824" max="2839" width="0" style="1" hidden="1" customWidth="1"/>
    <col min="2840" max="3066" width="9.1796875" style="1" customWidth="1"/>
    <col min="3067" max="3067" width="20" style="1" customWidth="1"/>
    <col min="3068" max="3068" width="32.81640625" style="1" customWidth="1"/>
    <col min="3069" max="3069" width="17.453125" style="1" customWidth="1"/>
    <col min="3070" max="3070" width="17.1796875" style="1" customWidth="1"/>
    <col min="3071" max="3071" width="23.81640625" style="1"/>
    <col min="3072" max="3072" width="9.1796875" style="1" customWidth="1"/>
    <col min="3073" max="3073" width="28.453125" style="1" customWidth="1"/>
    <col min="3074" max="3074" width="37.54296875" style="1" customWidth="1"/>
    <col min="3075" max="3075" width="17.453125" style="1" customWidth="1"/>
    <col min="3076" max="3076" width="17.1796875" style="1" customWidth="1"/>
    <col min="3077" max="3077" width="23.81640625" style="1"/>
    <col min="3078" max="3078" width="25.453125" style="1" customWidth="1"/>
    <col min="3079" max="3079" width="19" style="1" customWidth="1"/>
    <col min="3080" max="3095" width="0" style="1" hidden="1" customWidth="1"/>
    <col min="3096" max="3322" width="9.1796875" style="1" customWidth="1"/>
    <col min="3323" max="3323" width="20" style="1" customWidth="1"/>
    <col min="3324" max="3324" width="32.81640625" style="1" customWidth="1"/>
    <col min="3325" max="3325" width="17.453125" style="1" customWidth="1"/>
    <col min="3326" max="3326" width="17.1796875" style="1" customWidth="1"/>
    <col min="3327" max="3327" width="23.81640625" style="1"/>
    <col min="3328" max="3328" width="9.1796875" style="1" customWidth="1"/>
    <col min="3329" max="3329" width="28.453125" style="1" customWidth="1"/>
    <col min="3330" max="3330" width="37.54296875" style="1" customWidth="1"/>
    <col min="3331" max="3331" width="17.453125" style="1" customWidth="1"/>
    <col min="3332" max="3332" width="17.1796875" style="1" customWidth="1"/>
    <col min="3333" max="3333" width="23.81640625" style="1"/>
    <col min="3334" max="3334" width="25.453125" style="1" customWidth="1"/>
    <col min="3335" max="3335" width="19" style="1" customWidth="1"/>
    <col min="3336" max="3351" width="0" style="1" hidden="1" customWidth="1"/>
    <col min="3352" max="3578" width="9.1796875" style="1" customWidth="1"/>
    <col min="3579" max="3579" width="20" style="1" customWidth="1"/>
    <col min="3580" max="3580" width="32.81640625" style="1" customWidth="1"/>
    <col min="3581" max="3581" width="17.453125" style="1" customWidth="1"/>
    <col min="3582" max="3582" width="17.1796875" style="1" customWidth="1"/>
    <col min="3583" max="3583" width="23.81640625" style="1"/>
    <col min="3584" max="3584" width="9.1796875" style="1" customWidth="1"/>
    <col min="3585" max="3585" width="28.453125" style="1" customWidth="1"/>
    <col min="3586" max="3586" width="37.54296875" style="1" customWidth="1"/>
    <col min="3587" max="3587" width="17.453125" style="1" customWidth="1"/>
    <col min="3588" max="3588" width="17.1796875" style="1" customWidth="1"/>
    <col min="3589" max="3589" width="23.81640625" style="1"/>
    <col min="3590" max="3590" width="25.453125" style="1" customWidth="1"/>
    <col min="3591" max="3591" width="19" style="1" customWidth="1"/>
    <col min="3592" max="3607" width="0" style="1" hidden="1" customWidth="1"/>
    <col min="3608" max="3834" width="9.1796875" style="1" customWidth="1"/>
    <col min="3835" max="3835" width="20" style="1" customWidth="1"/>
    <col min="3836" max="3836" width="32.81640625" style="1" customWidth="1"/>
    <col min="3837" max="3837" width="17.453125" style="1" customWidth="1"/>
    <col min="3838" max="3838" width="17.1796875" style="1" customWidth="1"/>
    <col min="3839" max="3839" width="23.81640625" style="1"/>
    <col min="3840" max="3840" width="9.1796875" style="1" customWidth="1"/>
    <col min="3841" max="3841" width="28.453125" style="1" customWidth="1"/>
    <col min="3842" max="3842" width="37.54296875" style="1" customWidth="1"/>
    <col min="3843" max="3843" width="17.453125" style="1" customWidth="1"/>
    <col min="3844" max="3844" width="17.1796875" style="1" customWidth="1"/>
    <col min="3845" max="3845" width="23.81640625" style="1"/>
    <col min="3846" max="3846" width="25.453125" style="1" customWidth="1"/>
    <col min="3847" max="3847" width="19" style="1" customWidth="1"/>
    <col min="3848" max="3863" width="0" style="1" hidden="1" customWidth="1"/>
    <col min="3864" max="4090" width="9.1796875" style="1" customWidth="1"/>
    <col min="4091" max="4091" width="20" style="1" customWidth="1"/>
    <col min="4092" max="4092" width="32.81640625" style="1" customWidth="1"/>
    <col min="4093" max="4093" width="17.453125" style="1" customWidth="1"/>
    <col min="4094" max="4094" width="17.1796875" style="1" customWidth="1"/>
    <col min="4095" max="4095" width="23.81640625" style="1"/>
    <col min="4096" max="4096" width="9.1796875" style="1" customWidth="1"/>
    <col min="4097" max="4097" width="28.453125" style="1" customWidth="1"/>
    <col min="4098" max="4098" width="37.54296875" style="1" customWidth="1"/>
    <col min="4099" max="4099" width="17.453125" style="1" customWidth="1"/>
    <col min="4100" max="4100" width="17.1796875" style="1" customWidth="1"/>
    <col min="4101" max="4101" width="23.81640625" style="1"/>
    <col min="4102" max="4102" width="25.453125" style="1" customWidth="1"/>
    <col min="4103" max="4103" width="19" style="1" customWidth="1"/>
    <col min="4104" max="4119" width="0" style="1" hidden="1" customWidth="1"/>
    <col min="4120" max="4346" width="9.1796875" style="1" customWidth="1"/>
    <col min="4347" max="4347" width="20" style="1" customWidth="1"/>
    <col min="4348" max="4348" width="32.81640625" style="1" customWidth="1"/>
    <col min="4349" max="4349" width="17.453125" style="1" customWidth="1"/>
    <col min="4350" max="4350" width="17.1796875" style="1" customWidth="1"/>
    <col min="4351" max="4351" width="23.81640625" style="1"/>
    <col min="4352" max="4352" width="9.1796875" style="1" customWidth="1"/>
    <col min="4353" max="4353" width="28.453125" style="1" customWidth="1"/>
    <col min="4354" max="4354" width="37.54296875" style="1" customWidth="1"/>
    <col min="4355" max="4355" width="17.453125" style="1" customWidth="1"/>
    <col min="4356" max="4356" width="17.1796875" style="1" customWidth="1"/>
    <col min="4357" max="4357" width="23.81640625" style="1"/>
    <col min="4358" max="4358" width="25.453125" style="1" customWidth="1"/>
    <col min="4359" max="4359" width="19" style="1" customWidth="1"/>
    <col min="4360" max="4375" width="0" style="1" hidden="1" customWidth="1"/>
    <col min="4376" max="4602" width="9.1796875" style="1" customWidth="1"/>
    <col min="4603" max="4603" width="20" style="1" customWidth="1"/>
    <col min="4604" max="4604" width="32.81640625" style="1" customWidth="1"/>
    <col min="4605" max="4605" width="17.453125" style="1" customWidth="1"/>
    <col min="4606" max="4606" width="17.1796875" style="1" customWidth="1"/>
    <col min="4607" max="4607" width="23.81640625" style="1"/>
    <col min="4608" max="4608" width="9.1796875" style="1" customWidth="1"/>
    <col min="4609" max="4609" width="28.453125" style="1" customWidth="1"/>
    <col min="4610" max="4610" width="37.54296875" style="1" customWidth="1"/>
    <col min="4611" max="4611" width="17.453125" style="1" customWidth="1"/>
    <col min="4612" max="4612" width="17.1796875" style="1" customWidth="1"/>
    <col min="4613" max="4613" width="23.81640625" style="1"/>
    <col min="4614" max="4614" width="25.453125" style="1" customWidth="1"/>
    <col min="4615" max="4615" width="19" style="1" customWidth="1"/>
    <col min="4616" max="4631" width="0" style="1" hidden="1" customWidth="1"/>
    <col min="4632" max="4858" width="9.1796875" style="1" customWidth="1"/>
    <col min="4859" max="4859" width="20" style="1" customWidth="1"/>
    <col min="4860" max="4860" width="32.81640625" style="1" customWidth="1"/>
    <col min="4861" max="4861" width="17.453125" style="1" customWidth="1"/>
    <col min="4862" max="4862" width="17.1796875" style="1" customWidth="1"/>
    <col min="4863" max="4863" width="23.81640625" style="1"/>
    <col min="4864" max="4864" width="9.1796875" style="1" customWidth="1"/>
    <col min="4865" max="4865" width="28.453125" style="1" customWidth="1"/>
    <col min="4866" max="4866" width="37.54296875" style="1" customWidth="1"/>
    <col min="4867" max="4867" width="17.453125" style="1" customWidth="1"/>
    <col min="4868" max="4868" width="17.1796875" style="1" customWidth="1"/>
    <col min="4869" max="4869" width="23.81640625" style="1"/>
    <col min="4870" max="4870" width="25.453125" style="1" customWidth="1"/>
    <col min="4871" max="4871" width="19" style="1" customWidth="1"/>
    <col min="4872" max="4887" width="0" style="1" hidden="1" customWidth="1"/>
    <col min="4888" max="5114" width="9.1796875" style="1" customWidth="1"/>
    <col min="5115" max="5115" width="20" style="1" customWidth="1"/>
    <col min="5116" max="5116" width="32.81640625" style="1" customWidth="1"/>
    <col min="5117" max="5117" width="17.453125" style="1" customWidth="1"/>
    <col min="5118" max="5118" width="17.1796875" style="1" customWidth="1"/>
    <col min="5119" max="5119" width="23.81640625" style="1"/>
    <col min="5120" max="5120" width="9.1796875" style="1" customWidth="1"/>
    <col min="5121" max="5121" width="28.453125" style="1" customWidth="1"/>
    <col min="5122" max="5122" width="37.54296875" style="1" customWidth="1"/>
    <col min="5123" max="5123" width="17.453125" style="1" customWidth="1"/>
    <col min="5124" max="5124" width="17.1796875" style="1" customWidth="1"/>
    <col min="5125" max="5125" width="23.81640625" style="1"/>
    <col min="5126" max="5126" width="25.453125" style="1" customWidth="1"/>
    <col min="5127" max="5127" width="19" style="1" customWidth="1"/>
    <col min="5128" max="5143" width="0" style="1" hidden="1" customWidth="1"/>
    <col min="5144" max="5370" width="9.1796875" style="1" customWidth="1"/>
    <col min="5371" max="5371" width="20" style="1" customWidth="1"/>
    <col min="5372" max="5372" width="32.81640625" style="1" customWidth="1"/>
    <col min="5373" max="5373" width="17.453125" style="1" customWidth="1"/>
    <col min="5374" max="5374" width="17.1796875" style="1" customWidth="1"/>
    <col min="5375" max="5375" width="23.81640625" style="1"/>
    <col min="5376" max="5376" width="9.1796875" style="1" customWidth="1"/>
    <col min="5377" max="5377" width="28.453125" style="1" customWidth="1"/>
    <col min="5378" max="5378" width="37.54296875" style="1" customWidth="1"/>
    <col min="5379" max="5379" width="17.453125" style="1" customWidth="1"/>
    <col min="5380" max="5380" width="17.1796875" style="1" customWidth="1"/>
    <col min="5381" max="5381" width="23.81640625" style="1"/>
    <col min="5382" max="5382" width="25.453125" style="1" customWidth="1"/>
    <col min="5383" max="5383" width="19" style="1" customWidth="1"/>
    <col min="5384" max="5399" width="0" style="1" hidden="1" customWidth="1"/>
    <col min="5400" max="5626" width="9.1796875" style="1" customWidth="1"/>
    <col min="5627" max="5627" width="20" style="1" customWidth="1"/>
    <col min="5628" max="5628" width="32.81640625" style="1" customWidth="1"/>
    <col min="5629" max="5629" width="17.453125" style="1" customWidth="1"/>
    <col min="5630" max="5630" width="17.1796875" style="1" customWidth="1"/>
    <col min="5631" max="5631" width="23.81640625" style="1"/>
    <col min="5632" max="5632" width="9.1796875" style="1" customWidth="1"/>
    <col min="5633" max="5633" width="28.453125" style="1" customWidth="1"/>
    <col min="5634" max="5634" width="37.54296875" style="1" customWidth="1"/>
    <col min="5635" max="5635" width="17.453125" style="1" customWidth="1"/>
    <col min="5636" max="5636" width="17.1796875" style="1" customWidth="1"/>
    <col min="5637" max="5637" width="23.81640625" style="1"/>
    <col min="5638" max="5638" width="25.453125" style="1" customWidth="1"/>
    <col min="5639" max="5639" width="19" style="1" customWidth="1"/>
    <col min="5640" max="5655" width="0" style="1" hidden="1" customWidth="1"/>
    <col min="5656" max="5882" width="9.1796875" style="1" customWidth="1"/>
    <col min="5883" max="5883" width="20" style="1" customWidth="1"/>
    <col min="5884" max="5884" width="32.81640625" style="1" customWidth="1"/>
    <col min="5885" max="5885" width="17.453125" style="1" customWidth="1"/>
    <col min="5886" max="5886" width="17.1796875" style="1" customWidth="1"/>
    <col min="5887" max="5887" width="23.81640625" style="1"/>
    <col min="5888" max="5888" width="9.1796875" style="1" customWidth="1"/>
    <col min="5889" max="5889" width="28.453125" style="1" customWidth="1"/>
    <col min="5890" max="5890" width="37.54296875" style="1" customWidth="1"/>
    <col min="5891" max="5891" width="17.453125" style="1" customWidth="1"/>
    <col min="5892" max="5892" width="17.1796875" style="1" customWidth="1"/>
    <col min="5893" max="5893" width="23.81640625" style="1"/>
    <col min="5894" max="5894" width="25.453125" style="1" customWidth="1"/>
    <col min="5895" max="5895" width="19" style="1" customWidth="1"/>
    <col min="5896" max="5911" width="0" style="1" hidden="1" customWidth="1"/>
    <col min="5912" max="6138" width="9.1796875" style="1" customWidth="1"/>
    <col min="6139" max="6139" width="20" style="1" customWidth="1"/>
    <col min="6140" max="6140" width="32.81640625" style="1" customWidth="1"/>
    <col min="6141" max="6141" width="17.453125" style="1" customWidth="1"/>
    <col min="6142" max="6142" width="17.1796875" style="1" customWidth="1"/>
    <col min="6143" max="6143" width="23.81640625" style="1"/>
    <col min="6144" max="6144" width="9.1796875" style="1" customWidth="1"/>
    <col min="6145" max="6145" width="28.453125" style="1" customWidth="1"/>
    <col min="6146" max="6146" width="37.54296875" style="1" customWidth="1"/>
    <col min="6147" max="6147" width="17.453125" style="1" customWidth="1"/>
    <col min="6148" max="6148" width="17.1796875" style="1" customWidth="1"/>
    <col min="6149" max="6149" width="23.81640625" style="1"/>
    <col min="6150" max="6150" width="25.453125" style="1" customWidth="1"/>
    <col min="6151" max="6151" width="19" style="1" customWidth="1"/>
    <col min="6152" max="6167" width="0" style="1" hidden="1" customWidth="1"/>
    <col min="6168" max="6394" width="9.1796875" style="1" customWidth="1"/>
    <col min="6395" max="6395" width="20" style="1" customWidth="1"/>
    <col min="6396" max="6396" width="32.81640625" style="1" customWidth="1"/>
    <col min="6397" max="6397" width="17.453125" style="1" customWidth="1"/>
    <col min="6398" max="6398" width="17.1796875" style="1" customWidth="1"/>
    <col min="6399" max="6399" width="23.81640625" style="1"/>
    <col min="6400" max="6400" width="9.1796875" style="1" customWidth="1"/>
    <col min="6401" max="6401" width="28.453125" style="1" customWidth="1"/>
    <col min="6402" max="6402" width="37.54296875" style="1" customWidth="1"/>
    <col min="6403" max="6403" width="17.453125" style="1" customWidth="1"/>
    <col min="6404" max="6404" width="17.1796875" style="1" customWidth="1"/>
    <col min="6405" max="6405" width="23.81640625" style="1"/>
    <col min="6406" max="6406" width="25.453125" style="1" customWidth="1"/>
    <col min="6407" max="6407" width="19" style="1" customWidth="1"/>
    <col min="6408" max="6423" width="0" style="1" hidden="1" customWidth="1"/>
    <col min="6424" max="6650" width="9.1796875" style="1" customWidth="1"/>
    <col min="6651" max="6651" width="20" style="1" customWidth="1"/>
    <col min="6652" max="6652" width="32.81640625" style="1" customWidth="1"/>
    <col min="6653" max="6653" width="17.453125" style="1" customWidth="1"/>
    <col min="6654" max="6654" width="17.1796875" style="1" customWidth="1"/>
    <col min="6655" max="6655" width="23.81640625" style="1"/>
    <col min="6656" max="6656" width="9.1796875" style="1" customWidth="1"/>
    <col min="6657" max="6657" width="28.453125" style="1" customWidth="1"/>
    <col min="6658" max="6658" width="37.54296875" style="1" customWidth="1"/>
    <col min="6659" max="6659" width="17.453125" style="1" customWidth="1"/>
    <col min="6660" max="6660" width="17.1796875" style="1" customWidth="1"/>
    <col min="6661" max="6661" width="23.81640625" style="1"/>
    <col min="6662" max="6662" width="25.453125" style="1" customWidth="1"/>
    <col min="6663" max="6663" width="19" style="1" customWidth="1"/>
    <col min="6664" max="6679" width="0" style="1" hidden="1" customWidth="1"/>
    <col min="6680" max="6906" width="9.1796875" style="1" customWidth="1"/>
    <col min="6907" max="6907" width="20" style="1" customWidth="1"/>
    <col min="6908" max="6908" width="32.81640625" style="1" customWidth="1"/>
    <col min="6909" max="6909" width="17.453125" style="1" customWidth="1"/>
    <col min="6910" max="6910" width="17.1796875" style="1" customWidth="1"/>
    <col min="6911" max="6911" width="23.81640625" style="1"/>
    <col min="6912" max="6912" width="9.1796875" style="1" customWidth="1"/>
    <col min="6913" max="6913" width="28.453125" style="1" customWidth="1"/>
    <col min="6914" max="6914" width="37.54296875" style="1" customWidth="1"/>
    <col min="6915" max="6915" width="17.453125" style="1" customWidth="1"/>
    <col min="6916" max="6916" width="17.1796875" style="1" customWidth="1"/>
    <col min="6917" max="6917" width="23.81640625" style="1"/>
    <col min="6918" max="6918" width="25.453125" style="1" customWidth="1"/>
    <col min="6919" max="6919" width="19" style="1" customWidth="1"/>
    <col min="6920" max="6935" width="0" style="1" hidden="1" customWidth="1"/>
    <col min="6936" max="7162" width="9.1796875" style="1" customWidth="1"/>
    <col min="7163" max="7163" width="20" style="1" customWidth="1"/>
    <col min="7164" max="7164" width="32.81640625" style="1" customWidth="1"/>
    <col min="7165" max="7165" width="17.453125" style="1" customWidth="1"/>
    <col min="7166" max="7166" width="17.1796875" style="1" customWidth="1"/>
    <col min="7167" max="7167" width="23.81640625" style="1"/>
    <col min="7168" max="7168" width="9.1796875" style="1" customWidth="1"/>
    <col min="7169" max="7169" width="28.453125" style="1" customWidth="1"/>
    <col min="7170" max="7170" width="37.54296875" style="1" customWidth="1"/>
    <col min="7171" max="7171" width="17.453125" style="1" customWidth="1"/>
    <col min="7172" max="7172" width="17.1796875" style="1" customWidth="1"/>
    <col min="7173" max="7173" width="23.81640625" style="1"/>
    <col min="7174" max="7174" width="25.453125" style="1" customWidth="1"/>
    <col min="7175" max="7175" width="19" style="1" customWidth="1"/>
    <col min="7176" max="7191" width="0" style="1" hidden="1" customWidth="1"/>
    <col min="7192" max="7418" width="9.1796875" style="1" customWidth="1"/>
    <col min="7419" max="7419" width="20" style="1" customWidth="1"/>
    <col min="7420" max="7420" width="32.81640625" style="1" customWidth="1"/>
    <col min="7421" max="7421" width="17.453125" style="1" customWidth="1"/>
    <col min="7422" max="7422" width="17.1796875" style="1" customWidth="1"/>
    <col min="7423" max="7423" width="23.81640625" style="1"/>
    <col min="7424" max="7424" width="9.1796875" style="1" customWidth="1"/>
    <col min="7425" max="7425" width="28.453125" style="1" customWidth="1"/>
    <col min="7426" max="7426" width="37.54296875" style="1" customWidth="1"/>
    <col min="7427" max="7427" width="17.453125" style="1" customWidth="1"/>
    <col min="7428" max="7428" width="17.1796875" style="1" customWidth="1"/>
    <col min="7429" max="7429" width="23.81640625" style="1"/>
    <col min="7430" max="7430" width="25.453125" style="1" customWidth="1"/>
    <col min="7431" max="7431" width="19" style="1" customWidth="1"/>
    <col min="7432" max="7447" width="0" style="1" hidden="1" customWidth="1"/>
    <col min="7448" max="7674" width="9.1796875" style="1" customWidth="1"/>
    <col min="7675" max="7675" width="20" style="1" customWidth="1"/>
    <col min="7676" max="7676" width="32.81640625" style="1" customWidth="1"/>
    <col min="7677" max="7677" width="17.453125" style="1" customWidth="1"/>
    <col min="7678" max="7678" width="17.1796875" style="1" customWidth="1"/>
    <col min="7679" max="7679" width="23.81640625" style="1"/>
    <col min="7680" max="7680" width="9.1796875" style="1" customWidth="1"/>
    <col min="7681" max="7681" width="28.453125" style="1" customWidth="1"/>
    <col min="7682" max="7682" width="37.54296875" style="1" customWidth="1"/>
    <col min="7683" max="7683" width="17.453125" style="1" customWidth="1"/>
    <col min="7684" max="7684" width="17.1796875" style="1" customWidth="1"/>
    <col min="7685" max="7685" width="23.81640625" style="1"/>
    <col min="7686" max="7686" width="25.453125" style="1" customWidth="1"/>
    <col min="7687" max="7687" width="19" style="1" customWidth="1"/>
    <col min="7688" max="7703" width="0" style="1" hidden="1" customWidth="1"/>
    <col min="7704" max="7930" width="9.1796875" style="1" customWidth="1"/>
    <col min="7931" max="7931" width="20" style="1" customWidth="1"/>
    <col min="7932" max="7932" width="32.81640625" style="1" customWidth="1"/>
    <col min="7933" max="7933" width="17.453125" style="1" customWidth="1"/>
    <col min="7934" max="7934" width="17.1796875" style="1" customWidth="1"/>
    <col min="7935" max="7935" width="23.81640625" style="1"/>
    <col min="7936" max="7936" width="9.1796875" style="1" customWidth="1"/>
    <col min="7937" max="7937" width="28.453125" style="1" customWidth="1"/>
    <col min="7938" max="7938" width="37.54296875" style="1" customWidth="1"/>
    <col min="7939" max="7939" width="17.453125" style="1" customWidth="1"/>
    <col min="7940" max="7940" width="17.1796875" style="1" customWidth="1"/>
    <col min="7941" max="7941" width="23.81640625" style="1"/>
    <col min="7942" max="7942" width="25.453125" style="1" customWidth="1"/>
    <col min="7943" max="7943" width="19" style="1" customWidth="1"/>
    <col min="7944" max="7959" width="0" style="1" hidden="1" customWidth="1"/>
    <col min="7960" max="8186" width="9.1796875" style="1" customWidth="1"/>
    <col min="8187" max="8187" width="20" style="1" customWidth="1"/>
    <col min="8188" max="8188" width="32.81640625" style="1" customWidth="1"/>
    <col min="8189" max="8189" width="17.453125" style="1" customWidth="1"/>
    <col min="8190" max="8190" width="17.1796875" style="1" customWidth="1"/>
    <col min="8191" max="8191" width="23.81640625" style="1"/>
    <col min="8192" max="8192" width="9.1796875" style="1" customWidth="1"/>
    <col min="8193" max="8193" width="28.453125" style="1" customWidth="1"/>
    <col min="8194" max="8194" width="37.54296875" style="1" customWidth="1"/>
    <col min="8195" max="8195" width="17.453125" style="1" customWidth="1"/>
    <col min="8196" max="8196" width="17.1796875" style="1" customWidth="1"/>
    <col min="8197" max="8197" width="23.81640625" style="1"/>
    <col min="8198" max="8198" width="25.453125" style="1" customWidth="1"/>
    <col min="8199" max="8199" width="19" style="1" customWidth="1"/>
    <col min="8200" max="8215" width="0" style="1" hidden="1" customWidth="1"/>
    <col min="8216" max="8442" width="9.1796875" style="1" customWidth="1"/>
    <col min="8443" max="8443" width="20" style="1" customWidth="1"/>
    <col min="8444" max="8444" width="32.81640625" style="1" customWidth="1"/>
    <col min="8445" max="8445" width="17.453125" style="1" customWidth="1"/>
    <col min="8446" max="8446" width="17.1796875" style="1" customWidth="1"/>
    <col min="8447" max="8447" width="23.81640625" style="1"/>
    <col min="8448" max="8448" width="9.1796875" style="1" customWidth="1"/>
    <col min="8449" max="8449" width="28.453125" style="1" customWidth="1"/>
    <col min="8450" max="8450" width="37.54296875" style="1" customWidth="1"/>
    <col min="8451" max="8451" width="17.453125" style="1" customWidth="1"/>
    <col min="8452" max="8452" width="17.1796875" style="1" customWidth="1"/>
    <col min="8453" max="8453" width="23.81640625" style="1"/>
    <col min="8454" max="8454" width="25.453125" style="1" customWidth="1"/>
    <col min="8455" max="8455" width="19" style="1" customWidth="1"/>
    <col min="8456" max="8471" width="0" style="1" hidden="1" customWidth="1"/>
    <col min="8472" max="8698" width="9.1796875" style="1" customWidth="1"/>
    <col min="8699" max="8699" width="20" style="1" customWidth="1"/>
    <col min="8700" max="8700" width="32.81640625" style="1" customWidth="1"/>
    <col min="8701" max="8701" width="17.453125" style="1" customWidth="1"/>
    <col min="8702" max="8702" width="17.1796875" style="1" customWidth="1"/>
    <col min="8703" max="8703" width="23.81640625" style="1"/>
    <col min="8704" max="8704" width="9.1796875" style="1" customWidth="1"/>
    <col min="8705" max="8705" width="28.453125" style="1" customWidth="1"/>
    <col min="8706" max="8706" width="37.54296875" style="1" customWidth="1"/>
    <col min="8707" max="8707" width="17.453125" style="1" customWidth="1"/>
    <col min="8708" max="8708" width="17.1796875" style="1" customWidth="1"/>
    <col min="8709" max="8709" width="23.81640625" style="1"/>
    <col min="8710" max="8710" width="25.453125" style="1" customWidth="1"/>
    <col min="8711" max="8711" width="19" style="1" customWidth="1"/>
    <col min="8712" max="8727" width="0" style="1" hidden="1" customWidth="1"/>
    <col min="8728" max="8954" width="9.1796875" style="1" customWidth="1"/>
    <col min="8955" max="8955" width="20" style="1" customWidth="1"/>
    <col min="8956" max="8956" width="32.81640625" style="1" customWidth="1"/>
    <col min="8957" max="8957" width="17.453125" style="1" customWidth="1"/>
    <col min="8958" max="8958" width="17.1796875" style="1" customWidth="1"/>
    <col min="8959" max="8959" width="23.81640625" style="1"/>
    <col min="8960" max="8960" width="9.1796875" style="1" customWidth="1"/>
    <col min="8961" max="8961" width="28.453125" style="1" customWidth="1"/>
    <col min="8962" max="8962" width="37.54296875" style="1" customWidth="1"/>
    <col min="8963" max="8963" width="17.453125" style="1" customWidth="1"/>
    <col min="8964" max="8964" width="17.1796875" style="1" customWidth="1"/>
    <col min="8965" max="8965" width="23.81640625" style="1"/>
    <col min="8966" max="8966" width="25.453125" style="1" customWidth="1"/>
    <col min="8967" max="8967" width="19" style="1" customWidth="1"/>
    <col min="8968" max="8983" width="0" style="1" hidden="1" customWidth="1"/>
    <col min="8984" max="9210" width="9.1796875" style="1" customWidth="1"/>
    <col min="9211" max="9211" width="20" style="1" customWidth="1"/>
    <col min="9212" max="9212" width="32.81640625" style="1" customWidth="1"/>
    <col min="9213" max="9213" width="17.453125" style="1" customWidth="1"/>
    <col min="9214" max="9214" width="17.1796875" style="1" customWidth="1"/>
    <col min="9215" max="9215" width="23.81640625" style="1"/>
    <col min="9216" max="9216" width="9.1796875" style="1" customWidth="1"/>
    <col min="9217" max="9217" width="28.453125" style="1" customWidth="1"/>
    <col min="9218" max="9218" width="37.54296875" style="1" customWidth="1"/>
    <col min="9219" max="9219" width="17.453125" style="1" customWidth="1"/>
    <col min="9220" max="9220" width="17.1796875" style="1" customWidth="1"/>
    <col min="9221" max="9221" width="23.81640625" style="1"/>
    <col min="9222" max="9222" width="25.453125" style="1" customWidth="1"/>
    <col min="9223" max="9223" width="19" style="1" customWidth="1"/>
    <col min="9224" max="9239" width="0" style="1" hidden="1" customWidth="1"/>
    <col min="9240" max="9466" width="9.1796875" style="1" customWidth="1"/>
    <col min="9467" max="9467" width="20" style="1" customWidth="1"/>
    <col min="9468" max="9468" width="32.81640625" style="1" customWidth="1"/>
    <col min="9469" max="9469" width="17.453125" style="1" customWidth="1"/>
    <col min="9470" max="9470" width="17.1796875" style="1" customWidth="1"/>
    <col min="9471" max="9471" width="23.81640625" style="1"/>
    <col min="9472" max="9472" width="9.1796875" style="1" customWidth="1"/>
    <col min="9473" max="9473" width="28.453125" style="1" customWidth="1"/>
    <col min="9474" max="9474" width="37.54296875" style="1" customWidth="1"/>
    <col min="9475" max="9475" width="17.453125" style="1" customWidth="1"/>
    <col min="9476" max="9476" width="17.1796875" style="1" customWidth="1"/>
    <col min="9477" max="9477" width="23.81640625" style="1"/>
    <col min="9478" max="9478" width="25.453125" style="1" customWidth="1"/>
    <col min="9479" max="9479" width="19" style="1" customWidth="1"/>
    <col min="9480" max="9495" width="0" style="1" hidden="1" customWidth="1"/>
    <col min="9496" max="9722" width="9.1796875" style="1" customWidth="1"/>
    <col min="9723" max="9723" width="20" style="1" customWidth="1"/>
    <col min="9724" max="9724" width="32.81640625" style="1" customWidth="1"/>
    <col min="9725" max="9725" width="17.453125" style="1" customWidth="1"/>
    <col min="9726" max="9726" width="17.1796875" style="1" customWidth="1"/>
    <col min="9727" max="9727" width="23.81640625" style="1"/>
    <col min="9728" max="9728" width="9.1796875" style="1" customWidth="1"/>
    <col min="9729" max="9729" width="28.453125" style="1" customWidth="1"/>
    <col min="9730" max="9730" width="37.54296875" style="1" customWidth="1"/>
    <col min="9731" max="9731" width="17.453125" style="1" customWidth="1"/>
    <col min="9732" max="9732" width="17.1796875" style="1" customWidth="1"/>
    <col min="9733" max="9733" width="23.81640625" style="1"/>
    <col min="9734" max="9734" width="25.453125" style="1" customWidth="1"/>
    <col min="9735" max="9735" width="19" style="1" customWidth="1"/>
    <col min="9736" max="9751" width="0" style="1" hidden="1" customWidth="1"/>
    <col min="9752" max="9978" width="9.1796875" style="1" customWidth="1"/>
    <col min="9979" max="9979" width="20" style="1" customWidth="1"/>
    <col min="9980" max="9980" width="32.81640625" style="1" customWidth="1"/>
    <col min="9981" max="9981" width="17.453125" style="1" customWidth="1"/>
    <col min="9982" max="9982" width="17.1796875" style="1" customWidth="1"/>
    <col min="9983" max="9983" width="23.81640625" style="1"/>
    <col min="9984" max="9984" width="9.1796875" style="1" customWidth="1"/>
    <col min="9985" max="9985" width="28.453125" style="1" customWidth="1"/>
    <col min="9986" max="9986" width="37.54296875" style="1" customWidth="1"/>
    <col min="9987" max="9987" width="17.453125" style="1" customWidth="1"/>
    <col min="9988" max="9988" width="17.1796875" style="1" customWidth="1"/>
    <col min="9989" max="9989" width="23.81640625" style="1"/>
    <col min="9990" max="9990" width="25.453125" style="1" customWidth="1"/>
    <col min="9991" max="9991" width="19" style="1" customWidth="1"/>
    <col min="9992" max="10007" width="0" style="1" hidden="1" customWidth="1"/>
    <col min="10008" max="10234" width="9.1796875" style="1" customWidth="1"/>
    <col min="10235" max="10235" width="20" style="1" customWidth="1"/>
    <col min="10236" max="10236" width="32.81640625" style="1" customWidth="1"/>
    <col min="10237" max="10237" width="17.453125" style="1" customWidth="1"/>
    <col min="10238" max="10238" width="17.1796875" style="1" customWidth="1"/>
    <col min="10239" max="10239" width="23.81640625" style="1"/>
    <col min="10240" max="10240" width="9.1796875" style="1" customWidth="1"/>
    <col min="10241" max="10241" width="28.453125" style="1" customWidth="1"/>
    <col min="10242" max="10242" width="37.54296875" style="1" customWidth="1"/>
    <col min="10243" max="10243" width="17.453125" style="1" customWidth="1"/>
    <col min="10244" max="10244" width="17.1796875" style="1" customWidth="1"/>
    <col min="10245" max="10245" width="23.81640625" style="1"/>
    <col min="10246" max="10246" width="25.453125" style="1" customWidth="1"/>
    <col min="10247" max="10247" width="19" style="1" customWidth="1"/>
    <col min="10248" max="10263" width="0" style="1" hidden="1" customWidth="1"/>
    <col min="10264" max="10490" width="9.1796875" style="1" customWidth="1"/>
    <col min="10491" max="10491" width="20" style="1" customWidth="1"/>
    <col min="10492" max="10492" width="32.81640625" style="1" customWidth="1"/>
    <col min="10493" max="10493" width="17.453125" style="1" customWidth="1"/>
    <col min="10494" max="10494" width="17.1796875" style="1" customWidth="1"/>
    <col min="10495" max="10495" width="23.81640625" style="1"/>
    <col min="10496" max="10496" width="9.1796875" style="1" customWidth="1"/>
    <col min="10497" max="10497" width="28.453125" style="1" customWidth="1"/>
    <col min="10498" max="10498" width="37.54296875" style="1" customWidth="1"/>
    <col min="10499" max="10499" width="17.453125" style="1" customWidth="1"/>
    <col min="10500" max="10500" width="17.1796875" style="1" customWidth="1"/>
    <col min="10501" max="10501" width="23.81640625" style="1"/>
    <col min="10502" max="10502" width="25.453125" style="1" customWidth="1"/>
    <col min="10503" max="10503" width="19" style="1" customWidth="1"/>
    <col min="10504" max="10519" width="0" style="1" hidden="1" customWidth="1"/>
    <col min="10520" max="10746" width="9.1796875" style="1" customWidth="1"/>
    <col min="10747" max="10747" width="20" style="1" customWidth="1"/>
    <col min="10748" max="10748" width="32.81640625" style="1" customWidth="1"/>
    <col min="10749" max="10749" width="17.453125" style="1" customWidth="1"/>
    <col min="10750" max="10750" width="17.1796875" style="1" customWidth="1"/>
    <col min="10751" max="10751" width="23.81640625" style="1"/>
    <col min="10752" max="10752" width="9.1796875" style="1" customWidth="1"/>
    <col min="10753" max="10753" width="28.453125" style="1" customWidth="1"/>
    <col min="10754" max="10754" width="37.54296875" style="1" customWidth="1"/>
    <col min="10755" max="10755" width="17.453125" style="1" customWidth="1"/>
    <col min="10756" max="10756" width="17.1796875" style="1" customWidth="1"/>
    <col min="10757" max="10757" width="23.81640625" style="1"/>
    <col min="10758" max="10758" width="25.453125" style="1" customWidth="1"/>
    <col min="10759" max="10759" width="19" style="1" customWidth="1"/>
    <col min="10760" max="10775" width="0" style="1" hidden="1" customWidth="1"/>
    <col min="10776" max="11002" width="9.1796875" style="1" customWidth="1"/>
    <col min="11003" max="11003" width="20" style="1" customWidth="1"/>
    <col min="11004" max="11004" width="32.81640625" style="1" customWidth="1"/>
    <col min="11005" max="11005" width="17.453125" style="1" customWidth="1"/>
    <col min="11006" max="11006" width="17.1796875" style="1" customWidth="1"/>
    <col min="11007" max="11007" width="23.81640625" style="1"/>
    <col min="11008" max="11008" width="9.1796875" style="1" customWidth="1"/>
    <col min="11009" max="11009" width="28.453125" style="1" customWidth="1"/>
    <col min="11010" max="11010" width="37.54296875" style="1" customWidth="1"/>
    <col min="11011" max="11011" width="17.453125" style="1" customWidth="1"/>
    <col min="11012" max="11012" width="17.1796875" style="1" customWidth="1"/>
    <col min="11013" max="11013" width="23.81640625" style="1"/>
    <col min="11014" max="11014" width="25.453125" style="1" customWidth="1"/>
    <col min="11015" max="11015" width="19" style="1" customWidth="1"/>
    <col min="11016" max="11031" width="0" style="1" hidden="1" customWidth="1"/>
    <col min="11032" max="11258" width="9.1796875" style="1" customWidth="1"/>
    <col min="11259" max="11259" width="20" style="1" customWidth="1"/>
    <col min="11260" max="11260" width="32.81640625" style="1" customWidth="1"/>
    <col min="11261" max="11261" width="17.453125" style="1" customWidth="1"/>
    <col min="11262" max="11262" width="17.1796875" style="1" customWidth="1"/>
    <col min="11263" max="11263" width="23.81640625" style="1"/>
    <col min="11264" max="11264" width="9.1796875" style="1" customWidth="1"/>
    <col min="11265" max="11265" width="28.453125" style="1" customWidth="1"/>
    <col min="11266" max="11266" width="37.54296875" style="1" customWidth="1"/>
    <col min="11267" max="11267" width="17.453125" style="1" customWidth="1"/>
    <col min="11268" max="11268" width="17.1796875" style="1" customWidth="1"/>
    <col min="11269" max="11269" width="23.81640625" style="1"/>
    <col min="11270" max="11270" width="25.453125" style="1" customWidth="1"/>
    <col min="11271" max="11271" width="19" style="1" customWidth="1"/>
    <col min="11272" max="11287" width="0" style="1" hidden="1" customWidth="1"/>
    <col min="11288" max="11514" width="9.1796875" style="1" customWidth="1"/>
    <col min="11515" max="11515" width="20" style="1" customWidth="1"/>
    <col min="11516" max="11516" width="32.81640625" style="1" customWidth="1"/>
    <col min="11517" max="11517" width="17.453125" style="1" customWidth="1"/>
    <col min="11518" max="11518" width="17.1796875" style="1" customWidth="1"/>
    <col min="11519" max="11519" width="23.81640625" style="1"/>
    <col min="11520" max="11520" width="9.1796875" style="1" customWidth="1"/>
    <col min="11521" max="11521" width="28.453125" style="1" customWidth="1"/>
    <col min="11522" max="11522" width="37.54296875" style="1" customWidth="1"/>
    <col min="11523" max="11523" width="17.453125" style="1" customWidth="1"/>
    <col min="11524" max="11524" width="17.1796875" style="1" customWidth="1"/>
    <col min="11525" max="11525" width="23.81640625" style="1"/>
    <col min="11526" max="11526" width="25.453125" style="1" customWidth="1"/>
    <col min="11527" max="11527" width="19" style="1" customWidth="1"/>
    <col min="11528" max="11543" width="0" style="1" hidden="1" customWidth="1"/>
    <col min="11544" max="11770" width="9.1796875" style="1" customWidth="1"/>
    <col min="11771" max="11771" width="20" style="1" customWidth="1"/>
    <col min="11772" max="11772" width="32.81640625" style="1" customWidth="1"/>
    <col min="11773" max="11773" width="17.453125" style="1" customWidth="1"/>
    <col min="11774" max="11774" width="17.1796875" style="1" customWidth="1"/>
    <col min="11775" max="11775" width="23.81640625" style="1"/>
    <col min="11776" max="11776" width="9.1796875" style="1" customWidth="1"/>
    <col min="11777" max="11777" width="28.453125" style="1" customWidth="1"/>
    <col min="11778" max="11778" width="37.54296875" style="1" customWidth="1"/>
    <col min="11779" max="11779" width="17.453125" style="1" customWidth="1"/>
    <col min="11780" max="11780" width="17.1796875" style="1" customWidth="1"/>
    <col min="11781" max="11781" width="23.81640625" style="1"/>
    <col min="11782" max="11782" width="25.453125" style="1" customWidth="1"/>
    <col min="11783" max="11783" width="19" style="1" customWidth="1"/>
    <col min="11784" max="11799" width="0" style="1" hidden="1" customWidth="1"/>
    <col min="11800" max="12026" width="9.1796875" style="1" customWidth="1"/>
    <col min="12027" max="12027" width="20" style="1" customWidth="1"/>
    <col min="12028" max="12028" width="32.81640625" style="1" customWidth="1"/>
    <col min="12029" max="12029" width="17.453125" style="1" customWidth="1"/>
    <col min="12030" max="12030" width="17.1796875" style="1" customWidth="1"/>
    <col min="12031" max="12031" width="23.81640625" style="1"/>
    <col min="12032" max="12032" width="9.1796875" style="1" customWidth="1"/>
    <col min="12033" max="12033" width="28.453125" style="1" customWidth="1"/>
    <col min="12034" max="12034" width="37.54296875" style="1" customWidth="1"/>
    <col min="12035" max="12035" width="17.453125" style="1" customWidth="1"/>
    <col min="12036" max="12036" width="17.1796875" style="1" customWidth="1"/>
    <col min="12037" max="12037" width="23.81640625" style="1"/>
    <col min="12038" max="12038" width="25.453125" style="1" customWidth="1"/>
    <col min="12039" max="12039" width="19" style="1" customWidth="1"/>
    <col min="12040" max="12055" width="0" style="1" hidden="1" customWidth="1"/>
    <col min="12056" max="12282" width="9.1796875" style="1" customWidth="1"/>
    <col min="12283" max="12283" width="20" style="1" customWidth="1"/>
    <col min="12284" max="12284" width="32.81640625" style="1" customWidth="1"/>
    <col min="12285" max="12285" width="17.453125" style="1" customWidth="1"/>
    <col min="12286" max="12286" width="17.1796875" style="1" customWidth="1"/>
    <col min="12287" max="12287" width="23.81640625" style="1"/>
    <col min="12288" max="12288" width="9.1796875" style="1" customWidth="1"/>
    <col min="12289" max="12289" width="28.453125" style="1" customWidth="1"/>
    <col min="12290" max="12290" width="37.54296875" style="1" customWidth="1"/>
    <col min="12291" max="12291" width="17.453125" style="1" customWidth="1"/>
    <col min="12292" max="12292" width="17.1796875" style="1" customWidth="1"/>
    <col min="12293" max="12293" width="23.81640625" style="1"/>
    <col min="12294" max="12294" width="25.453125" style="1" customWidth="1"/>
    <col min="12295" max="12295" width="19" style="1" customWidth="1"/>
    <col min="12296" max="12311" width="0" style="1" hidden="1" customWidth="1"/>
    <col min="12312" max="12538" width="9.1796875" style="1" customWidth="1"/>
    <col min="12539" max="12539" width="20" style="1" customWidth="1"/>
    <col min="12540" max="12540" width="32.81640625" style="1" customWidth="1"/>
    <col min="12541" max="12541" width="17.453125" style="1" customWidth="1"/>
    <col min="12542" max="12542" width="17.1796875" style="1" customWidth="1"/>
    <col min="12543" max="12543" width="23.81640625" style="1"/>
    <col min="12544" max="12544" width="9.1796875" style="1" customWidth="1"/>
    <col min="12545" max="12545" width="28.453125" style="1" customWidth="1"/>
    <col min="12546" max="12546" width="37.54296875" style="1" customWidth="1"/>
    <col min="12547" max="12547" width="17.453125" style="1" customWidth="1"/>
    <col min="12548" max="12548" width="17.1796875" style="1" customWidth="1"/>
    <col min="12549" max="12549" width="23.81640625" style="1"/>
    <col min="12550" max="12550" width="25.453125" style="1" customWidth="1"/>
    <col min="12551" max="12551" width="19" style="1" customWidth="1"/>
    <col min="12552" max="12567" width="0" style="1" hidden="1" customWidth="1"/>
    <col min="12568" max="12794" width="9.1796875" style="1" customWidth="1"/>
    <col min="12795" max="12795" width="20" style="1" customWidth="1"/>
    <col min="12796" max="12796" width="32.81640625" style="1" customWidth="1"/>
    <col min="12797" max="12797" width="17.453125" style="1" customWidth="1"/>
    <col min="12798" max="12798" width="17.1796875" style="1" customWidth="1"/>
    <col min="12799" max="12799" width="23.81640625" style="1"/>
    <col min="12800" max="12800" width="9.1796875" style="1" customWidth="1"/>
    <col min="12801" max="12801" width="28.453125" style="1" customWidth="1"/>
    <col min="12802" max="12802" width="37.54296875" style="1" customWidth="1"/>
    <col min="12803" max="12803" width="17.453125" style="1" customWidth="1"/>
    <col min="12804" max="12804" width="17.1796875" style="1" customWidth="1"/>
    <col min="12805" max="12805" width="23.81640625" style="1"/>
    <col min="12806" max="12806" width="25.453125" style="1" customWidth="1"/>
    <col min="12807" max="12807" width="19" style="1" customWidth="1"/>
    <col min="12808" max="12823" width="0" style="1" hidden="1" customWidth="1"/>
    <col min="12824" max="13050" width="9.1796875" style="1" customWidth="1"/>
    <col min="13051" max="13051" width="20" style="1" customWidth="1"/>
    <col min="13052" max="13052" width="32.81640625" style="1" customWidth="1"/>
    <col min="13053" max="13053" width="17.453125" style="1" customWidth="1"/>
    <col min="13054" max="13054" width="17.1796875" style="1" customWidth="1"/>
    <col min="13055" max="13055" width="23.81640625" style="1"/>
    <col min="13056" max="13056" width="9.1796875" style="1" customWidth="1"/>
    <col min="13057" max="13057" width="28.453125" style="1" customWidth="1"/>
    <col min="13058" max="13058" width="37.54296875" style="1" customWidth="1"/>
    <col min="13059" max="13059" width="17.453125" style="1" customWidth="1"/>
    <col min="13060" max="13060" width="17.1796875" style="1" customWidth="1"/>
    <col min="13061" max="13061" width="23.81640625" style="1"/>
    <col min="13062" max="13062" width="25.453125" style="1" customWidth="1"/>
    <col min="13063" max="13063" width="19" style="1" customWidth="1"/>
    <col min="13064" max="13079" width="0" style="1" hidden="1" customWidth="1"/>
    <col min="13080" max="13306" width="9.1796875" style="1" customWidth="1"/>
    <col min="13307" max="13307" width="20" style="1" customWidth="1"/>
    <col min="13308" max="13308" width="32.81640625" style="1" customWidth="1"/>
    <col min="13309" max="13309" width="17.453125" style="1" customWidth="1"/>
    <col min="13310" max="13310" width="17.1796875" style="1" customWidth="1"/>
    <col min="13311" max="13311" width="23.81640625" style="1"/>
    <col min="13312" max="13312" width="9.1796875" style="1" customWidth="1"/>
    <col min="13313" max="13313" width="28.453125" style="1" customWidth="1"/>
    <col min="13314" max="13314" width="37.54296875" style="1" customWidth="1"/>
    <col min="13315" max="13315" width="17.453125" style="1" customWidth="1"/>
    <col min="13316" max="13316" width="17.1796875" style="1" customWidth="1"/>
    <col min="13317" max="13317" width="23.81640625" style="1"/>
    <col min="13318" max="13318" width="25.453125" style="1" customWidth="1"/>
    <col min="13319" max="13319" width="19" style="1" customWidth="1"/>
    <col min="13320" max="13335" width="0" style="1" hidden="1" customWidth="1"/>
    <col min="13336" max="13562" width="9.1796875" style="1" customWidth="1"/>
    <col min="13563" max="13563" width="20" style="1" customWidth="1"/>
    <col min="13564" max="13564" width="32.81640625" style="1" customWidth="1"/>
    <col min="13565" max="13565" width="17.453125" style="1" customWidth="1"/>
    <col min="13566" max="13566" width="17.1796875" style="1" customWidth="1"/>
    <col min="13567" max="13567" width="23.81640625" style="1"/>
    <col min="13568" max="13568" width="9.1796875" style="1" customWidth="1"/>
    <col min="13569" max="13569" width="28.453125" style="1" customWidth="1"/>
    <col min="13570" max="13570" width="37.54296875" style="1" customWidth="1"/>
    <col min="13571" max="13571" width="17.453125" style="1" customWidth="1"/>
    <col min="13572" max="13572" width="17.1796875" style="1" customWidth="1"/>
    <col min="13573" max="13573" width="23.81640625" style="1"/>
    <col min="13574" max="13574" width="25.453125" style="1" customWidth="1"/>
    <col min="13575" max="13575" width="19" style="1" customWidth="1"/>
    <col min="13576" max="13591" width="0" style="1" hidden="1" customWidth="1"/>
    <col min="13592" max="13818" width="9.1796875" style="1" customWidth="1"/>
    <col min="13819" max="13819" width="20" style="1" customWidth="1"/>
    <col min="13820" max="13820" width="32.81640625" style="1" customWidth="1"/>
    <col min="13821" max="13821" width="17.453125" style="1" customWidth="1"/>
    <col min="13822" max="13822" width="17.1796875" style="1" customWidth="1"/>
    <col min="13823" max="13823" width="23.81640625" style="1"/>
    <col min="13824" max="13824" width="9.1796875" style="1" customWidth="1"/>
    <col min="13825" max="13825" width="28.453125" style="1" customWidth="1"/>
    <col min="13826" max="13826" width="37.54296875" style="1" customWidth="1"/>
    <col min="13827" max="13827" width="17.453125" style="1" customWidth="1"/>
    <col min="13828" max="13828" width="17.1796875" style="1" customWidth="1"/>
    <col min="13829" max="13829" width="23.81640625" style="1"/>
    <col min="13830" max="13830" width="25.453125" style="1" customWidth="1"/>
    <col min="13831" max="13831" width="19" style="1" customWidth="1"/>
    <col min="13832" max="13847" width="0" style="1" hidden="1" customWidth="1"/>
    <col min="13848" max="14074" width="9.1796875" style="1" customWidth="1"/>
    <col min="14075" max="14075" width="20" style="1" customWidth="1"/>
    <col min="14076" max="14076" width="32.81640625" style="1" customWidth="1"/>
    <col min="14077" max="14077" width="17.453125" style="1" customWidth="1"/>
    <col min="14078" max="14078" width="17.1796875" style="1" customWidth="1"/>
    <col min="14079" max="14079" width="23.81640625" style="1"/>
    <col min="14080" max="14080" width="9.1796875" style="1" customWidth="1"/>
    <col min="14081" max="14081" width="28.453125" style="1" customWidth="1"/>
    <col min="14082" max="14082" width="37.54296875" style="1" customWidth="1"/>
    <col min="14083" max="14083" width="17.453125" style="1" customWidth="1"/>
    <col min="14084" max="14084" width="17.1796875" style="1" customWidth="1"/>
    <col min="14085" max="14085" width="23.81640625" style="1"/>
    <col min="14086" max="14086" width="25.453125" style="1" customWidth="1"/>
    <col min="14087" max="14087" width="19" style="1" customWidth="1"/>
    <col min="14088" max="14103" width="0" style="1" hidden="1" customWidth="1"/>
    <col min="14104" max="14330" width="9.1796875" style="1" customWidth="1"/>
    <col min="14331" max="14331" width="20" style="1" customWidth="1"/>
    <col min="14332" max="14332" width="32.81640625" style="1" customWidth="1"/>
    <col min="14333" max="14333" width="17.453125" style="1" customWidth="1"/>
    <col min="14334" max="14334" width="17.1796875" style="1" customWidth="1"/>
    <col min="14335" max="14335" width="23.81640625" style="1"/>
    <col min="14336" max="14336" width="9.1796875" style="1" customWidth="1"/>
    <col min="14337" max="14337" width="28.453125" style="1" customWidth="1"/>
    <col min="14338" max="14338" width="37.54296875" style="1" customWidth="1"/>
    <col min="14339" max="14339" width="17.453125" style="1" customWidth="1"/>
    <col min="14340" max="14340" width="17.1796875" style="1" customWidth="1"/>
    <col min="14341" max="14341" width="23.81640625" style="1"/>
    <col min="14342" max="14342" width="25.453125" style="1" customWidth="1"/>
    <col min="14343" max="14343" width="19" style="1" customWidth="1"/>
    <col min="14344" max="14359" width="0" style="1" hidden="1" customWidth="1"/>
    <col min="14360" max="14586" width="9.1796875" style="1" customWidth="1"/>
    <col min="14587" max="14587" width="20" style="1" customWidth="1"/>
    <col min="14588" max="14588" width="32.81640625" style="1" customWidth="1"/>
    <col min="14589" max="14589" width="17.453125" style="1" customWidth="1"/>
    <col min="14590" max="14590" width="17.1796875" style="1" customWidth="1"/>
    <col min="14591" max="14591" width="23.81640625" style="1"/>
    <col min="14592" max="14592" width="9.1796875" style="1" customWidth="1"/>
    <col min="14593" max="14593" width="28.453125" style="1" customWidth="1"/>
    <col min="14594" max="14594" width="37.54296875" style="1" customWidth="1"/>
    <col min="14595" max="14595" width="17.453125" style="1" customWidth="1"/>
    <col min="14596" max="14596" width="17.1796875" style="1" customWidth="1"/>
    <col min="14597" max="14597" width="23.81640625" style="1"/>
    <col min="14598" max="14598" width="25.453125" style="1" customWidth="1"/>
    <col min="14599" max="14599" width="19" style="1" customWidth="1"/>
    <col min="14600" max="14615" width="0" style="1" hidden="1" customWidth="1"/>
    <col min="14616" max="14842" width="9.1796875" style="1" customWidth="1"/>
    <col min="14843" max="14843" width="20" style="1" customWidth="1"/>
    <col min="14844" max="14844" width="32.81640625" style="1" customWidth="1"/>
    <col min="14845" max="14845" width="17.453125" style="1" customWidth="1"/>
    <col min="14846" max="14846" width="17.1796875" style="1" customWidth="1"/>
    <col min="14847" max="14847" width="23.81640625" style="1"/>
    <col min="14848" max="14848" width="9.1796875" style="1" customWidth="1"/>
    <col min="14849" max="14849" width="28.453125" style="1" customWidth="1"/>
    <col min="14850" max="14850" width="37.54296875" style="1" customWidth="1"/>
    <col min="14851" max="14851" width="17.453125" style="1" customWidth="1"/>
    <col min="14852" max="14852" width="17.1796875" style="1" customWidth="1"/>
    <col min="14853" max="14853" width="23.81640625" style="1"/>
    <col min="14854" max="14854" width="25.453125" style="1" customWidth="1"/>
    <col min="14855" max="14855" width="19" style="1" customWidth="1"/>
    <col min="14856" max="14871" width="0" style="1" hidden="1" customWidth="1"/>
    <col min="14872" max="15098" width="9.1796875" style="1" customWidth="1"/>
    <col min="15099" max="15099" width="20" style="1" customWidth="1"/>
    <col min="15100" max="15100" width="32.81640625" style="1" customWidth="1"/>
    <col min="15101" max="15101" width="17.453125" style="1" customWidth="1"/>
    <col min="15102" max="15102" width="17.1796875" style="1" customWidth="1"/>
    <col min="15103" max="15103" width="23.81640625" style="1"/>
    <col min="15104" max="15104" width="9.1796875" style="1" customWidth="1"/>
    <col min="15105" max="15105" width="28.453125" style="1" customWidth="1"/>
    <col min="15106" max="15106" width="37.54296875" style="1" customWidth="1"/>
    <col min="15107" max="15107" width="17.453125" style="1" customWidth="1"/>
    <col min="15108" max="15108" width="17.1796875" style="1" customWidth="1"/>
    <col min="15109" max="15109" width="23.81640625" style="1"/>
    <col min="15110" max="15110" width="25.453125" style="1" customWidth="1"/>
    <col min="15111" max="15111" width="19" style="1" customWidth="1"/>
    <col min="15112" max="15127" width="0" style="1" hidden="1" customWidth="1"/>
    <col min="15128" max="15354" width="9.1796875" style="1" customWidth="1"/>
    <col min="15355" max="15355" width="20" style="1" customWidth="1"/>
    <col min="15356" max="15356" width="32.81640625" style="1" customWidth="1"/>
    <col min="15357" max="15357" width="17.453125" style="1" customWidth="1"/>
    <col min="15358" max="15358" width="17.1796875" style="1" customWidth="1"/>
    <col min="15359" max="15359" width="23.81640625" style="1"/>
    <col min="15360" max="15360" width="9.1796875" style="1" customWidth="1"/>
    <col min="15361" max="15361" width="28.453125" style="1" customWidth="1"/>
    <col min="15362" max="15362" width="37.54296875" style="1" customWidth="1"/>
    <col min="15363" max="15363" width="17.453125" style="1" customWidth="1"/>
    <col min="15364" max="15364" width="17.1796875" style="1" customWidth="1"/>
    <col min="15365" max="15365" width="23.81640625" style="1"/>
    <col min="15366" max="15366" width="25.453125" style="1" customWidth="1"/>
    <col min="15367" max="15367" width="19" style="1" customWidth="1"/>
    <col min="15368" max="15383" width="0" style="1" hidden="1" customWidth="1"/>
    <col min="15384" max="15610" width="9.1796875" style="1" customWidth="1"/>
    <col min="15611" max="15611" width="20" style="1" customWidth="1"/>
    <col min="15612" max="15612" width="32.81640625" style="1" customWidth="1"/>
    <col min="15613" max="15613" width="17.453125" style="1" customWidth="1"/>
    <col min="15614" max="15614" width="17.1796875" style="1" customWidth="1"/>
    <col min="15615" max="15615" width="23.81640625" style="1"/>
    <col min="15616" max="15616" width="9.1796875" style="1" customWidth="1"/>
    <col min="15617" max="15617" width="28.453125" style="1" customWidth="1"/>
    <col min="15618" max="15618" width="37.54296875" style="1" customWidth="1"/>
    <col min="15619" max="15619" width="17.453125" style="1" customWidth="1"/>
    <col min="15620" max="15620" width="17.1796875" style="1" customWidth="1"/>
    <col min="15621" max="15621" width="23.81640625" style="1"/>
    <col min="15622" max="15622" width="25.453125" style="1" customWidth="1"/>
    <col min="15623" max="15623" width="19" style="1" customWidth="1"/>
    <col min="15624" max="15639" width="0" style="1" hidden="1" customWidth="1"/>
    <col min="15640" max="15866" width="9.1796875" style="1" customWidth="1"/>
    <col min="15867" max="15867" width="20" style="1" customWidth="1"/>
    <col min="15868" max="15868" width="32.81640625" style="1" customWidth="1"/>
    <col min="15869" max="15869" width="17.453125" style="1" customWidth="1"/>
    <col min="15870" max="15870" width="17.1796875" style="1" customWidth="1"/>
    <col min="15871" max="15871" width="23.81640625" style="1"/>
    <col min="15872" max="15872" width="9.1796875" style="1" customWidth="1"/>
    <col min="15873" max="15873" width="28.453125" style="1" customWidth="1"/>
    <col min="15874" max="15874" width="37.54296875" style="1" customWidth="1"/>
    <col min="15875" max="15875" width="17.453125" style="1" customWidth="1"/>
    <col min="15876" max="15876" width="17.1796875" style="1" customWidth="1"/>
    <col min="15877" max="15877" width="23.81640625" style="1"/>
    <col min="15878" max="15878" width="25.453125" style="1" customWidth="1"/>
    <col min="15879" max="15879" width="19" style="1" customWidth="1"/>
    <col min="15880" max="15895" width="0" style="1" hidden="1" customWidth="1"/>
    <col min="15896" max="16122" width="9.1796875" style="1" customWidth="1"/>
    <col min="16123" max="16123" width="20" style="1" customWidth="1"/>
    <col min="16124" max="16124" width="32.81640625" style="1" customWidth="1"/>
    <col min="16125" max="16125" width="17.453125" style="1" customWidth="1"/>
    <col min="16126" max="16126" width="17.1796875" style="1" customWidth="1"/>
    <col min="16127" max="16127" width="23.81640625" style="1"/>
    <col min="16128" max="16128" width="9.1796875" style="1" customWidth="1"/>
    <col min="16129" max="16129" width="28.453125" style="1" customWidth="1"/>
    <col min="16130" max="16130" width="37.54296875" style="1" customWidth="1"/>
    <col min="16131" max="16131" width="17.453125" style="1" customWidth="1"/>
    <col min="16132" max="16132" width="17.1796875" style="1" customWidth="1"/>
    <col min="16133" max="16133" width="23.81640625" style="1"/>
    <col min="16134" max="16134" width="25.453125" style="1" customWidth="1"/>
    <col min="16135" max="16135" width="19" style="1" customWidth="1"/>
    <col min="16136" max="16151" width="0" style="1" hidden="1" customWidth="1"/>
    <col min="16152" max="16378" width="9.1796875" style="1" customWidth="1"/>
    <col min="16379" max="16379" width="20" style="1" customWidth="1"/>
    <col min="16380" max="16380" width="32.81640625" style="1" customWidth="1"/>
    <col min="16381" max="16381" width="17.453125" style="1" customWidth="1"/>
    <col min="16382" max="16384" width="17.1796875" style="1" customWidth="1"/>
  </cols>
  <sheetData>
    <row r="1" spans="2:17" ht="42.75" customHeight="1" thickBot="1" x14ac:dyDescent="0.3">
      <c r="B1" s="234" t="s">
        <v>0</v>
      </c>
      <c r="C1" s="235"/>
      <c r="D1" s="235"/>
      <c r="E1" s="2" t="s">
        <v>1</v>
      </c>
      <c r="F1" s="3" t="str">
        <f>K9</f>
        <v>September</v>
      </c>
      <c r="G1" s="3">
        <f>K8</f>
        <v>2024</v>
      </c>
      <c r="H1" s="4"/>
      <c r="I1" s="5"/>
      <c r="J1" s="6"/>
      <c r="K1" s="6"/>
      <c r="L1" s="6"/>
      <c r="M1" s="7"/>
      <c r="N1" s="7"/>
    </row>
    <row r="2" spans="2:17" ht="8.25" customHeight="1" thickBot="1" x14ac:dyDescent="0.3">
      <c r="B2" s="8"/>
      <c r="C2" s="9"/>
      <c r="D2" s="9"/>
      <c r="E2" s="9"/>
      <c r="F2" s="9"/>
      <c r="G2" s="9"/>
      <c r="H2" s="9"/>
      <c r="I2" s="9"/>
    </row>
    <row r="3" spans="2:17" ht="20.25" customHeight="1" x14ac:dyDescent="0.25">
      <c r="B3" s="11" t="s">
        <v>2</v>
      </c>
      <c r="C3" s="236" t="s">
        <v>3</v>
      </c>
      <c r="D3" s="236"/>
      <c r="E3" s="236"/>
      <c r="F3" s="12" t="s">
        <v>4</v>
      </c>
      <c r="G3" s="236" t="s">
        <v>5</v>
      </c>
      <c r="H3" s="237"/>
      <c r="I3" s="9"/>
    </row>
    <row r="4" spans="2:17" ht="111" customHeight="1" thickBot="1" x14ac:dyDescent="0.3">
      <c r="B4" s="13" t="s">
        <v>6</v>
      </c>
      <c r="C4" s="238" t="s">
        <v>155</v>
      </c>
      <c r="D4" s="239"/>
      <c r="E4" s="239"/>
      <c r="F4" s="139" t="s">
        <v>153</v>
      </c>
      <c r="G4" s="240" t="s">
        <v>154</v>
      </c>
      <c r="H4" s="241"/>
      <c r="I4" s="138"/>
    </row>
    <row r="5" spans="2:17" ht="20.25" customHeight="1" thickBot="1" x14ac:dyDescent="0.3">
      <c r="B5" s="9"/>
      <c r="C5" s="9"/>
      <c r="D5" s="9"/>
      <c r="E5" s="9"/>
      <c r="F5" s="9"/>
      <c r="G5" s="9"/>
      <c r="H5" s="9"/>
      <c r="I5" s="9"/>
    </row>
    <row r="6" spans="2:17" ht="24" customHeight="1" thickBot="1" x14ac:dyDescent="0.3">
      <c r="B6" s="242" t="s">
        <v>7</v>
      </c>
      <c r="C6" s="242"/>
      <c r="D6" s="242"/>
      <c r="E6" s="242"/>
      <c r="F6" s="243" t="str">
        <f>CONCATENATE(F1," 1, ",G1)</f>
        <v>September 1, 2024</v>
      </c>
      <c r="G6" s="243" t="e">
        <f>CONCATENATE(#REF!," 1, ",#REF!)</f>
        <v>#REF!</v>
      </c>
      <c r="H6" s="14"/>
      <c r="I6" s="9"/>
      <c r="J6" s="224" t="s">
        <v>119</v>
      </c>
      <c r="K6" s="225"/>
      <c r="M6" s="226" t="s">
        <v>120</v>
      </c>
      <c r="N6" s="169"/>
    </row>
    <row r="7" spans="2:17" ht="24" customHeight="1" x14ac:dyDescent="0.25">
      <c r="B7" s="231" t="s">
        <v>156</v>
      </c>
      <c r="C7" s="231"/>
      <c r="D7" s="231"/>
      <c r="E7" s="231"/>
      <c r="F7" s="15">
        <v>630</v>
      </c>
      <c r="G7" s="16" t="s">
        <v>8</v>
      </c>
      <c r="H7" s="16"/>
      <c r="I7" s="16"/>
      <c r="J7" s="74"/>
      <c r="K7" s="75"/>
      <c r="M7" s="227"/>
      <c r="N7" s="228"/>
    </row>
    <row r="8" spans="2:17" ht="24" customHeight="1" x14ac:dyDescent="0.25">
      <c r="B8" s="215" t="s">
        <v>9</v>
      </c>
      <c r="C8" s="215"/>
      <c r="D8" s="215"/>
      <c r="E8" s="215"/>
      <c r="F8" s="215"/>
      <c r="G8" s="215"/>
      <c r="H8" s="215"/>
      <c r="I8" s="137"/>
      <c r="J8" s="76" t="s">
        <v>121</v>
      </c>
      <c r="K8" s="77">
        <v>2024</v>
      </c>
      <c r="M8" s="229"/>
      <c r="N8" s="230"/>
    </row>
    <row r="9" spans="2:17" ht="24" customHeight="1" x14ac:dyDescent="0.25">
      <c r="B9" s="215" t="s">
        <v>10</v>
      </c>
      <c r="C9" s="215"/>
      <c r="D9" s="215"/>
      <c r="E9" s="215"/>
      <c r="F9" s="215"/>
      <c r="G9" s="215"/>
      <c r="H9" s="215"/>
      <c r="I9" s="137"/>
      <c r="J9" s="76" t="s">
        <v>122</v>
      </c>
      <c r="K9" s="77" t="s">
        <v>136</v>
      </c>
      <c r="L9" s="78"/>
      <c r="M9" s="79" t="s">
        <v>124</v>
      </c>
      <c r="N9" s="80">
        <v>2024</v>
      </c>
    </row>
    <row r="10" spans="2:17" ht="24" customHeight="1" thickBot="1" x14ac:dyDescent="0.3">
      <c r="B10" s="232" t="s">
        <v>11</v>
      </c>
      <c r="C10" s="232"/>
      <c r="D10" s="233" t="str">
        <f>CONCATENATE("The ",F1," ",G1," Average is")</f>
        <v>The September 2024 Average is</v>
      </c>
      <c r="E10" s="233"/>
      <c r="F10" s="233"/>
      <c r="G10" s="17">
        <f>K13</f>
        <v>621</v>
      </c>
      <c r="H10" s="18" t="s">
        <v>12</v>
      </c>
      <c r="I10" s="19"/>
      <c r="J10" s="81"/>
      <c r="K10" s="82"/>
      <c r="M10" s="83" t="s">
        <v>125</v>
      </c>
      <c r="N10" s="84" t="s">
        <v>126</v>
      </c>
    </row>
    <row r="11" spans="2:17" ht="24" customHeight="1" thickBot="1" x14ac:dyDescent="0.3">
      <c r="B11" s="221" t="s">
        <v>13</v>
      </c>
      <c r="C11" s="221"/>
      <c r="D11" s="221"/>
      <c r="E11" s="221"/>
      <c r="F11" s="221"/>
      <c r="G11" s="221"/>
      <c r="H11" s="221"/>
      <c r="I11" s="20"/>
      <c r="J11" s="222" t="s">
        <v>0</v>
      </c>
      <c r="K11" s="223"/>
      <c r="M11" s="83" t="s">
        <v>127</v>
      </c>
      <c r="N11" s="85" t="s">
        <v>106</v>
      </c>
      <c r="P11" s="21"/>
      <c r="Q11" s="21"/>
    </row>
    <row r="12" spans="2:17" ht="24" customHeight="1" x14ac:dyDescent="0.25">
      <c r="B12" s="215" t="s">
        <v>157</v>
      </c>
      <c r="C12" s="215"/>
      <c r="D12" s="215"/>
      <c r="E12" s="215"/>
      <c r="F12" s="15">
        <v>630</v>
      </c>
      <c r="G12" s="16" t="s">
        <v>8</v>
      </c>
      <c r="I12" s="16"/>
      <c r="J12" s="76" t="s">
        <v>128</v>
      </c>
      <c r="K12" s="86">
        <v>630</v>
      </c>
      <c r="M12" s="83" t="s">
        <v>129</v>
      </c>
      <c r="N12" s="85" t="s">
        <v>106</v>
      </c>
      <c r="P12" s="21"/>
      <c r="Q12" s="21"/>
    </row>
    <row r="13" spans="2:17" ht="24" customHeight="1" thickBot="1" x14ac:dyDescent="0.3">
      <c r="B13" s="215" t="s">
        <v>14</v>
      </c>
      <c r="C13" s="215"/>
      <c r="D13" s="215"/>
      <c r="E13" s="215"/>
      <c r="F13" s="215"/>
      <c r="G13" s="215"/>
      <c r="H13" s="215"/>
      <c r="I13" s="137"/>
      <c r="J13" s="87" t="s">
        <v>130</v>
      </c>
      <c r="K13" s="88">
        <v>621</v>
      </c>
      <c r="M13" s="83" t="s">
        <v>131</v>
      </c>
      <c r="N13" s="85" t="s">
        <v>106</v>
      </c>
      <c r="P13" s="21"/>
      <c r="Q13" s="21"/>
    </row>
    <row r="14" spans="2:17" ht="24" customHeight="1" x14ac:dyDescent="0.25">
      <c r="B14" s="215" t="s">
        <v>15</v>
      </c>
      <c r="C14" s="215"/>
      <c r="D14" s="215"/>
      <c r="E14" s="215"/>
      <c r="F14" s="215"/>
      <c r="G14" s="215"/>
      <c r="H14" s="215"/>
      <c r="I14" s="137"/>
      <c r="J14" s="1"/>
      <c r="K14" s="1"/>
      <c r="M14" s="83" t="s">
        <v>123</v>
      </c>
      <c r="N14" s="89">
        <v>604</v>
      </c>
      <c r="P14" s="21"/>
      <c r="Q14" s="21"/>
    </row>
    <row r="15" spans="2:17" ht="24" customHeight="1" x14ac:dyDescent="0.25">
      <c r="B15" s="215" t="s">
        <v>16</v>
      </c>
      <c r="C15" s="215"/>
      <c r="D15" s="215"/>
      <c r="E15" s="215"/>
      <c r="F15" s="215"/>
      <c r="G15" s="215"/>
      <c r="H15" s="215"/>
      <c r="I15" s="137"/>
      <c r="J15" s="1"/>
      <c r="K15" s="1"/>
      <c r="M15" s="83" t="s">
        <v>132</v>
      </c>
      <c r="N15" s="89">
        <v>623</v>
      </c>
      <c r="P15" s="21"/>
      <c r="Q15" s="21"/>
    </row>
    <row r="16" spans="2:17" ht="24" customHeight="1" x14ac:dyDescent="0.25">
      <c r="B16" s="215" t="s">
        <v>17</v>
      </c>
      <c r="C16" s="215"/>
      <c r="D16" s="215"/>
      <c r="E16" s="215"/>
      <c r="F16" s="215"/>
      <c r="G16" s="215"/>
      <c r="H16" s="215"/>
      <c r="I16" s="137"/>
      <c r="J16" s="1"/>
      <c r="K16" s="1"/>
      <c r="M16" s="83" t="s">
        <v>133</v>
      </c>
      <c r="N16" s="89">
        <v>628</v>
      </c>
      <c r="P16" s="21"/>
      <c r="Q16" s="21"/>
    </row>
    <row r="17" spans="2:17" ht="24" customHeight="1" x14ac:dyDescent="0.25">
      <c r="B17" s="215" t="s">
        <v>18</v>
      </c>
      <c r="C17" s="215"/>
      <c r="D17" s="215"/>
      <c r="E17" s="215"/>
      <c r="F17" s="215"/>
      <c r="G17" s="215"/>
      <c r="H17" s="215"/>
      <c r="I17" s="137"/>
      <c r="J17" s="1"/>
      <c r="K17" s="1"/>
      <c r="M17" s="83" t="s">
        <v>134</v>
      </c>
      <c r="N17" s="89">
        <v>636</v>
      </c>
      <c r="P17" s="21"/>
      <c r="Q17" s="21"/>
    </row>
    <row r="18" spans="2:17" ht="24" customHeight="1" thickBot="1" x14ac:dyDescent="0.3">
      <c r="B18" s="216" t="s">
        <v>19</v>
      </c>
      <c r="C18" s="217"/>
      <c r="D18" s="217"/>
      <c r="E18" s="217"/>
      <c r="F18" s="217"/>
      <c r="G18" s="217"/>
      <c r="H18" s="217"/>
      <c r="I18" s="22"/>
      <c r="J18" s="90"/>
      <c r="K18" s="91"/>
      <c r="M18" s="83" t="s">
        <v>135</v>
      </c>
      <c r="N18" s="89">
        <v>633</v>
      </c>
      <c r="P18" s="21"/>
      <c r="Q18" s="21"/>
    </row>
    <row r="19" spans="2:17" ht="44.25" customHeight="1" thickBot="1" x14ac:dyDescent="0.3">
      <c r="B19" s="218" t="s">
        <v>169</v>
      </c>
      <c r="C19" s="219"/>
      <c r="D19" s="219"/>
      <c r="E19" s="219"/>
      <c r="F19" s="219"/>
      <c r="G19" s="219"/>
      <c r="H19" s="220"/>
      <c r="I19" s="9"/>
      <c r="J19" s="92"/>
      <c r="K19" s="91"/>
      <c r="M19" s="83" t="s">
        <v>136</v>
      </c>
      <c r="N19" s="89">
        <v>621</v>
      </c>
      <c r="P19" s="21"/>
      <c r="Q19" s="21"/>
    </row>
    <row r="20" spans="2:17" ht="33.65" customHeight="1" thickBot="1" x14ac:dyDescent="0.3">
      <c r="B20" s="190" t="s">
        <v>20</v>
      </c>
      <c r="C20" s="161"/>
      <c r="D20" s="161"/>
      <c r="E20" s="161"/>
      <c r="F20" s="161"/>
      <c r="G20" s="161"/>
      <c r="H20" s="162"/>
      <c r="I20" s="26"/>
      <c r="J20" s="92"/>
      <c r="K20" s="91"/>
      <c r="M20" s="83" t="s">
        <v>137</v>
      </c>
      <c r="N20" s="89"/>
      <c r="P20" s="21"/>
      <c r="Q20" s="21"/>
    </row>
    <row r="21" spans="2:17" ht="40.5" customHeight="1" thickBot="1" x14ac:dyDescent="0.35">
      <c r="B21" s="23" t="s">
        <v>21</v>
      </c>
      <c r="C21" s="24" t="s">
        <v>22</v>
      </c>
      <c r="D21" s="25" t="s">
        <v>23</v>
      </c>
      <c r="E21" s="25" t="s">
        <v>24</v>
      </c>
      <c r="F21" s="25" t="s">
        <v>25</v>
      </c>
      <c r="G21" s="182" t="s">
        <v>26</v>
      </c>
      <c r="H21" s="183"/>
      <c r="I21" s="31"/>
      <c r="K21" s="91"/>
      <c r="L21" s="1"/>
      <c r="M21" s="83" t="s">
        <v>138</v>
      </c>
      <c r="N21" s="89"/>
      <c r="P21" s="21"/>
      <c r="Q21" s="21"/>
    </row>
    <row r="22" spans="2:17" ht="29.15" customHeight="1" thickBot="1" x14ac:dyDescent="0.35">
      <c r="B22" s="114" t="s">
        <v>27</v>
      </c>
      <c r="C22" s="115" t="s">
        <v>28</v>
      </c>
      <c r="D22" s="65">
        <v>100</v>
      </c>
      <c r="E22" s="66">
        <v>0.2</v>
      </c>
      <c r="F22" s="67">
        <v>100.2</v>
      </c>
      <c r="G22" s="184">
        <f t="shared" ref="G22:G51" si="0">IF((ABS((($K$13-$K$12)/235)*F22/100))&gt;0.01, ((($K$13-$K$12)/235)*F22/100), 0)</f>
        <v>-3.8374468085106382E-2</v>
      </c>
      <c r="H22" s="185" t="e">
        <f t="shared" ref="H22:H27" si="1">IF((ABS((J13-J12)*E22/100))&gt;0.1, (J13-J12)*E22/100, 0)</f>
        <v>#VALUE!</v>
      </c>
      <c r="I22" s="31"/>
      <c r="M22" s="93" t="s">
        <v>139</v>
      </c>
      <c r="N22" s="94"/>
    </row>
    <row r="23" spans="2:17" ht="29.15" customHeight="1" x14ac:dyDescent="0.3">
      <c r="B23" s="32">
        <v>702.30010000000004</v>
      </c>
      <c r="C23" s="33" t="s">
        <v>29</v>
      </c>
      <c r="D23" s="34">
        <v>55</v>
      </c>
      <c r="E23" s="34">
        <v>1.7</v>
      </c>
      <c r="F23" s="35">
        <v>56.7</v>
      </c>
      <c r="G23" s="188">
        <f t="shared" si="0"/>
        <v>-2.1714893617021277E-2</v>
      </c>
      <c r="H23" s="189" t="e">
        <f t="shared" si="1"/>
        <v>#VALUE!</v>
      </c>
      <c r="I23" s="31"/>
      <c r="M23" s="79"/>
      <c r="N23" s="80">
        <v>2025</v>
      </c>
    </row>
    <row r="24" spans="2:17" ht="29.15" customHeight="1" x14ac:dyDescent="0.3">
      <c r="B24" s="32">
        <v>702.30020000000002</v>
      </c>
      <c r="C24" s="33" t="s">
        <v>30</v>
      </c>
      <c r="D24" s="34">
        <v>55</v>
      </c>
      <c r="E24" s="34">
        <v>1.7</v>
      </c>
      <c r="F24" s="35">
        <v>56.7</v>
      </c>
      <c r="G24" s="188">
        <f t="shared" si="0"/>
        <v>-2.1714893617021277E-2</v>
      </c>
      <c r="H24" s="189">
        <f t="shared" si="1"/>
        <v>0</v>
      </c>
      <c r="I24" s="31"/>
      <c r="M24" s="83" t="s">
        <v>125</v>
      </c>
      <c r="N24" s="84" t="s">
        <v>126</v>
      </c>
    </row>
    <row r="25" spans="2:17" ht="29.15" customHeight="1" x14ac:dyDescent="0.3">
      <c r="B25" s="32">
        <v>702.31010000000003</v>
      </c>
      <c r="C25" s="33" t="s">
        <v>31</v>
      </c>
      <c r="D25" s="34">
        <v>63</v>
      </c>
      <c r="E25" s="34">
        <v>2.7</v>
      </c>
      <c r="F25" s="35">
        <v>65.7</v>
      </c>
      <c r="G25" s="188">
        <f t="shared" si="0"/>
        <v>-2.5161702127659575E-2</v>
      </c>
      <c r="H25" s="189">
        <f t="shared" si="1"/>
        <v>0</v>
      </c>
      <c r="I25" s="31"/>
      <c r="M25" s="83" t="s">
        <v>127</v>
      </c>
      <c r="N25" s="89"/>
    </row>
    <row r="26" spans="2:17" ht="29.15" customHeight="1" x14ac:dyDescent="0.3">
      <c r="B26" s="32">
        <v>702.31020000000001</v>
      </c>
      <c r="C26" s="33" t="s">
        <v>32</v>
      </c>
      <c r="D26" s="34">
        <v>63</v>
      </c>
      <c r="E26" s="34">
        <v>2.7</v>
      </c>
      <c r="F26" s="35">
        <v>65.7</v>
      </c>
      <c r="G26" s="188">
        <f t="shared" si="0"/>
        <v>-2.5161702127659575E-2</v>
      </c>
      <c r="H26" s="189">
        <f t="shared" si="1"/>
        <v>0</v>
      </c>
      <c r="I26" s="31"/>
      <c r="M26" s="83" t="s">
        <v>129</v>
      </c>
      <c r="N26" s="89"/>
    </row>
    <row r="27" spans="2:17" ht="29.15" customHeight="1" x14ac:dyDescent="0.3">
      <c r="B27" s="32">
        <v>702.32010000000002</v>
      </c>
      <c r="C27" s="33" t="s">
        <v>33</v>
      </c>
      <c r="D27" s="34">
        <v>65</v>
      </c>
      <c r="E27" s="34">
        <v>8.1999999999999993</v>
      </c>
      <c r="F27" s="35">
        <v>73.2</v>
      </c>
      <c r="G27" s="188">
        <f t="shared" si="0"/>
        <v>-2.8034042553191488E-2</v>
      </c>
      <c r="H27" s="189">
        <f t="shared" si="1"/>
        <v>0</v>
      </c>
      <c r="I27" s="31"/>
      <c r="M27" s="83" t="s">
        <v>131</v>
      </c>
      <c r="N27" s="89"/>
    </row>
    <row r="28" spans="2:17" ht="29.15" customHeight="1" x14ac:dyDescent="0.3">
      <c r="B28" s="32">
        <v>702.33010000000002</v>
      </c>
      <c r="C28" s="33" t="s">
        <v>34</v>
      </c>
      <c r="D28" s="34">
        <v>65</v>
      </c>
      <c r="E28" s="34">
        <v>8.1999999999999993</v>
      </c>
      <c r="F28" s="35">
        <v>73.2</v>
      </c>
      <c r="G28" s="188">
        <f t="shared" si="0"/>
        <v>-2.8034042553191488E-2</v>
      </c>
      <c r="H28" s="189" t="e">
        <f>IF((ABS((#REF!-J18)*E28/100))&gt;0.1, (#REF!-J18)*E28/100, 0)</f>
        <v>#REF!</v>
      </c>
      <c r="I28" s="31"/>
      <c r="M28" s="83" t="s">
        <v>123</v>
      </c>
      <c r="N28" s="89"/>
    </row>
    <row r="29" spans="2:17" ht="29.15" customHeight="1" x14ac:dyDescent="0.3">
      <c r="B29" s="32">
        <v>702.34010000000001</v>
      </c>
      <c r="C29" s="33" t="s">
        <v>35</v>
      </c>
      <c r="D29" s="34">
        <v>65</v>
      </c>
      <c r="E29" s="34">
        <v>2.7</v>
      </c>
      <c r="F29" s="35">
        <v>67.7</v>
      </c>
      <c r="G29" s="188">
        <f t="shared" si="0"/>
        <v>-2.5927659574468086E-2</v>
      </c>
      <c r="H29" s="189" t="e">
        <f>IF((ABS((J19-#REF!)*E29/100))&gt;0.1, (J19-#REF!)*E29/100, 0)</f>
        <v>#REF!</v>
      </c>
      <c r="I29" s="31"/>
      <c r="M29" s="83" t="s">
        <v>132</v>
      </c>
      <c r="N29" s="89"/>
    </row>
    <row r="30" spans="2:17" ht="29.15" customHeight="1" x14ac:dyDescent="0.3">
      <c r="B30" s="32">
        <v>702.34019999999998</v>
      </c>
      <c r="C30" s="33" t="s">
        <v>36</v>
      </c>
      <c r="D30" s="34">
        <v>65</v>
      </c>
      <c r="E30" s="36">
        <v>8.1999999999999993</v>
      </c>
      <c r="F30" s="35">
        <v>73.2</v>
      </c>
      <c r="G30" s="188">
        <f t="shared" si="0"/>
        <v>-2.8034042553191488E-2</v>
      </c>
      <c r="H30" s="189">
        <f>IF((ABS((J20-J19)*E30/100))&gt;0.1, (J20-J19)*E30/100, 0)</f>
        <v>0</v>
      </c>
      <c r="I30" s="31"/>
      <c r="M30" s="83" t="s">
        <v>133</v>
      </c>
      <c r="N30" s="89"/>
    </row>
    <row r="31" spans="2:17" ht="29.15" customHeight="1" x14ac:dyDescent="0.3">
      <c r="B31" s="32">
        <v>702.3501</v>
      </c>
      <c r="C31" s="33" t="s">
        <v>37</v>
      </c>
      <c r="D31" s="34">
        <v>57</v>
      </c>
      <c r="E31" s="34">
        <v>0.2</v>
      </c>
      <c r="F31" s="35">
        <v>57.2</v>
      </c>
      <c r="G31" s="188">
        <f t="shared" si="0"/>
        <v>-2.1906382978723403E-2</v>
      </c>
      <c r="H31" s="189">
        <f>IF((ABS((J21-J20)*E31/100))&gt;0.1, (J21-J20)*E31/100, 0)</f>
        <v>0</v>
      </c>
      <c r="I31" s="31"/>
      <c r="M31" s="83" t="s">
        <v>134</v>
      </c>
      <c r="N31" s="89"/>
    </row>
    <row r="32" spans="2:17" ht="29.15" customHeight="1" x14ac:dyDescent="0.3">
      <c r="B32" s="37" t="s">
        <v>38</v>
      </c>
      <c r="C32" s="38" t="s">
        <v>37</v>
      </c>
      <c r="D32" s="39">
        <v>65</v>
      </c>
      <c r="E32" s="39">
        <v>0.2</v>
      </c>
      <c r="F32" s="40">
        <v>65.2</v>
      </c>
      <c r="G32" s="213">
        <f t="shared" si="0"/>
        <v>-2.4970212765957445E-2</v>
      </c>
      <c r="H32" s="214" t="e">
        <f>IF((ABS((#REF!-J21)*E32/100))&gt;0.1, (#REF!-J21)*E32/100, 0)</f>
        <v>#REF!</v>
      </c>
      <c r="I32" s="31"/>
      <c r="M32" s="83" t="s">
        <v>135</v>
      </c>
      <c r="N32" s="89"/>
    </row>
    <row r="33" spans="2:14" ht="29.15" customHeight="1" x14ac:dyDescent="0.3">
      <c r="B33" s="32">
        <v>702.36009999999999</v>
      </c>
      <c r="C33" s="33" t="s">
        <v>39</v>
      </c>
      <c r="D33" s="34">
        <v>57</v>
      </c>
      <c r="E33" s="34">
        <v>0.2</v>
      </c>
      <c r="F33" s="35">
        <v>57.2</v>
      </c>
      <c r="G33" s="188">
        <f t="shared" si="0"/>
        <v>-2.1906382978723403E-2</v>
      </c>
      <c r="H33" s="189" t="e">
        <f>IF((ABS((#REF!-#REF!)*E33/100))&gt;0.1, (#REF!-#REF!)*E33/100, 0)</f>
        <v>#REF!</v>
      </c>
      <c r="I33" s="31"/>
      <c r="M33" s="83" t="s">
        <v>136</v>
      </c>
      <c r="N33" s="89"/>
    </row>
    <row r="34" spans="2:14" ht="29.15" customHeight="1" x14ac:dyDescent="0.3">
      <c r="B34" s="37" t="s">
        <v>40</v>
      </c>
      <c r="C34" s="38" t="s">
        <v>39</v>
      </c>
      <c r="D34" s="39">
        <v>65</v>
      </c>
      <c r="E34" s="39">
        <v>0.2</v>
      </c>
      <c r="F34" s="40">
        <v>65.2</v>
      </c>
      <c r="G34" s="213">
        <f t="shared" si="0"/>
        <v>-2.4970212765957445E-2</v>
      </c>
      <c r="H34" s="214" t="e">
        <f>IF((ABS((#REF!-#REF!)*E34/100))&gt;0.1, (#REF!-#REF!)*E34/100, 0)</f>
        <v>#REF!</v>
      </c>
      <c r="I34" s="31"/>
      <c r="M34" s="83" t="s">
        <v>137</v>
      </c>
      <c r="N34" s="89"/>
    </row>
    <row r="35" spans="2:14" ht="29.15" customHeight="1" x14ac:dyDescent="0.3">
      <c r="B35" s="32" t="s">
        <v>41</v>
      </c>
      <c r="C35" s="33" t="s">
        <v>42</v>
      </c>
      <c r="D35" s="34">
        <v>63</v>
      </c>
      <c r="E35" s="34">
        <v>2.7</v>
      </c>
      <c r="F35" s="35">
        <v>65.7</v>
      </c>
      <c r="G35" s="188">
        <f t="shared" si="0"/>
        <v>-2.5161702127659575E-2</v>
      </c>
      <c r="H35" s="189" t="e">
        <f>IF((ABS((#REF!-#REF!)*E35/100))&gt;0.1, (#REF!-#REF!)*E35/100, 0)</f>
        <v>#REF!</v>
      </c>
      <c r="I35" s="31"/>
      <c r="M35" s="83" t="s">
        <v>138</v>
      </c>
      <c r="N35" s="89"/>
    </row>
    <row r="36" spans="2:14" ht="29.15" customHeight="1" thickBot="1" x14ac:dyDescent="0.35">
      <c r="B36" s="32" t="s">
        <v>43</v>
      </c>
      <c r="C36" s="33" t="s">
        <v>44</v>
      </c>
      <c r="D36" s="34">
        <v>63</v>
      </c>
      <c r="E36" s="34">
        <v>2.7</v>
      </c>
      <c r="F36" s="35">
        <v>65.7</v>
      </c>
      <c r="G36" s="188">
        <f t="shared" si="0"/>
        <v>-2.5161702127659575E-2</v>
      </c>
      <c r="H36" s="189" t="e">
        <f>IF((ABS((#REF!-#REF!)*E36/100))&gt;0.1, (#REF!-#REF!)*E36/100, 0)</f>
        <v>#REF!</v>
      </c>
      <c r="I36" s="31"/>
      <c r="M36" s="93" t="s">
        <v>139</v>
      </c>
      <c r="N36" s="94"/>
    </row>
    <row r="37" spans="2:14" ht="29.15" customHeight="1" x14ac:dyDescent="0.3">
      <c r="B37" s="32" t="s">
        <v>45</v>
      </c>
      <c r="C37" s="33" t="s">
        <v>46</v>
      </c>
      <c r="D37" s="34">
        <v>65</v>
      </c>
      <c r="E37" s="34">
        <v>8.1999999999999993</v>
      </c>
      <c r="F37" s="35">
        <v>73.2</v>
      </c>
      <c r="G37" s="188">
        <f t="shared" si="0"/>
        <v>-2.8034042553191488E-2</v>
      </c>
      <c r="H37" s="189" t="e">
        <f>IF((ABS((#REF!-#REF!)*E37/100))&gt;0.1, (#REF!-#REF!)*E37/100, 0)</f>
        <v>#REF!</v>
      </c>
      <c r="I37" s="31"/>
      <c r="M37" s="79"/>
      <c r="N37" s="80">
        <v>2026</v>
      </c>
    </row>
    <row r="38" spans="2:14" ht="29.15" customHeight="1" x14ac:dyDescent="0.3">
      <c r="B38" s="32">
        <v>702.40009999999995</v>
      </c>
      <c r="C38" s="33" t="s">
        <v>47</v>
      </c>
      <c r="D38" s="34">
        <v>60</v>
      </c>
      <c r="E38" s="34">
        <v>2.7</v>
      </c>
      <c r="F38" s="35">
        <v>62.7</v>
      </c>
      <c r="G38" s="188">
        <f t="shared" si="0"/>
        <v>-2.4012765957446808E-2</v>
      </c>
      <c r="H38" s="189" t="e">
        <f>IF((ABS((#REF!-#REF!)*E38/100))&gt;0.1, (#REF!-#REF!)*E38/100, 0)</f>
        <v>#REF!</v>
      </c>
      <c r="I38" s="31"/>
      <c r="M38" s="83" t="s">
        <v>125</v>
      </c>
      <c r="N38" s="84" t="s">
        <v>126</v>
      </c>
    </row>
    <row r="39" spans="2:14" ht="29.15" customHeight="1" x14ac:dyDescent="0.3">
      <c r="B39" s="32">
        <v>702.40020000000004</v>
      </c>
      <c r="C39" s="33" t="s">
        <v>48</v>
      </c>
      <c r="D39" s="34">
        <v>60</v>
      </c>
      <c r="E39" s="36">
        <v>2.7</v>
      </c>
      <c r="F39" s="35">
        <v>62.7</v>
      </c>
      <c r="G39" s="188">
        <f t="shared" si="0"/>
        <v>-2.4012765957446808E-2</v>
      </c>
      <c r="H39" s="189" t="e">
        <f>IF((ABS((#REF!-#REF!)*E39/100))&gt;0.1, (#REF!-#REF!)*E39/100, 0)</f>
        <v>#REF!</v>
      </c>
      <c r="I39" s="31"/>
      <c r="M39" s="83" t="s">
        <v>127</v>
      </c>
      <c r="N39" s="89"/>
    </row>
    <row r="40" spans="2:14" ht="29.15" customHeight="1" x14ac:dyDescent="0.3">
      <c r="B40" s="32">
        <v>702.41010000000006</v>
      </c>
      <c r="C40" s="33" t="s">
        <v>49</v>
      </c>
      <c r="D40" s="34">
        <v>65</v>
      </c>
      <c r="E40" s="34">
        <v>2.7</v>
      </c>
      <c r="F40" s="35">
        <v>67.7</v>
      </c>
      <c r="G40" s="188">
        <f t="shared" si="0"/>
        <v>-2.5927659574468086E-2</v>
      </c>
      <c r="H40" s="189" t="e">
        <f>IF((ABS((#REF!-#REF!)*E40/100))&gt;0.1, (#REF!-#REF!)*E40/100, 0)</f>
        <v>#REF!</v>
      </c>
      <c r="I40" s="31"/>
      <c r="M40" s="83" t="s">
        <v>129</v>
      </c>
      <c r="N40" s="89"/>
    </row>
    <row r="41" spans="2:14" ht="29.15" customHeight="1" x14ac:dyDescent="0.3">
      <c r="B41" s="32">
        <v>702.42010000000005</v>
      </c>
      <c r="C41" s="33" t="s">
        <v>50</v>
      </c>
      <c r="D41" s="34">
        <v>65</v>
      </c>
      <c r="E41" s="34">
        <v>10.199999999999999</v>
      </c>
      <c r="F41" s="35">
        <v>75.2</v>
      </c>
      <c r="G41" s="188">
        <f t="shared" si="0"/>
        <v>-2.8799999999999999E-2</v>
      </c>
      <c r="H41" s="189" t="e">
        <f>IF((ABS((#REF!-#REF!)*E41/100))&gt;0.1, (#REF!-#REF!)*E41/100, 0)</f>
        <v>#REF!</v>
      </c>
      <c r="I41" s="31"/>
      <c r="M41" s="83" t="s">
        <v>131</v>
      </c>
      <c r="N41" s="89"/>
    </row>
    <row r="42" spans="2:14" ht="29.15" customHeight="1" thickBot="1" x14ac:dyDescent="0.35">
      <c r="B42" s="32">
        <v>702.43010000000004</v>
      </c>
      <c r="C42" s="33" t="s">
        <v>51</v>
      </c>
      <c r="D42" s="34">
        <v>65</v>
      </c>
      <c r="E42" s="34">
        <v>10.199999999999999</v>
      </c>
      <c r="F42" s="35">
        <v>75.2</v>
      </c>
      <c r="G42" s="188">
        <f t="shared" si="0"/>
        <v>-2.8799999999999999E-2</v>
      </c>
      <c r="H42" s="189" t="e">
        <f>IF((ABS((#REF!-#REF!)*E42/100))&gt;0.1, (#REF!-#REF!)*E42/100, 0)</f>
        <v>#REF!</v>
      </c>
      <c r="I42" s="31"/>
      <c r="M42" s="93" t="s">
        <v>123</v>
      </c>
      <c r="N42" s="94"/>
    </row>
    <row r="43" spans="2:14" ht="29.15" customHeight="1" x14ac:dyDescent="0.3">
      <c r="B43" s="32" t="s">
        <v>52</v>
      </c>
      <c r="C43" s="33" t="s">
        <v>53</v>
      </c>
      <c r="D43" s="34">
        <v>57</v>
      </c>
      <c r="E43" s="34">
        <v>0.2</v>
      </c>
      <c r="F43" s="35">
        <v>57.2</v>
      </c>
      <c r="G43" s="188">
        <f t="shared" si="0"/>
        <v>-2.1906382978723403E-2</v>
      </c>
      <c r="H43" s="189" t="e">
        <f>IF((ABS((#REF!-#REF!)*E43/100))&gt;0.1, (#REF!-#REF!)*E43/100, 0)</f>
        <v>#REF!</v>
      </c>
      <c r="I43" s="31"/>
    </row>
    <row r="44" spans="2:14" ht="29.15" customHeight="1" x14ac:dyDescent="0.3">
      <c r="B44" s="37" t="s">
        <v>54</v>
      </c>
      <c r="C44" s="38" t="s">
        <v>53</v>
      </c>
      <c r="D44" s="39">
        <v>65</v>
      </c>
      <c r="E44" s="39">
        <v>0.2</v>
      </c>
      <c r="F44" s="40">
        <v>65.2</v>
      </c>
      <c r="G44" s="213">
        <f t="shared" si="0"/>
        <v>-2.4970212765957445E-2</v>
      </c>
      <c r="H44" s="214" t="e">
        <f>IF((ABS((#REF!-#REF!)*E44/100))&gt;0.1, (#REF!-#REF!)*E44/100, 0)</f>
        <v>#REF!</v>
      </c>
      <c r="I44" s="31"/>
    </row>
    <row r="45" spans="2:14" ht="29.15" customHeight="1" x14ac:dyDescent="0.3">
      <c r="B45" s="32" t="s">
        <v>55</v>
      </c>
      <c r="C45" s="33" t="s">
        <v>56</v>
      </c>
      <c r="D45" s="34">
        <v>57</v>
      </c>
      <c r="E45" s="34">
        <v>0.2</v>
      </c>
      <c r="F45" s="35">
        <v>57.2</v>
      </c>
      <c r="G45" s="188">
        <f t="shared" si="0"/>
        <v>-2.1906382978723403E-2</v>
      </c>
      <c r="H45" s="189" t="e">
        <f>IF((ABS((#REF!-#REF!)*E45/100))&gt;0.1, (#REF!-#REF!)*E45/100, 0)</f>
        <v>#REF!</v>
      </c>
      <c r="I45" s="31"/>
    </row>
    <row r="46" spans="2:14" ht="29.15" customHeight="1" x14ac:dyDescent="0.3">
      <c r="B46" s="37" t="s">
        <v>57</v>
      </c>
      <c r="C46" s="38" t="s">
        <v>56</v>
      </c>
      <c r="D46" s="39">
        <v>65</v>
      </c>
      <c r="E46" s="41">
        <v>0.2</v>
      </c>
      <c r="F46" s="40">
        <v>65.2</v>
      </c>
      <c r="G46" s="213">
        <f t="shared" si="0"/>
        <v>-2.4970212765957445E-2</v>
      </c>
      <c r="H46" s="214" t="e">
        <f>IF((ABS((#REF!-#REF!)*E46/100))&gt;0.1, (#REF!-#REF!)*E46/100, 0)</f>
        <v>#REF!</v>
      </c>
      <c r="I46" s="31"/>
    </row>
    <row r="47" spans="2:14" ht="29.15" customHeight="1" x14ac:dyDescent="0.3">
      <c r="B47" s="32">
        <v>702.46010000000001</v>
      </c>
      <c r="C47" s="33" t="s">
        <v>58</v>
      </c>
      <c r="D47" s="34">
        <v>62</v>
      </c>
      <c r="E47" s="34">
        <v>0.2</v>
      </c>
      <c r="F47" s="35">
        <v>62.2</v>
      </c>
      <c r="G47" s="188">
        <f t="shared" si="0"/>
        <v>-2.3821276595744682E-2</v>
      </c>
      <c r="H47" s="189" t="e">
        <f>IF((ABS((#REF!-#REF!)*E47/100))&gt;0.1, (#REF!-#REF!)*E47/100, 0)</f>
        <v>#REF!</v>
      </c>
      <c r="I47" s="31"/>
    </row>
    <row r="48" spans="2:14" ht="29.15" customHeight="1" x14ac:dyDescent="0.3">
      <c r="B48" s="32" t="s">
        <v>59</v>
      </c>
      <c r="C48" s="33" t="s">
        <v>60</v>
      </c>
      <c r="D48" s="34">
        <v>60</v>
      </c>
      <c r="E48" s="34">
        <v>2.7</v>
      </c>
      <c r="F48" s="35">
        <v>62.7</v>
      </c>
      <c r="G48" s="188">
        <f t="shared" si="0"/>
        <v>-2.4012765957446808E-2</v>
      </c>
      <c r="H48" s="189" t="e">
        <f>IF((ABS((#REF!-#REF!)*E48/100))&gt;0.1, (#REF!-#REF!)*E48/100, 0)</f>
        <v>#REF!</v>
      </c>
      <c r="I48" s="31"/>
    </row>
    <row r="49" spans="2:17" ht="29.15" customHeight="1" x14ac:dyDescent="0.3">
      <c r="B49" s="32" t="s">
        <v>61</v>
      </c>
      <c r="C49" s="33" t="s">
        <v>62</v>
      </c>
      <c r="D49" s="34">
        <v>65</v>
      </c>
      <c r="E49" s="34">
        <v>2.7</v>
      </c>
      <c r="F49" s="35">
        <v>67.7</v>
      </c>
      <c r="G49" s="188">
        <f t="shared" si="0"/>
        <v>-2.5927659574468086E-2</v>
      </c>
      <c r="H49" s="189" t="e">
        <f>IF((ABS((#REF!-#REF!)*E49/100))&gt;0.1, (#REF!-#REF!)*E49/100, 0)</f>
        <v>#REF!</v>
      </c>
      <c r="I49" s="31"/>
    </row>
    <row r="50" spans="2:17" ht="29.15" customHeight="1" x14ac:dyDescent="0.3">
      <c r="B50" s="32" t="s">
        <v>63</v>
      </c>
      <c r="C50" s="33" t="s">
        <v>64</v>
      </c>
      <c r="D50" s="34">
        <v>62</v>
      </c>
      <c r="E50" s="34">
        <v>0.2</v>
      </c>
      <c r="F50" s="35">
        <v>62.2</v>
      </c>
      <c r="G50" s="188">
        <f t="shared" si="0"/>
        <v>-2.3821276595744682E-2</v>
      </c>
      <c r="H50" s="189" t="e">
        <f>IF((ABS((#REF!-#REF!)*E50/100))&gt;0.1, (#REF!-#REF!)*E50/100, 0)</f>
        <v>#REF!</v>
      </c>
      <c r="I50" s="31"/>
    </row>
    <row r="51" spans="2:17" ht="29.15" customHeight="1" x14ac:dyDescent="0.3">
      <c r="B51" s="32" t="s">
        <v>65</v>
      </c>
      <c r="C51" s="33" t="s">
        <v>66</v>
      </c>
      <c r="D51" s="34">
        <v>40</v>
      </c>
      <c r="E51" s="34">
        <v>0.2</v>
      </c>
      <c r="F51" s="35">
        <v>40.200000000000003</v>
      </c>
      <c r="G51" s="188">
        <f t="shared" si="0"/>
        <v>-1.5395744680851064E-2</v>
      </c>
      <c r="H51" s="189" t="e">
        <f>IF((ABS((#REF!-#REF!)*E51/100))&gt;0.1, (#REF!-#REF!)*E51/100, 0)</f>
        <v>#REF!</v>
      </c>
      <c r="I51" s="31"/>
    </row>
    <row r="52" spans="2:17" ht="29.15" customHeight="1" x14ac:dyDescent="0.3">
      <c r="B52" s="32" t="s">
        <v>65</v>
      </c>
      <c r="C52" s="33" t="s">
        <v>67</v>
      </c>
      <c r="D52" s="42"/>
      <c r="E52" s="42"/>
      <c r="F52" s="43"/>
      <c r="G52" s="204" t="s">
        <v>68</v>
      </c>
      <c r="H52" s="205" t="e">
        <f>IF((ABS((#REF!-#REF!)*E52/100))&gt;0.1, (#REF!-#REF!)*E52/100, 0)</f>
        <v>#REF!</v>
      </c>
      <c r="I52" s="31"/>
    </row>
    <row r="53" spans="2:17" ht="29.15" customHeight="1" x14ac:dyDescent="0.3">
      <c r="B53" s="32" t="s">
        <v>151</v>
      </c>
      <c r="C53" s="33" t="s">
        <v>152</v>
      </c>
      <c r="D53" s="120">
        <v>50</v>
      </c>
      <c r="E53" s="120">
        <v>0.2</v>
      </c>
      <c r="F53" s="121">
        <v>50.2</v>
      </c>
      <c r="G53" s="206">
        <f t="shared" ref="G53" si="2">IF((ABS((($K$13-$K$12)/235)*F53/100))&gt;0.01, ((($K$13-$K$12)/235)*F53/100), 0)</f>
        <v>-1.922553191489362E-2</v>
      </c>
      <c r="H53" s="207" t="e">
        <f>IF((ABS((#REF!-#REF!)*E53/100))&gt;0.1, (#REF!-#REF!)*E53/100, 0)</f>
        <v>#REF!</v>
      </c>
      <c r="I53" s="31"/>
    </row>
    <row r="54" spans="2:17" ht="45" customHeight="1" thickBot="1" x14ac:dyDescent="0.35">
      <c r="B54" s="208" t="s">
        <v>69</v>
      </c>
      <c r="C54" s="209"/>
      <c r="D54" s="209"/>
      <c r="E54" s="209"/>
      <c r="F54" s="209"/>
      <c r="G54" s="209"/>
      <c r="H54" s="210"/>
      <c r="I54" s="31"/>
    </row>
    <row r="55" spans="2:17" ht="16.5" customHeight="1" thickBot="1" x14ac:dyDescent="0.3">
      <c r="B55" s="44"/>
      <c r="C55" s="45"/>
      <c r="D55" s="46"/>
      <c r="E55" s="47"/>
      <c r="F55" s="48"/>
      <c r="G55" s="49"/>
      <c r="H55" s="49"/>
      <c r="I55" s="9"/>
    </row>
    <row r="56" spans="2:17" ht="44.15" customHeight="1" thickBot="1" x14ac:dyDescent="0.3">
      <c r="B56" s="190" t="s">
        <v>70</v>
      </c>
      <c r="C56" s="161"/>
      <c r="D56" s="161"/>
      <c r="E56" s="161"/>
      <c r="F56" s="161"/>
      <c r="G56" s="161"/>
      <c r="H56" s="162"/>
      <c r="I56" s="26"/>
    </row>
    <row r="57" spans="2:17" ht="31.5" thickBot="1" x14ac:dyDescent="0.35">
      <c r="B57" s="23" t="s">
        <v>21</v>
      </c>
      <c r="C57" s="24" t="s">
        <v>22</v>
      </c>
      <c r="D57" s="25" t="s">
        <v>23</v>
      </c>
      <c r="E57" s="25" t="s">
        <v>24</v>
      </c>
      <c r="F57" s="25" t="s">
        <v>25</v>
      </c>
      <c r="G57" s="182" t="s">
        <v>161</v>
      </c>
      <c r="H57" s="183"/>
      <c r="I57" s="31"/>
    </row>
    <row r="58" spans="2:17" ht="45" customHeight="1" thickBot="1" x14ac:dyDescent="0.35">
      <c r="B58" s="50" t="s">
        <v>71</v>
      </c>
      <c r="C58" s="51" t="s">
        <v>72</v>
      </c>
      <c r="D58" s="52">
        <v>65</v>
      </c>
      <c r="E58" s="53">
        <v>1</v>
      </c>
      <c r="F58" s="54">
        <f>D58+E58</f>
        <v>66</v>
      </c>
      <c r="G58" s="211">
        <f>IF((ABS((($K$13-$K$12)/2000)*F58/100))&gt;0.001, ((($K$13-$K$12)/2000)*F58/100), 0)</f>
        <v>-2.97E-3</v>
      </c>
      <c r="H58" s="212" t="e">
        <f>IF((ABS((#REF!-#REF!)*E58/100))&gt;0.1, (#REF!-#REF!)*E58/100, 0)</f>
        <v>#REF!</v>
      </c>
      <c r="I58" s="31"/>
    </row>
    <row r="59" spans="2:17" ht="16.5" customHeight="1" thickBot="1" x14ac:dyDescent="0.3">
      <c r="B59" s="44"/>
      <c r="C59" s="45"/>
      <c r="D59" s="46"/>
      <c r="E59" s="47"/>
      <c r="F59" s="48"/>
      <c r="G59" s="49"/>
      <c r="H59" s="49"/>
      <c r="I59" s="9"/>
      <c r="P59" s="21"/>
      <c r="Q59" s="21"/>
    </row>
    <row r="60" spans="2:17" ht="44.15" customHeight="1" thickBot="1" x14ac:dyDescent="0.3">
      <c r="B60" s="190" t="s">
        <v>73</v>
      </c>
      <c r="C60" s="161"/>
      <c r="D60" s="161"/>
      <c r="E60" s="161"/>
      <c r="F60" s="161"/>
      <c r="G60" s="161"/>
      <c r="H60" s="162"/>
      <c r="I60" s="26"/>
      <c r="P60" s="21"/>
      <c r="Q60" s="21"/>
    </row>
    <row r="61" spans="2:17" ht="31.5" thickBot="1" x14ac:dyDescent="0.35">
      <c r="B61" s="23" t="s">
        <v>21</v>
      </c>
      <c r="C61" s="24" t="s">
        <v>22</v>
      </c>
      <c r="D61" s="25" t="s">
        <v>23</v>
      </c>
      <c r="E61" s="25" t="s">
        <v>24</v>
      </c>
      <c r="F61" s="25" t="s">
        <v>25</v>
      </c>
      <c r="G61" s="182" t="s">
        <v>162</v>
      </c>
      <c r="H61" s="183"/>
      <c r="I61" s="31"/>
      <c r="P61" s="21"/>
      <c r="Q61" s="21"/>
    </row>
    <row r="62" spans="2:17" ht="44.15" customHeight="1" thickBot="1" x14ac:dyDescent="0.3">
      <c r="B62" s="99" t="s">
        <v>74</v>
      </c>
      <c r="C62" s="100" t="s">
        <v>75</v>
      </c>
      <c r="D62" s="101">
        <v>56</v>
      </c>
      <c r="E62" s="102">
        <v>0.2</v>
      </c>
      <c r="F62" s="103">
        <v>56.2</v>
      </c>
      <c r="G62" s="200">
        <f>IF((ABS((($K$13-$K$12)/235)*F62/100))&gt;0.01, ((($K$13-$K$12)/235)*F62/100), 0)</f>
        <v>-2.1523404255319151E-2</v>
      </c>
      <c r="H62" s="201" t="e">
        <f>IF((ABS((#REF!-#REF!)*E62/100))&gt;0.1, (#REF!-#REF!)*E62/100, 0)</f>
        <v>#REF!</v>
      </c>
      <c r="I62" s="26"/>
      <c r="P62" s="21"/>
      <c r="Q62" s="21"/>
    </row>
    <row r="63" spans="2:17" ht="31.5" thickBot="1" x14ac:dyDescent="0.35">
      <c r="B63" s="23" t="s">
        <v>21</v>
      </c>
      <c r="C63" s="24" t="s">
        <v>22</v>
      </c>
      <c r="D63" s="25" t="s">
        <v>23</v>
      </c>
      <c r="E63" s="25" t="s">
        <v>24</v>
      </c>
      <c r="F63" s="25" t="s">
        <v>25</v>
      </c>
      <c r="G63" s="182" t="s">
        <v>163</v>
      </c>
      <c r="H63" s="183"/>
      <c r="I63" s="31"/>
      <c r="P63" s="21"/>
      <c r="Q63" s="21"/>
    </row>
    <row r="64" spans="2:17" ht="44.15" customHeight="1" thickBot="1" x14ac:dyDescent="0.3">
      <c r="B64" s="50" t="s">
        <v>74</v>
      </c>
      <c r="C64" s="104" t="s">
        <v>75</v>
      </c>
      <c r="D64" s="52">
        <v>56</v>
      </c>
      <c r="E64" s="53">
        <v>0.2</v>
      </c>
      <c r="F64" s="54">
        <v>56.2</v>
      </c>
      <c r="G64" s="202">
        <f>IF((ABS((($K$13-$K$12)/2000)*F64/100))&gt;0.001, ((($K$13-$K$12)/2000)*F64/100), 0)</f>
        <v>-2.529E-3</v>
      </c>
      <c r="H64" s="203" t="e">
        <f>IF((ABS((#REF!-#REF!)*E64/100))&gt;0.1, (#REF!-#REF!)*E64/100, 0)</f>
        <v>#REF!</v>
      </c>
      <c r="I64" s="26"/>
      <c r="P64" s="21"/>
      <c r="Q64" s="21"/>
    </row>
    <row r="65" spans="2:17" ht="31.5" thickBot="1" x14ac:dyDescent="0.35">
      <c r="B65" s="23" t="s">
        <v>21</v>
      </c>
      <c r="C65" s="24" t="s">
        <v>22</v>
      </c>
      <c r="D65" s="25" t="s">
        <v>23</v>
      </c>
      <c r="E65" s="25" t="s">
        <v>24</v>
      </c>
      <c r="F65" s="25" t="s">
        <v>25</v>
      </c>
      <c r="G65" s="182" t="s">
        <v>162</v>
      </c>
      <c r="H65" s="183"/>
      <c r="I65" s="31"/>
    </row>
    <row r="66" spans="2:17" ht="44.15" customHeight="1" thickBot="1" x14ac:dyDescent="0.3">
      <c r="B66" s="27" t="s">
        <v>76</v>
      </c>
      <c r="C66" s="55" t="s">
        <v>77</v>
      </c>
      <c r="D66" s="28">
        <v>95</v>
      </c>
      <c r="E66" s="29">
        <v>0.2</v>
      </c>
      <c r="F66" s="30">
        <v>95.2</v>
      </c>
      <c r="G66" s="191">
        <f>IF((ABS((($K$13-$K$12)/235)*F66/100))&gt;0.01, ((($K$13-$K$12)/235)*F66/100), 0)</f>
        <v>-3.6459574468085107E-2</v>
      </c>
      <c r="H66" s="192" t="e">
        <f>IF((ABS((#REF!-#REF!)*E66/100))&gt;0.1, (#REF!-#REF!)*E66/100, 0)</f>
        <v>#REF!</v>
      </c>
    </row>
    <row r="67" spans="2:17" ht="31.5" thickBot="1" x14ac:dyDescent="0.3">
      <c r="B67" s="23" t="s">
        <v>21</v>
      </c>
      <c r="C67" s="24" t="s">
        <v>22</v>
      </c>
      <c r="D67" s="25" t="s">
        <v>23</v>
      </c>
      <c r="E67" s="25" t="s">
        <v>24</v>
      </c>
      <c r="F67" s="25" t="s">
        <v>25</v>
      </c>
      <c r="G67" s="182" t="s">
        <v>163</v>
      </c>
      <c r="H67" s="183"/>
      <c r="I67" s="26"/>
      <c r="P67" s="21"/>
      <c r="Q67" s="21"/>
    </row>
    <row r="68" spans="2:17" ht="44.15" customHeight="1" thickBot="1" x14ac:dyDescent="0.35">
      <c r="B68" s="105" t="s">
        <v>78</v>
      </c>
      <c r="C68" s="106" t="s">
        <v>79</v>
      </c>
      <c r="D68" s="107">
        <v>40</v>
      </c>
      <c r="E68" s="107">
        <v>0.2</v>
      </c>
      <c r="F68" s="108">
        <v>40.200000000000003</v>
      </c>
      <c r="G68" s="193">
        <f>IF((ABS((($K$13-$K$12)/2000)*F68/100))&gt;0.001, ((($K$13-$K$12)/2000)*F68/100), 0)</f>
        <v>-1.8090000000000001E-3</v>
      </c>
      <c r="H68" s="194" t="e">
        <f>IF((ABS((#REF!-#REF!)*E68/100))&gt;0.1, (#REF!-#REF!)*E68/100, 0)</f>
        <v>#REF!</v>
      </c>
      <c r="I68" s="31"/>
      <c r="P68" s="21"/>
      <c r="Q68" s="21"/>
    </row>
    <row r="69" spans="2:17" ht="44.15" customHeight="1" thickBot="1" x14ac:dyDescent="0.3">
      <c r="B69" s="195" t="s">
        <v>80</v>
      </c>
      <c r="C69" s="196"/>
      <c r="D69" s="196"/>
      <c r="E69" s="196"/>
      <c r="F69" s="196"/>
      <c r="G69" s="196"/>
      <c r="H69" s="197"/>
    </row>
    <row r="70" spans="2:17" ht="31.5" thickBot="1" x14ac:dyDescent="0.3">
      <c r="B70" s="23" t="s">
        <v>21</v>
      </c>
      <c r="C70" s="24" t="s">
        <v>22</v>
      </c>
      <c r="D70" s="25" t="s">
        <v>23</v>
      </c>
      <c r="E70" s="25" t="s">
        <v>24</v>
      </c>
      <c r="F70" s="25" t="s">
        <v>25</v>
      </c>
      <c r="G70" s="182" t="s">
        <v>164</v>
      </c>
      <c r="H70" s="183"/>
      <c r="I70" s="9"/>
    </row>
    <row r="71" spans="2:17" ht="56.25" customHeight="1" thickBot="1" x14ac:dyDescent="0.3">
      <c r="B71" s="50" t="s">
        <v>74</v>
      </c>
      <c r="C71" s="51" t="s">
        <v>75</v>
      </c>
      <c r="D71" s="52">
        <v>56</v>
      </c>
      <c r="E71" s="53">
        <v>0.2</v>
      </c>
      <c r="F71" s="54">
        <v>56.2</v>
      </c>
      <c r="G71" s="211">
        <f>IF((ABS((($K$13-$K$12)/14400)*F71/100))&gt;0.002, ((($K$13-$K$12)/14400)*F71/100), 0)</f>
        <v>0</v>
      </c>
      <c r="H71" s="212" t="e">
        <f>IF((ABS((#REF!-#REF!)*E71/100))&gt;0.1, (#REF!-#REF!)*E71/100, 0)</f>
        <v>#REF!</v>
      </c>
      <c r="I71" s="26"/>
    </row>
    <row r="72" spans="2:17" ht="18.75" customHeight="1" thickBot="1" x14ac:dyDescent="0.35">
      <c r="I72" s="31"/>
    </row>
    <row r="73" spans="2:17" ht="44.15" customHeight="1" thickBot="1" x14ac:dyDescent="0.35">
      <c r="B73" s="190" t="s">
        <v>81</v>
      </c>
      <c r="C73" s="161"/>
      <c r="D73" s="161"/>
      <c r="E73" s="161"/>
      <c r="F73" s="161"/>
      <c r="G73" s="161"/>
      <c r="H73" s="162"/>
      <c r="I73" s="31"/>
    </row>
    <row r="74" spans="2:17" ht="31.5" thickBot="1" x14ac:dyDescent="0.35">
      <c r="B74" s="57" t="s">
        <v>21</v>
      </c>
      <c r="C74" s="24" t="s">
        <v>22</v>
      </c>
      <c r="D74" s="25" t="s">
        <v>23</v>
      </c>
      <c r="E74" s="25" t="s">
        <v>82</v>
      </c>
      <c r="F74" s="25" t="s">
        <v>25</v>
      </c>
      <c r="G74" s="182" t="s">
        <v>83</v>
      </c>
      <c r="H74" s="183"/>
      <c r="I74" s="31"/>
    </row>
    <row r="75" spans="2:17" ht="22" customHeight="1" x14ac:dyDescent="0.3">
      <c r="B75" s="58" t="s">
        <v>84</v>
      </c>
      <c r="C75" s="55" t="s">
        <v>85</v>
      </c>
      <c r="D75" s="28">
        <v>9</v>
      </c>
      <c r="E75" s="29">
        <v>0.2</v>
      </c>
      <c r="F75" s="30">
        <v>9.1999999999999993</v>
      </c>
      <c r="G75" s="191">
        <f t="shared" ref="G75:G83" si="3">IF((ABS(($K$13-$K$12)*F75/100))&gt;0.1, ($K$13-$K$12)*F75/100, 0)</f>
        <v>-0.82799999999999996</v>
      </c>
      <c r="H75" s="192" t="e">
        <f>IF((ABS((#REF!-#REF!)*E75/100))&gt;0.1, (#REF!-#REF!)*E75/100, 0)</f>
        <v>#REF!</v>
      </c>
      <c r="I75" s="31"/>
    </row>
    <row r="76" spans="2:17" ht="22" customHeight="1" x14ac:dyDescent="0.3">
      <c r="B76" s="59" t="s">
        <v>86</v>
      </c>
      <c r="C76" s="56" t="s">
        <v>87</v>
      </c>
      <c r="D76" s="34">
        <v>9</v>
      </c>
      <c r="E76" s="34">
        <v>0.2</v>
      </c>
      <c r="F76" s="35">
        <v>9.1999999999999993</v>
      </c>
      <c r="G76" s="188">
        <f t="shared" si="3"/>
        <v>-0.82799999999999996</v>
      </c>
      <c r="H76" s="189" t="e">
        <f>IF((ABS((#REF!-#REF!)*E76/100))&gt;0.1, (#REF!-#REF!)*E76/100, 0)</f>
        <v>#REF!</v>
      </c>
      <c r="I76" s="31"/>
    </row>
    <row r="77" spans="2:17" ht="22" customHeight="1" x14ac:dyDescent="0.3">
      <c r="B77" s="59" t="s">
        <v>88</v>
      </c>
      <c r="C77" s="56" t="s">
        <v>89</v>
      </c>
      <c r="D77" s="34">
        <v>9</v>
      </c>
      <c r="E77" s="34">
        <v>0.2</v>
      </c>
      <c r="F77" s="35">
        <v>9.1999999999999993</v>
      </c>
      <c r="G77" s="188">
        <f t="shared" si="3"/>
        <v>-0.82799999999999996</v>
      </c>
      <c r="H77" s="189" t="e">
        <f>IF((ABS((#REF!-#REF!)*E77/100))&gt;0.1, (#REF!-#REF!)*E77/100, 0)</f>
        <v>#REF!</v>
      </c>
      <c r="I77" s="31"/>
    </row>
    <row r="78" spans="2:17" ht="22" customHeight="1" x14ac:dyDescent="0.3">
      <c r="B78" s="59" t="s">
        <v>90</v>
      </c>
      <c r="C78" s="56" t="s">
        <v>91</v>
      </c>
      <c r="D78" s="34">
        <v>7.5</v>
      </c>
      <c r="E78" s="34">
        <v>0.2</v>
      </c>
      <c r="F78" s="35">
        <v>7.7</v>
      </c>
      <c r="G78" s="188">
        <f t="shared" si="3"/>
        <v>-0.69299999999999995</v>
      </c>
      <c r="H78" s="189" t="e">
        <f>IF((ABS((#REF!-#REF!)*E78/100))&gt;0.1, (#REF!-#REF!)*E78/100, 0)</f>
        <v>#REF!</v>
      </c>
      <c r="I78" s="31"/>
    </row>
    <row r="79" spans="2:17" ht="22" customHeight="1" x14ac:dyDescent="0.3">
      <c r="B79" s="59" t="s">
        <v>92</v>
      </c>
      <c r="C79" s="56" t="s">
        <v>93</v>
      </c>
      <c r="D79" s="34">
        <v>7.5</v>
      </c>
      <c r="E79" s="34">
        <v>0.2</v>
      </c>
      <c r="F79" s="35">
        <v>7.7</v>
      </c>
      <c r="G79" s="188">
        <f t="shared" si="3"/>
        <v>-0.69299999999999995</v>
      </c>
      <c r="H79" s="189" t="e">
        <f>IF((ABS((#REF!-#REF!)*E79/100))&gt;0.1, (#REF!-#REF!)*E79/100, 0)</f>
        <v>#REF!</v>
      </c>
      <c r="I79" s="31"/>
    </row>
    <row r="80" spans="2:17" ht="22" customHeight="1" x14ac:dyDescent="0.3">
      <c r="B80" s="59" t="s">
        <v>94</v>
      </c>
      <c r="C80" s="56" t="s">
        <v>95</v>
      </c>
      <c r="D80" s="34">
        <v>7.5</v>
      </c>
      <c r="E80" s="34">
        <v>0.2</v>
      </c>
      <c r="F80" s="35">
        <v>7.7</v>
      </c>
      <c r="G80" s="188">
        <f t="shared" si="3"/>
        <v>-0.69299999999999995</v>
      </c>
      <c r="H80" s="189" t="e">
        <f>IF((ABS((#REF!-#REF!)*E80/100))&gt;0.1, (#REF!-#REF!)*E80/100, 0)</f>
        <v>#REF!</v>
      </c>
      <c r="I80" s="31"/>
    </row>
    <row r="81" spans="2:14" ht="22" customHeight="1" x14ac:dyDescent="0.25">
      <c r="B81" s="59" t="s">
        <v>96</v>
      </c>
      <c r="C81" s="56" t="s">
        <v>97</v>
      </c>
      <c r="D81" s="34">
        <v>7.5</v>
      </c>
      <c r="E81" s="34">
        <v>0.2</v>
      </c>
      <c r="F81" s="35">
        <v>7.7</v>
      </c>
      <c r="G81" s="188">
        <f t="shared" si="3"/>
        <v>-0.69299999999999995</v>
      </c>
      <c r="H81" s="189" t="e">
        <f>IF((ABS((#REF!-#REF!)*E81/100))&gt;0.1, (#REF!-#REF!)*E81/100, 0)</f>
        <v>#REF!</v>
      </c>
    </row>
    <row r="82" spans="2:14" ht="22" customHeight="1" x14ac:dyDescent="0.25">
      <c r="B82" s="59" t="s">
        <v>158</v>
      </c>
      <c r="C82" s="56" t="s">
        <v>159</v>
      </c>
      <c r="D82" s="120">
        <v>13.5</v>
      </c>
      <c r="E82" s="120">
        <v>0.2</v>
      </c>
      <c r="F82" s="121">
        <v>13.7</v>
      </c>
      <c r="G82" s="188">
        <f t="shared" si="3"/>
        <v>-1.2329999999999999</v>
      </c>
      <c r="H82" s="189" t="e">
        <f>IF((ABS((#REF!-#REF!)*E82/100))&gt;0.1, (#REF!-#REF!)*E82/100, 0)</f>
        <v>#REF!</v>
      </c>
      <c r="I82" s="9"/>
    </row>
    <row r="83" spans="2:14" ht="56.25" customHeight="1" thickBot="1" x14ac:dyDescent="0.3">
      <c r="B83" s="13" t="s">
        <v>98</v>
      </c>
      <c r="C83" s="60" t="s">
        <v>160</v>
      </c>
      <c r="D83" s="122">
        <v>12</v>
      </c>
      <c r="E83" s="122">
        <v>0.2</v>
      </c>
      <c r="F83" s="123">
        <v>12.2</v>
      </c>
      <c r="G83" s="186">
        <f t="shared" si="3"/>
        <v>-1.0979999999999999</v>
      </c>
      <c r="H83" s="187" t="e">
        <f>IF((ABS((#REF!-#REF!)*E83/100))&gt;0.1, (#REF!-#REF!)*E83/100, 0)</f>
        <v>#REF!</v>
      </c>
      <c r="I83" s="26"/>
    </row>
    <row r="84" spans="2:14" ht="17.25" customHeight="1" thickBot="1" x14ac:dyDescent="0.35">
      <c r="I84" s="31"/>
    </row>
    <row r="85" spans="2:14" ht="43.5" customHeight="1" thickBot="1" x14ac:dyDescent="0.35">
      <c r="B85" s="190" t="s">
        <v>99</v>
      </c>
      <c r="C85" s="161"/>
      <c r="D85" s="161"/>
      <c r="E85" s="161"/>
      <c r="F85" s="161"/>
      <c r="G85" s="161"/>
      <c r="H85" s="162"/>
      <c r="I85" s="31"/>
    </row>
    <row r="86" spans="2:14" ht="31.5" thickBot="1" x14ac:dyDescent="0.3">
      <c r="B86" s="57" t="s">
        <v>21</v>
      </c>
      <c r="C86" s="24" t="s">
        <v>22</v>
      </c>
      <c r="D86" s="25" t="s">
        <v>23</v>
      </c>
      <c r="E86" s="25" t="s">
        <v>82</v>
      </c>
      <c r="F86" s="25" t="s">
        <v>25</v>
      </c>
      <c r="G86" s="182" t="s">
        <v>83</v>
      </c>
      <c r="H86" s="183"/>
    </row>
    <row r="87" spans="2:14" ht="22" customHeight="1" x14ac:dyDescent="0.25">
      <c r="B87" s="63" t="s">
        <v>100</v>
      </c>
      <c r="C87" s="64" t="s">
        <v>101</v>
      </c>
      <c r="D87" s="65">
        <v>6.5</v>
      </c>
      <c r="E87" s="66">
        <v>1</v>
      </c>
      <c r="F87" s="67">
        <v>7.5</v>
      </c>
      <c r="G87" s="184">
        <f>IF((ABS(($K$13-$K$12)*F87/100))&gt;0.1, ($K$13-$K$12)*F87/100, 0)</f>
        <v>-0.67500000000000004</v>
      </c>
      <c r="H87" s="185" t="e">
        <f>IF((ABS((#REF!-#REF!)*E87/100))&gt;0.1, (#REF!-#REF!)*E87/100, 0)</f>
        <v>#REF!</v>
      </c>
    </row>
    <row r="88" spans="2:14" ht="43.5" customHeight="1" thickBot="1" x14ac:dyDescent="0.3">
      <c r="B88" s="68" t="s">
        <v>102</v>
      </c>
      <c r="C88" s="60" t="s">
        <v>103</v>
      </c>
      <c r="D88" s="61">
        <v>6.5</v>
      </c>
      <c r="E88" s="61">
        <v>1</v>
      </c>
      <c r="F88" s="62">
        <v>7.5</v>
      </c>
      <c r="G88" s="186">
        <f>IF((ABS(($K$13-$K$12)*F88/100))&gt;0.1, ($K$13-$K$12)*F88/100, 0)</f>
        <v>-0.67500000000000004</v>
      </c>
      <c r="H88" s="187" t="e">
        <f>IF((ABS((#REF!-#REF!)*E88/100))&gt;0.1, (#REF!-#REF!)*E88/100, 0)</f>
        <v>#REF!</v>
      </c>
    </row>
    <row r="89" spans="2:14" ht="30" customHeight="1" thickBot="1" x14ac:dyDescent="0.3"/>
    <row r="90" spans="2:14" ht="71.150000000000006" customHeight="1" thickBot="1" x14ac:dyDescent="0.3">
      <c r="B90" s="172" t="s">
        <v>104</v>
      </c>
      <c r="C90" s="173"/>
      <c r="D90" s="173"/>
      <c r="E90" s="173"/>
      <c r="F90" s="173"/>
      <c r="G90" s="173"/>
      <c r="H90" s="174"/>
    </row>
    <row r="91" spans="2:14" ht="76.5" customHeight="1" thickBot="1" x14ac:dyDescent="0.3">
      <c r="B91" s="160" t="s">
        <v>167</v>
      </c>
      <c r="C91" s="161"/>
      <c r="D91" s="161"/>
      <c r="E91" s="161"/>
      <c r="F91" s="161"/>
      <c r="G91" s="161"/>
      <c r="H91" s="162"/>
    </row>
    <row r="92" spans="2:14" ht="41.5" customHeight="1" thickBot="1" x14ac:dyDescent="0.3">
      <c r="B92" s="156"/>
      <c r="C92" s="156"/>
      <c r="D92" s="156"/>
      <c r="E92" s="156"/>
      <c r="F92" s="156"/>
      <c r="G92" s="156"/>
      <c r="H92" s="156"/>
    </row>
    <row r="93" spans="2:14" ht="33" customHeight="1" x14ac:dyDescent="0.25">
      <c r="B93" s="163" t="s">
        <v>146</v>
      </c>
      <c r="C93" s="136" t="s">
        <v>105</v>
      </c>
      <c r="D93" s="69" t="s">
        <v>106</v>
      </c>
      <c r="E93" s="175" t="s">
        <v>107</v>
      </c>
      <c r="F93" s="175"/>
      <c r="G93" s="176" t="s">
        <v>108</v>
      </c>
      <c r="H93" s="177"/>
    </row>
    <row r="94" spans="2:14" s="70" customFormat="1" ht="33" customHeight="1" thickBot="1" x14ac:dyDescent="0.4">
      <c r="B94" s="164"/>
      <c r="C94" s="181">
        <v>235</v>
      </c>
      <c r="D94" s="181"/>
      <c r="E94" s="181"/>
      <c r="F94" s="181"/>
      <c r="G94" s="178"/>
      <c r="H94" s="179"/>
      <c r="J94" s="10"/>
      <c r="K94" s="10"/>
      <c r="L94" s="10"/>
      <c r="M94" s="1"/>
      <c r="N94" s="1"/>
    </row>
    <row r="95" spans="2:14" s="70" customFormat="1" ht="33" customHeight="1" x14ac:dyDescent="0.35">
      <c r="B95" s="156"/>
      <c r="C95" s="156"/>
      <c r="D95" s="156"/>
      <c r="E95" s="156"/>
      <c r="F95" s="156"/>
      <c r="G95" s="156"/>
      <c r="H95" s="156"/>
      <c r="J95" s="10"/>
      <c r="K95" s="10"/>
      <c r="L95" s="10"/>
      <c r="M95" s="1"/>
      <c r="N95" s="1"/>
    </row>
    <row r="96" spans="2:14" s="70" customFormat="1" ht="40.5" customHeight="1" x14ac:dyDescent="0.35">
      <c r="B96" s="157" t="s">
        <v>147</v>
      </c>
      <c r="C96" s="157"/>
      <c r="D96" s="157"/>
      <c r="E96" s="157"/>
      <c r="F96" s="157"/>
      <c r="G96" s="157"/>
      <c r="H96" s="157"/>
      <c r="J96" s="10"/>
      <c r="K96" s="10"/>
      <c r="L96" s="10"/>
      <c r="M96" s="1"/>
      <c r="N96" s="1"/>
    </row>
    <row r="97" spans="2:17" s="70" customFormat="1" ht="33" customHeight="1" x14ac:dyDescent="0.35">
      <c r="B97" s="158" t="s">
        <v>109</v>
      </c>
      <c r="C97" s="158"/>
      <c r="E97" s="71"/>
      <c r="F97" s="71"/>
      <c r="G97" s="71"/>
      <c r="H97" s="71"/>
      <c r="J97" s="10"/>
      <c r="K97" s="10"/>
      <c r="L97" s="10"/>
      <c r="M97" s="1"/>
      <c r="N97" s="1"/>
    </row>
    <row r="98" spans="2:17" ht="43.5" customHeight="1" x14ac:dyDescent="0.35">
      <c r="B98" s="70"/>
      <c r="C98" s="95" t="str">
        <f>CONCATENATE(" $3.000"," +")</f>
        <v xml:space="preserve"> $3.000 +</v>
      </c>
      <c r="D98" s="96">
        <f>G22</f>
        <v>-3.8374468085106382E-2</v>
      </c>
      <c r="E98" s="97" t="s">
        <v>140</v>
      </c>
      <c r="F98" s="72">
        <f>(3+G22)</f>
        <v>2.9616255319148936</v>
      </c>
      <c r="G98" s="16"/>
      <c r="H98" s="16"/>
    </row>
    <row r="99" spans="2:17" ht="31.5" customHeight="1" x14ac:dyDescent="0.4">
      <c r="B99" s="159" t="s">
        <v>141</v>
      </c>
      <c r="C99" s="159"/>
      <c r="D99" s="98">
        <f>F98</f>
        <v>2.9616255319148936</v>
      </c>
      <c r="E99" s="73" t="s">
        <v>110</v>
      </c>
      <c r="F99" s="70"/>
      <c r="G99" s="16"/>
      <c r="H99" s="16"/>
      <c r="I99" s="9"/>
      <c r="P99" s="21"/>
      <c r="Q99" s="21"/>
    </row>
    <row r="100" spans="2:17" ht="30" customHeight="1" thickBot="1" x14ac:dyDescent="0.4">
      <c r="B100" s="70"/>
      <c r="C100" s="70"/>
      <c r="D100" s="72"/>
      <c r="E100" s="16"/>
      <c r="F100" s="16"/>
      <c r="G100" s="16"/>
      <c r="H100" s="16"/>
    </row>
    <row r="101" spans="2:17" ht="71.150000000000006" customHeight="1" thickBot="1" x14ac:dyDescent="0.3">
      <c r="B101" s="172" t="s">
        <v>104</v>
      </c>
      <c r="C101" s="173"/>
      <c r="D101" s="173"/>
      <c r="E101" s="173"/>
      <c r="F101" s="173"/>
      <c r="G101" s="173"/>
      <c r="H101" s="174"/>
    </row>
    <row r="102" spans="2:17" ht="80.25" customHeight="1" thickBot="1" x14ac:dyDescent="0.3">
      <c r="B102" s="160" t="s">
        <v>165</v>
      </c>
      <c r="C102" s="161"/>
      <c r="D102" s="161"/>
      <c r="E102" s="161"/>
      <c r="F102" s="161"/>
      <c r="G102" s="161"/>
      <c r="H102" s="162"/>
    </row>
    <row r="103" spans="2:17" ht="41.5" customHeight="1" thickBot="1" x14ac:dyDescent="0.3">
      <c r="B103" s="156"/>
      <c r="C103" s="156"/>
      <c r="D103" s="156"/>
      <c r="E103" s="156"/>
      <c r="F103" s="156"/>
      <c r="G103" s="156"/>
      <c r="H103" s="156"/>
    </row>
    <row r="104" spans="2:17" ht="33" customHeight="1" x14ac:dyDescent="0.25">
      <c r="B104" s="163" t="s">
        <v>166</v>
      </c>
      <c r="C104" s="136" t="s">
        <v>105</v>
      </c>
      <c r="D104" s="69" t="s">
        <v>106</v>
      </c>
      <c r="E104" s="175" t="s">
        <v>107</v>
      </c>
      <c r="F104" s="175"/>
      <c r="G104" s="176" t="s">
        <v>108</v>
      </c>
      <c r="H104" s="177"/>
    </row>
    <row r="105" spans="2:17" s="70" customFormat="1" ht="33" customHeight="1" thickBot="1" x14ac:dyDescent="0.4">
      <c r="B105" s="164"/>
      <c r="C105" s="181">
        <v>2000</v>
      </c>
      <c r="D105" s="181"/>
      <c r="E105" s="181"/>
      <c r="F105" s="181"/>
      <c r="G105" s="178"/>
      <c r="H105" s="179"/>
      <c r="J105" s="10"/>
      <c r="K105" s="10"/>
      <c r="L105" s="10"/>
      <c r="M105" s="1"/>
      <c r="N105" s="1"/>
    </row>
    <row r="106" spans="2:17" s="70" customFormat="1" ht="33" customHeight="1" x14ac:dyDescent="0.35">
      <c r="B106" s="156"/>
      <c r="C106" s="156"/>
      <c r="D106" s="156"/>
      <c r="E106" s="156"/>
      <c r="F106" s="156"/>
      <c r="G106" s="156"/>
      <c r="H106" s="156"/>
      <c r="J106" s="10"/>
      <c r="K106" s="10"/>
      <c r="L106" s="10"/>
      <c r="M106" s="1"/>
      <c r="N106" s="1"/>
    </row>
    <row r="107" spans="2:17" s="70" customFormat="1" ht="40.5" customHeight="1" x14ac:dyDescent="0.35">
      <c r="B107" s="157" t="s">
        <v>168</v>
      </c>
      <c r="C107" s="157"/>
      <c r="D107" s="157"/>
      <c r="E107" s="157"/>
      <c r="F107" s="157"/>
      <c r="G107" s="157"/>
      <c r="H107" s="157"/>
      <c r="J107" s="10"/>
      <c r="K107" s="10"/>
      <c r="L107" s="10"/>
      <c r="M107" s="1"/>
      <c r="N107" s="1"/>
    </row>
    <row r="108" spans="2:17" s="70" customFormat="1" ht="33" customHeight="1" x14ac:dyDescent="0.35">
      <c r="B108" s="158" t="s">
        <v>109</v>
      </c>
      <c r="C108" s="158"/>
      <c r="E108" s="71"/>
      <c r="F108" s="71"/>
      <c r="G108" s="71"/>
      <c r="H108" s="71"/>
      <c r="J108" s="10"/>
      <c r="K108" s="10"/>
      <c r="L108" s="10"/>
      <c r="M108" s="1"/>
      <c r="N108" s="1"/>
    </row>
    <row r="109" spans="2:17" ht="43.5" customHeight="1" x14ac:dyDescent="0.35">
      <c r="B109" s="70"/>
      <c r="C109" s="95" t="str">
        <f>CONCATENATE(" $0.550"," +")</f>
        <v xml:space="preserve"> $0.550 +</v>
      </c>
      <c r="D109" s="96">
        <f>G58</f>
        <v>-2.97E-3</v>
      </c>
      <c r="E109" s="97" t="s">
        <v>140</v>
      </c>
      <c r="F109" s="72">
        <f>(0.55+G58)</f>
        <v>0.54703000000000002</v>
      </c>
      <c r="G109" s="16"/>
      <c r="H109" s="16"/>
    </row>
    <row r="110" spans="2:17" ht="31.5" customHeight="1" x14ac:dyDescent="0.4">
      <c r="B110" s="159" t="s">
        <v>141</v>
      </c>
      <c r="C110" s="159"/>
      <c r="D110" s="98">
        <f>F109</f>
        <v>0.54703000000000002</v>
      </c>
      <c r="E110" s="73" t="s">
        <v>116</v>
      </c>
      <c r="F110" s="70"/>
      <c r="G110" s="16"/>
      <c r="H110" s="16"/>
      <c r="I110" s="9"/>
      <c r="P110" s="21"/>
      <c r="Q110" s="21"/>
    </row>
    <row r="111" spans="2:17" ht="30" customHeight="1" thickBot="1" x14ac:dyDescent="0.4">
      <c r="B111" s="70"/>
      <c r="C111" s="70"/>
      <c r="D111" s="72"/>
      <c r="E111" s="16"/>
      <c r="F111" s="16"/>
      <c r="G111" s="16"/>
      <c r="H111" s="16"/>
    </row>
    <row r="112" spans="2:17" ht="71.150000000000006" customHeight="1" thickBot="1" x14ac:dyDescent="0.3">
      <c r="B112" s="172" t="s">
        <v>104</v>
      </c>
      <c r="C112" s="173"/>
      <c r="D112" s="173"/>
      <c r="E112" s="173"/>
      <c r="F112" s="173"/>
      <c r="G112" s="173"/>
      <c r="H112" s="174"/>
    </row>
    <row r="113" spans="2:17" ht="110.25" customHeight="1" thickBot="1" x14ac:dyDescent="0.3">
      <c r="B113" s="160" t="s">
        <v>111</v>
      </c>
      <c r="C113" s="161"/>
      <c r="D113" s="161"/>
      <c r="E113" s="161"/>
      <c r="F113" s="161"/>
      <c r="G113" s="161"/>
      <c r="H113" s="162"/>
    </row>
    <row r="114" spans="2:17" ht="38.5" customHeight="1" thickBot="1" x14ac:dyDescent="0.3">
      <c r="B114" s="156"/>
      <c r="C114" s="156"/>
      <c r="D114" s="156"/>
      <c r="E114" s="156"/>
      <c r="F114" s="156"/>
      <c r="G114" s="156"/>
      <c r="H114" s="156"/>
    </row>
    <row r="115" spans="2:17" ht="33" customHeight="1" x14ac:dyDescent="0.25">
      <c r="B115" s="163" t="s">
        <v>145</v>
      </c>
      <c r="C115" s="136" t="s">
        <v>105</v>
      </c>
      <c r="D115" s="69" t="s">
        <v>106</v>
      </c>
      <c r="E115" s="175" t="s">
        <v>107</v>
      </c>
      <c r="F115" s="175"/>
      <c r="G115" s="176" t="s">
        <v>112</v>
      </c>
      <c r="H115" s="177"/>
    </row>
    <row r="116" spans="2:17" s="70" customFormat="1" ht="33" customHeight="1" thickBot="1" x14ac:dyDescent="0.4">
      <c r="B116" s="164"/>
      <c r="C116" s="181">
        <v>235</v>
      </c>
      <c r="D116" s="181"/>
      <c r="E116" s="181"/>
      <c r="F116" s="181"/>
      <c r="G116" s="178"/>
      <c r="H116" s="179"/>
      <c r="J116" s="10"/>
      <c r="K116" s="10"/>
      <c r="L116" s="10"/>
      <c r="M116" s="1"/>
      <c r="N116" s="1"/>
    </row>
    <row r="117" spans="2:17" s="70" customFormat="1" ht="33" customHeight="1" x14ac:dyDescent="0.35">
      <c r="B117" s="156"/>
      <c r="C117" s="156"/>
      <c r="D117" s="156"/>
      <c r="E117" s="156"/>
      <c r="F117" s="156"/>
      <c r="G117" s="156"/>
      <c r="H117" s="156"/>
      <c r="J117" s="10"/>
      <c r="K117" s="10"/>
      <c r="L117" s="10"/>
      <c r="M117" s="1"/>
      <c r="N117" s="1"/>
    </row>
    <row r="118" spans="2:17" s="70" customFormat="1" ht="40.5" customHeight="1" x14ac:dyDescent="0.35">
      <c r="B118" s="157" t="s">
        <v>113</v>
      </c>
      <c r="C118" s="157"/>
      <c r="D118" s="157"/>
      <c r="E118" s="157"/>
      <c r="F118" s="157"/>
      <c r="G118" s="157"/>
      <c r="H118" s="157"/>
      <c r="J118" s="10"/>
      <c r="K118" s="10"/>
      <c r="L118" s="10"/>
      <c r="M118" s="1"/>
      <c r="N118" s="1"/>
    </row>
    <row r="119" spans="2:17" s="70" customFormat="1" ht="33" customHeight="1" x14ac:dyDescent="0.35">
      <c r="B119" s="158" t="s">
        <v>109</v>
      </c>
      <c r="C119" s="158"/>
      <c r="E119" s="71"/>
      <c r="F119" s="71"/>
      <c r="G119" s="71"/>
      <c r="H119" s="71"/>
      <c r="J119" s="10"/>
      <c r="K119" s="10"/>
      <c r="L119" s="10"/>
      <c r="M119" s="1"/>
      <c r="N119" s="1"/>
    </row>
    <row r="120" spans="2:17" ht="43.5" customHeight="1" x14ac:dyDescent="0.35">
      <c r="B120" s="70"/>
      <c r="C120" s="95" t="str">
        <f>CONCATENATE(" $45.000"," +")</f>
        <v xml:space="preserve"> $45.000 +</v>
      </c>
      <c r="D120" s="96">
        <f>G62</f>
        <v>-2.1523404255319151E-2</v>
      </c>
      <c r="E120" s="97" t="s">
        <v>140</v>
      </c>
      <c r="F120" s="72">
        <f>(45+G62)</f>
        <v>44.978476595744681</v>
      </c>
      <c r="G120" s="16"/>
      <c r="H120" s="16"/>
    </row>
    <row r="121" spans="2:17" ht="33" customHeight="1" x14ac:dyDescent="0.4">
      <c r="B121" s="159" t="s">
        <v>141</v>
      </c>
      <c r="C121" s="159"/>
      <c r="D121" s="98">
        <f>F120</f>
        <v>44.978476595744681</v>
      </c>
      <c r="E121" s="73" t="s">
        <v>110</v>
      </c>
      <c r="F121" s="70"/>
      <c r="G121" s="16"/>
      <c r="H121" s="16"/>
      <c r="I121" s="9"/>
      <c r="P121" s="21"/>
      <c r="Q121" s="21"/>
    </row>
    <row r="122" spans="2:17" ht="30" customHeight="1" thickBot="1" x14ac:dyDescent="0.4">
      <c r="B122" s="70"/>
      <c r="C122" s="70"/>
      <c r="D122" s="72"/>
      <c r="E122" s="16"/>
      <c r="F122" s="16"/>
      <c r="G122" s="16"/>
      <c r="H122" s="16"/>
    </row>
    <row r="123" spans="2:17" ht="71.150000000000006" customHeight="1" thickBot="1" x14ac:dyDescent="0.3">
      <c r="B123" s="172" t="s">
        <v>104</v>
      </c>
      <c r="C123" s="173"/>
      <c r="D123" s="173"/>
      <c r="E123" s="173"/>
      <c r="F123" s="173"/>
      <c r="G123" s="173"/>
      <c r="H123" s="174"/>
    </row>
    <row r="124" spans="2:17" ht="74.25" customHeight="1" thickBot="1" x14ac:dyDescent="0.3">
      <c r="B124" s="160" t="s">
        <v>114</v>
      </c>
      <c r="C124" s="161"/>
      <c r="D124" s="161"/>
      <c r="E124" s="161"/>
      <c r="F124" s="161"/>
      <c r="G124" s="161"/>
      <c r="H124" s="162"/>
    </row>
    <row r="125" spans="2:17" ht="33.65" customHeight="1" thickBot="1" x14ac:dyDescent="0.3">
      <c r="B125" s="156"/>
      <c r="C125" s="156"/>
      <c r="D125" s="156"/>
      <c r="E125" s="156"/>
      <c r="F125" s="156"/>
      <c r="G125" s="156"/>
      <c r="H125" s="156"/>
    </row>
    <row r="126" spans="2:17" ht="33" customHeight="1" x14ac:dyDescent="0.25">
      <c r="B126" s="163" t="s">
        <v>144</v>
      </c>
      <c r="C126" s="136" t="s">
        <v>105</v>
      </c>
      <c r="D126" s="69" t="s">
        <v>106</v>
      </c>
      <c r="E126" s="175" t="s">
        <v>107</v>
      </c>
      <c r="F126" s="175"/>
      <c r="G126" s="176" t="s">
        <v>112</v>
      </c>
      <c r="H126" s="177"/>
    </row>
    <row r="127" spans="2:17" s="70" customFormat="1" ht="33" customHeight="1" thickBot="1" x14ac:dyDescent="0.4">
      <c r="B127" s="164"/>
      <c r="C127" s="181">
        <v>2000</v>
      </c>
      <c r="D127" s="181"/>
      <c r="E127" s="181"/>
      <c r="F127" s="181"/>
      <c r="G127" s="178"/>
      <c r="H127" s="179"/>
      <c r="J127" s="10"/>
      <c r="K127" s="10"/>
      <c r="L127" s="10"/>
      <c r="M127" s="1"/>
      <c r="N127" s="1"/>
    </row>
    <row r="128" spans="2:17" s="70" customFormat="1" ht="33" customHeight="1" x14ac:dyDescent="0.35">
      <c r="B128" s="156"/>
      <c r="C128" s="156"/>
      <c r="D128" s="156"/>
      <c r="E128" s="156"/>
      <c r="F128" s="156"/>
      <c r="G128" s="156"/>
      <c r="H128" s="156"/>
      <c r="J128" s="10"/>
      <c r="K128" s="10"/>
      <c r="L128" s="10"/>
      <c r="M128" s="1"/>
      <c r="N128" s="1"/>
    </row>
    <row r="129" spans="2:17" s="70" customFormat="1" ht="40.5" customHeight="1" x14ac:dyDescent="0.35">
      <c r="B129" s="157" t="s">
        <v>115</v>
      </c>
      <c r="C129" s="157"/>
      <c r="D129" s="157"/>
      <c r="E129" s="157"/>
      <c r="F129" s="157"/>
      <c r="G129" s="157"/>
      <c r="H129" s="157"/>
      <c r="J129" s="10"/>
      <c r="K129" s="10"/>
      <c r="L129" s="10"/>
      <c r="M129" s="1"/>
      <c r="N129" s="1"/>
    </row>
    <row r="130" spans="2:17" s="70" customFormat="1" ht="33" customHeight="1" x14ac:dyDescent="0.35">
      <c r="B130" s="158" t="s">
        <v>109</v>
      </c>
      <c r="C130" s="158"/>
      <c r="E130" s="71"/>
      <c r="F130" s="71"/>
      <c r="G130" s="71"/>
      <c r="H130" s="71"/>
      <c r="J130" s="10"/>
      <c r="K130" s="10"/>
      <c r="L130" s="10"/>
      <c r="M130" s="1"/>
      <c r="N130" s="1"/>
    </row>
    <row r="131" spans="2:17" ht="43.5" customHeight="1" x14ac:dyDescent="0.35">
      <c r="B131" s="70"/>
      <c r="C131" s="95" t="str">
        <f>CONCATENATE(" $45.000"," +")</f>
        <v xml:space="preserve"> $45.000 +</v>
      </c>
      <c r="D131" s="96">
        <f>G68</f>
        <v>-1.8090000000000001E-3</v>
      </c>
      <c r="E131" s="97" t="s">
        <v>140</v>
      </c>
      <c r="F131" s="72">
        <f>(45+G68)</f>
        <v>44.998190999999998</v>
      </c>
      <c r="G131" s="16"/>
      <c r="H131" s="16"/>
    </row>
    <row r="132" spans="2:17" ht="34" customHeight="1" x14ac:dyDescent="0.4">
      <c r="B132" s="159" t="s">
        <v>141</v>
      </c>
      <c r="C132" s="159"/>
      <c r="D132" s="98">
        <f>F131</f>
        <v>44.998190999999998</v>
      </c>
      <c r="E132" s="73" t="s">
        <v>116</v>
      </c>
      <c r="F132" s="70"/>
      <c r="G132" s="16"/>
      <c r="H132" s="16"/>
      <c r="I132" s="9"/>
      <c r="P132" s="21"/>
      <c r="Q132" s="21"/>
    </row>
    <row r="133" spans="2:17" ht="30" customHeight="1" thickBot="1" x14ac:dyDescent="0.4">
      <c r="B133" s="70"/>
      <c r="C133" s="70"/>
      <c r="D133" s="72"/>
      <c r="E133" s="16"/>
      <c r="F133" s="16"/>
      <c r="G133" s="16"/>
      <c r="H133" s="16"/>
    </row>
    <row r="134" spans="2:17" ht="71.150000000000006" customHeight="1" thickBot="1" x14ac:dyDescent="0.3">
      <c r="B134" s="172" t="s">
        <v>104</v>
      </c>
      <c r="C134" s="173"/>
      <c r="D134" s="173"/>
      <c r="E134" s="173"/>
      <c r="F134" s="173"/>
      <c r="G134" s="173"/>
      <c r="H134" s="174"/>
    </row>
    <row r="135" spans="2:17" ht="74.25" customHeight="1" thickBot="1" x14ac:dyDescent="0.3">
      <c r="B135" s="160" t="s">
        <v>117</v>
      </c>
      <c r="C135" s="161"/>
      <c r="D135" s="161"/>
      <c r="E135" s="161"/>
      <c r="F135" s="161"/>
      <c r="G135" s="161"/>
      <c r="H135" s="162"/>
    </row>
    <row r="136" spans="2:17" ht="69" customHeight="1" thickBot="1" x14ac:dyDescent="0.3">
      <c r="B136" s="156"/>
      <c r="C136" s="156"/>
      <c r="D136" s="156"/>
      <c r="E136" s="156"/>
      <c r="F136" s="156"/>
      <c r="G136" s="156"/>
      <c r="H136" s="156"/>
    </row>
    <row r="137" spans="2:17" ht="33" customHeight="1" x14ac:dyDescent="0.25">
      <c r="B137" s="163" t="s">
        <v>143</v>
      </c>
      <c r="C137" s="136" t="s">
        <v>105</v>
      </c>
      <c r="D137" s="69" t="s">
        <v>106</v>
      </c>
      <c r="E137" s="175" t="s">
        <v>107</v>
      </c>
      <c r="F137" s="175"/>
      <c r="G137" s="176" t="s">
        <v>108</v>
      </c>
      <c r="H137" s="177"/>
    </row>
    <row r="138" spans="2:17" s="70" customFormat="1" ht="33" customHeight="1" thickBot="1" x14ac:dyDescent="0.4">
      <c r="B138" s="164"/>
      <c r="C138" s="180">
        <v>14400</v>
      </c>
      <c r="D138" s="181"/>
      <c r="E138" s="181"/>
      <c r="F138" s="181"/>
      <c r="G138" s="178"/>
      <c r="H138" s="179"/>
      <c r="J138" s="10"/>
      <c r="K138" s="10"/>
      <c r="L138" s="10"/>
      <c r="M138" s="1"/>
      <c r="N138" s="1"/>
    </row>
    <row r="139" spans="2:17" s="70" customFormat="1" ht="33" customHeight="1" x14ac:dyDescent="0.35">
      <c r="B139" s="156"/>
      <c r="C139" s="156"/>
      <c r="D139" s="156"/>
      <c r="E139" s="156"/>
      <c r="F139" s="156"/>
      <c r="G139" s="156"/>
      <c r="H139" s="156"/>
      <c r="J139" s="10"/>
      <c r="K139" s="10"/>
      <c r="L139" s="10"/>
      <c r="M139" s="1"/>
      <c r="N139" s="1"/>
    </row>
    <row r="140" spans="2:17" s="70" customFormat="1" ht="40.5" customHeight="1" x14ac:dyDescent="0.35">
      <c r="B140" s="157" t="s">
        <v>148</v>
      </c>
      <c r="C140" s="157"/>
      <c r="D140" s="157"/>
      <c r="E140" s="157"/>
      <c r="F140" s="157"/>
      <c r="G140" s="157"/>
      <c r="H140" s="157"/>
      <c r="J140" s="10"/>
      <c r="K140" s="10"/>
      <c r="L140" s="10"/>
      <c r="M140" s="1"/>
      <c r="N140" s="1"/>
    </row>
    <row r="141" spans="2:17" s="70" customFormat="1" ht="33" customHeight="1" x14ac:dyDescent="0.35">
      <c r="B141" s="158" t="s">
        <v>109</v>
      </c>
      <c r="C141" s="158"/>
      <c r="E141" s="71"/>
      <c r="F141" s="71"/>
      <c r="G141" s="71"/>
      <c r="H141" s="71"/>
      <c r="J141" s="10"/>
      <c r="K141" s="10"/>
      <c r="L141" s="10"/>
      <c r="M141" s="1"/>
      <c r="N141" s="1"/>
    </row>
    <row r="142" spans="2:17" ht="43.5" customHeight="1" x14ac:dyDescent="0.35">
      <c r="B142" s="70"/>
      <c r="C142" s="95" t="str">
        <f>CONCATENATE(" $1,500.000"," +")</f>
        <v xml:space="preserve"> $1,500.000 +</v>
      </c>
      <c r="D142" s="96">
        <f>G71</f>
        <v>0</v>
      </c>
      <c r="E142" s="97" t="s">
        <v>140</v>
      </c>
      <c r="F142" s="72">
        <f>(1500+G71)</f>
        <v>1500</v>
      </c>
      <c r="G142" s="16"/>
      <c r="H142" s="16"/>
    </row>
    <row r="143" spans="2:17" ht="27" customHeight="1" x14ac:dyDescent="0.4">
      <c r="B143" s="159" t="s">
        <v>141</v>
      </c>
      <c r="C143" s="159"/>
      <c r="D143" s="98">
        <f>F142</f>
        <v>1500</v>
      </c>
      <c r="E143" s="171" t="s">
        <v>118</v>
      </c>
      <c r="F143" s="171"/>
      <c r="G143" s="16"/>
      <c r="H143" s="70"/>
      <c r="I143" s="9"/>
      <c r="P143" s="21"/>
      <c r="Q143" s="21"/>
    </row>
    <row r="144" spans="2:17" ht="30" customHeight="1" thickBot="1" x14ac:dyDescent="0.4">
      <c r="B144" s="70"/>
      <c r="C144" s="70"/>
      <c r="D144" s="72"/>
      <c r="E144" s="16"/>
      <c r="F144" s="16"/>
      <c r="G144" s="16"/>
      <c r="H144" s="16"/>
    </row>
    <row r="145" spans="2:15" ht="71.150000000000006" customHeight="1" thickBot="1" x14ac:dyDescent="0.3">
      <c r="B145" s="172" t="s">
        <v>104</v>
      </c>
      <c r="C145" s="173"/>
      <c r="D145" s="173"/>
      <c r="E145" s="173"/>
      <c r="F145" s="173"/>
      <c r="G145" s="173"/>
      <c r="H145" s="174"/>
    </row>
    <row r="146" spans="2:15" ht="74.25" customHeight="1" thickBot="1" x14ac:dyDescent="0.3">
      <c r="B146" s="160" t="s">
        <v>150</v>
      </c>
      <c r="C146" s="161"/>
      <c r="D146" s="161"/>
      <c r="E146" s="161"/>
      <c r="F146" s="161"/>
      <c r="G146" s="161"/>
      <c r="H146" s="162"/>
    </row>
    <row r="147" spans="2:15" ht="18.75" customHeight="1" thickBot="1" x14ac:dyDescent="0.3">
      <c r="B147" s="156"/>
      <c r="C147" s="156"/>
      <c r="D147" s="156"/>
      <c r="E147" s="156"/>
      <c r="F147" s="156"/>
      <c r="G147" s="156"/>
      <c r="H147" s="156"/>
    </row>
    <row r="148" spans="2:15" ht="33" customHeight="1" x14ac:dyDescent="0.25">
      <c r="B148" s="163" t="s">
        <v>142</v>
      </c>
      <c r="C148" s="165" t="s">
        <v>105</v>
      </c>
      <c r="D148" s="167" t="s">
        <v>106</v>
      </c>
      <c r="E148" s="165" t="s">
        <v>107</v>
      </c>
      <c r="F148" s="165"/>
      <c r="G148" s="165" t="s">
        <v>108</v>
      </c>
      <c r="H148" s="169"/>
    </row>
    <row r="149" spans="2:15" s="70" customFormat="1" ht="33" customHeight="1" thickBot="1" x14ac:dyDescent="0.4">
      <c r="B149" s="164"/>
      <c r="C149" s="166"/>
      <c r="D149" s="168"/>
      <c r="E149" s="166"/>
      <c r="F149" s="166"/>
      <c r="G149" s="166"/>
      <c r="H149" s="170"/>
      <c r="J149" s="10"/>
      <c r="K149" s="10"/>
      <c r="L149" s="10"/>
      <c r="M149" s="1"/>
      <c r="N149" s="1"/>
    </row>
    <row r="150" spans="2:15" s="70" customFormat="1" ht="33" customHeight="1" x14ac:dyDescent="0.35">
      <c r="B150" s="156"/>
      <c r="C150" s="156"/>
      <c r="D150" s="156"/>
      <c r="E150" s="156"/>
      <c r="F150" s="156"/>
      <c r="G150" s="156"/>
      <c r="H150" s="156"/>
      <c r="J150" s="10"/>
      <c r="K150" s="10"/>
      <c r="L150" s="10"/>
      <c r="M150" s="1"/>
      <c r="N150" s="1"/>
    </row>
    <row r="151" spans="2:15" s="70" customFormat="1" ht="40.5" customHeight="1" x14ac:dyDescent="0.35">
      <c r="B151" s="157" t="s">
        <v>149</v>
      </c>
      <c r="C151" s="157"/>
      <c r="D151" s="157"/>
      <c r="E151" s="157"/>
      <c r="F151" s="157"/>
      <c r="G151" s="157"/>
      <c r="H151" s="157"/>
      <c r="J151" s="10"/>
      <c r="K151" s="10"/>
      <c r="L151" s="10"/>
      <c r="M151" s="1"/>
      <c r="N151" s="1"/>
    </row>
    <row r="152" spans="2:15" s="70" customFormat="1" ht="33" customHeight="1" x14ac:dyDescent="0.35">
      <c r="B152" s="158" t="s">
        <v>109</v>
      </c>
      <c r="C152" s="158"/>
      <c r="E152" s="71"/>
      <c r="F152" s="71"/>
      <c r="G152" s="71"/>
      <c r="H152" s="71"/>
      <c r="J152" s="10"/>
      <c r="K152" s="10"/>
      <c r="L152" s="10"/>
      <c r="M152" s="1"/>
      <c r="N152" s="1"/>
    </row>
    <row r="153" spans="2:15" ht="17.5" x14ac:dyDescent="0.35">
      <c r="B153" s="70"/>
      <c r="C153" s="95" t="str">
        <f>CONCATENATE(" $200.000"," +")</f>
        <v xml:space="preserve"> $200.000 +</v>
      </c>
      <c r="D153" s="96">
        <f>G75</f>
        <v>-0.82799999999999996</v>
      </c>
      <c r="E153" s="97" t="s">
        <v>140</v>
      </c>
      <c r="F153" s="72">
        <f>(200+G75)</f>
        <v>199.172</v>
      </c>
      <c r="G153" s="16"/>
      <c r="H153" s="16"/>
      <c r="O153" s="21"/>
    </row>
    <row r="154" spans="2:15" ht="18" x14ac:dyDescent="0.4">
      <c r="B154" s="159" t="s">
        <v>141</v>
      </c>
      <c r="C154" s="159"/>
      <c r="D154" s="98">
        <f>F153</f>
        <v>199.172</v>
      </c>
      <c r="E154" s="73" t="s">
        <v>12</v>
      </c>
      <c r="F154" s="73"/>
      <c r="G154" s="16"/>
      <c r="H154" s="70"/>
      <c r="O154" s="21"/>
    </row>
    <row r="155" spans="2:15" ht="17.5" x14ac:dyDescent="0.35">
      <c r="B155" s="70"/>
      <c r="C155" s="70"/>
      <c r="D155" s="72"/>
      <c r="E155" s="16"/>
      <c r="F155" s="16"/>
      <c r="G155" s="16"/>
      <c r="H155" s="16"/>
      <c r="O155" s="21"/>
    </row>
    <row r="156" spans="2:15" x14ac:dyDescent="0.25">
      <c r="O156" s="21"/>
    </row>
  </sheetData>
  <sheetProtection algorithmName="SHA-512" hashValue="QxxEh5j9EyknU5UxIP8+RSzatEVU9ajWW3xOllmPLyM0+4DRuQo2wdLObwLVMgHWYZ59jknP1v7VLeRQt+Zk6Q==" saltValue="iQmDcLHGNrRWjUKcWEbX9g==" spinCount="100000" sheet="1" formatColumns="0" formatRows="0"/>
  <mergeCells count="157">
    <mergeCell ref="B150:H150"/>
    <mergeCell ref="B151:H151"/>
    <mergeCell ref="B152:C152"/>
    <mergeCell ref="B154:C154"/>
    <mergeCell ref="B19:H19"/>
    <mergeCell ref="B147:H147"/>
    <mergeCell ref="B148:B149"/>
    <mergeCell ref="C148:C149"/>
    <mergeCell ref="D148:D149"/>
    <mergeCell ref="E148:F149"/>
    <mergeCell ref="G148:H149"/>
    <mergeCell ref="B140:H140"/>
    <mergeCell ref="B141:C141"/>
    <mergeCell ref="B143:C143"/>
    <mergeCell ref="E143:F143"/>
    <mergeCell ref="B145:H145"/>
    <mergeCell ref="B146:H146"/>
    <mergeCell ref="B136:H136"/>
    <mergeCell ref="B137:B138"/>
    <mergeCell ref="E137:F137"/>
    <mergeCell ref="G137:H138"/>
    <mergeCell ref="C138:F138"/>
    <mergeCell ref="B139:H139"/>
    <mergeCell ref="B128:H128"/>
    <mergeCell ref="B129:H129"/>
    <mergeCell ref="B130:C130"/>
    <mergeCell ref="B132:C132"/>
    <mergeCell ref="B134:H134"/>
    <mergeCell ref="B135:H135"/>
    <mergeCell ref="B119:C119"/>
    <mergeCell ref="B121:C121"/>
    <mergeCell ref="B123:H123"/>
    <mergeCell ref="B124:H124"/>
    <mergeCell ref="B125:H125"/>
    <mergeCell ref="B126:B127"/>
    <mergeCell ref="E126:F126"/>
    <mergeCell ref="G126:H127"/>
    <mergeCell ref="C127:F127"/>
    <mergeCell ref="B115:B116"/>
    <mergeCell ref="E115:F115"/>
    <mergeCell ref="G115:H116"/>
    <mergeCell ref="C116:F116"/>
    <mergeCell ref="B117:H117"/>
    <mergeCell ref="B118:H118"/>
    <mergeCell ref="B107:H107"/>
    <mergeCell ref="B108:C108"/>
    <mergeCell ref="B110:C110"/>
    <mergeCell ref="B112:H112"/>
    <mergeCell ref="B113:H113"/>
    <mergeCell ref="B114:H114"/>
    <mergeCell ref="B103:H103"/>
    <mergeCell ref="B104:B105"/>
    <mergeCell ref="E104:F104"/>
    <mergeCell ref="G104:H105"/>
    <mergeCell ref="C105:F105"/>
    <mergeCell ref="B106:H106"/>
    <mergeCell ref="B95:H95"/>
    <mergeCell ref="B96:H96"/>
    <mergeCell ref="B97:C97"/>
    <mergeCell ref="B99:C99"/>
    <mergeCell ref="B101:H101"/>
    <mergeCell ref="B102:H102"/>
    <mergeCell ref="G87:H87"/>
    <mergeCell ref="G88:H88"/>
    <mergeCell ref="B90:H90"/>
    <mergeCell ref="B91:H91"/>
    <mergeCell ref="B92:H92"/>
    <mergeCell ref="B93:B94"/>
    <mergeCell ref="E93:F93"/>
    <mergeCell ref="G93:H94"/>
    <mergeCell ref="C94:F94"/>
    <mergeCell ref="G80:H80"/>
    <mergeCell ref="G81:H81"/>
    <mergeCell ref="G82:H82"/>
    <mergeCell ref="G83:H83"/>
    <mergeCell ref="B85:H85"/>
    <mergeCell ref="G86:H86"/>
    <mergeCell ref="G74:H74"/>
    <mergeCell ref="G75:H75"/>
    <mergeCell ref="G76:H76"/>
    <mergeCell ref="G77:H77"/>
    <mergeCell ref="G78:H78"/>
    <mergeCell ref="G79:H79"/>
    <mergeCell ref="G67:H67"/>
    <mergeCell ref="G68:H68"/>
    <mergeCell ref="B69:H69"/>
    <mergeCell ref="G70:H70"/>
    <mergeCell ref="G71:H71"/>
    <mergeCell ref="B73:H73"/>
    <mergeCell ref="G61:H61"/>
    <mergeCell ref="G62:H62"/>
    <mergeCell ref="G63:H63"/>
    <mergeCell ref="G64:H64"/>
    <mergeCell ref="G65:H65"/>
    <mergeCell ref="G66:H66"/>
    <mergeCell ref="G53:H53"/>
    <mergeCell ref="B54:H54"/>
    <mergeCell ref="B56:H56"/>
    <mergeCell ref="G57:H57"/>
    <mergeCell ref="G58:H58"/>
    <mergeCell ref="B60:H60"/>
    <mergeCell ref="G47:H47"/>
    <mergeCell ref="G48:H48"/>
    <mergeCell ref="G49:H49"/>
    <mergeCell ref="G50:H50"/>
    <mergeCell ref="G51:H51"/>
    <mergeCell ref="G52:H52"/>
    <mergeCell ref="G41:H41"/>
    <mergeCell ref="G42:H42"/>
    <mergeCell ref="G43:H43"/>
    <mergeCell ref="G44:H44"/>
    <mergeCell ref="G45:H45"/>
    <mergeCell ref="G46:H46"/>
    <mergeCell ref="G35:H35"/>
    <mergeCell ref="G36:H36"/>
    <mergeCell ref="G37:H37"/>
    <mergeCell ref="G38:H38"/>
    <mergeCell ref="G39:H39"/>
    <mergeCell ref="G40:H40"/>
    <mergeCell ref="G29:H29"/>
    <mergeCell ref="G30:H30"/>
    <mergeCell ref="G31:H31"/>
    <mergeCell ref="G32:H32"/>
    <mergeCell ref="G33:H33"/>
    <mergeCell ref="G34:H34"/>
    <mergeCell ref="G23:H23"/>
    <mergeCell ref="G24:H24"/>
    <mergeCell ref="G25:H25"/>
    <mergeCell ref="G26:H26"/>
    <mergeCell ref="G27:H27"/>
    <mergeCell ref="G28:H28"/>
    <mergeCell ref="B16:H16"/>
    <mergeCell ref="B17:H17"/>
    <mergeCell ref="B18:H18"/>
    <mergeCell ref="B20:H20"/>
    <mergeCell ref="G21:H21"/>
    <mergeCell ref="G22:H22"/>
    <mergeCell ref="B11:H11"/>
    <mergeCell ref="J11:K11"/>
    <mergeCell ref="B12:E12"/>
    <mergeCell ref="B13:H13"/>
    <mergeCell ref="B14:H14"/>
    <mergeCell ref="B15:H15"/>
    <mergeCell ref="J6:K6"/>
    <mergeCell ref="M6:N8"/>
    <mergeCell ref="B7:E7"/>
    <mergeCell ref="B8:H8"/>
    <mergeCell ref="B9:H9"/>
    <mergeCell ref="B10:C10"/>
    <mergeCell ref="D10:F10"/>
    <mergeCell ref="B1:D1"/>
    <mergeCell ref="C3:E3"/>
    <mergeCell ref="G3:H3"/>
    <mergeCell ref="C4:E4"/>
    <mergeCell ref="G4:H4"/>
    <mergeCell ref="B6:E6"/>
    <mergeCell ref="F6:G6"/>
  </mergeCells>
  <dataValidations count="5">
    <dataValidation type="list" allowBlank="1" showInputMessage="1" showErrorMessage="1" sqref="K8" xr:uid="{1431D9F8-A54E-47E7-932E-4E3E15F70329}">
      <formula1>"2024,2025,2026,2027,2028"</formula1>
    </dataValidation>
    <dataValidation type="list" allowBlank="1" showInputMessage="1" showErrorMessage="1" sqref="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K65404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K130940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K196476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K262012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K327548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K393084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K458620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K524156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K589692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K655228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K720764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K786300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K851836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K917372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K982908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xr:uid="{656B3107-1288-43E0-BFE2-4A706321E9B5}">
      <formula1>$N$9:$N$9</formula1>
    </dataValidation>
    <dataValidation type="list" allowBlank="1" showInputMessage="1" showErrorMessage="1" sqref="WVR983049 WLV983049 WBZ983049 VSD983049 VIH983049 UYL983049 UOP983049 UET983049 TUX983049 TLB983049 TBF983049 SRJ983049 SHN983049 RXR983049 RNV983049 RDZ983049 QUD983049 QKH983049 QAL983049 PQP983049 PGT983049 OWX983049 ONB983049 ODF983049 NTJ983049 NJN983049 MZR983049 MPV983049 MFZ983049 LWD983049 LMH983049 LCL983049 KSP983049 KIT983049 JYX983049 JPB983049 JFF983049 IVJ983049 ILN983049 IBR983049 HRV983049 HHZ983049 GYD983049 GOH983049 GEL983049 FUP983049 FKT983049 FAX983049 ERB983049 EHF983049 DXJ983049 DNN983049 DDR983049 CTV983049 CJZ983049 CAD983049 BQH983049 BGL983049 AWP983049 AMT983049 ACX983049 TB983049 JF983049 K982913 WVR917513 WLV917513 WBZ917513 VSD917513 VIH917513 UYL917513 UOP917513 UET917513 TUX917513 TLB917513 TBF917513 SRJ917513 SHN917513 RXR917513 RNV917513 RDZ917513 QUD917513 QKH917513 QAL917513 PQP917513 PGT917513 OWX917513 ONB917513 ODF917513 NTJ917513 NJN917513 MZR917513 MPV917513 MFZ917513 LWD917513 LMH917513 LCL917513 KSP917513 KIT917513 JYX917513 JPB917513 JFF917513 IVJ917513 ILN917513 IBR917513 HRV917513 HHZ917513 GYD917513 GOH917513 GEL917513 FUP917513 FKT917513 FAX917513 ERB917513 EHF917513 DXJ917513 DNN917513 DDR917513 CTV917513 CJZ917513 CAD917513 BQH917513 BGL917513 AWP917513 AMT917513 ACX917513 TB917513 JF917513 K917377 WVR851977 WLV851977 WBZ851977 VSD851977 VIH851977 UYL851977 UOP851977 UET851977 TUX851977 TLB851977 TBF851977 SRJ851977 SHN851977 RXR851977 RNV851977 RDZ851977 QUD851977 QKH851977 QAL851977 PQP851977 PGT851977 OWX851977 ONB851977 ODF851977 NTJ851977 NJN851977 MZR851977 MPV851977 MFZ851977 LWD851977 LMH851977 LCL851977 KSP851977 KIT851977 JYX851977 JPB851977 JFF851977 IVJ851977 ILN851977 IBR851977 HRV851977 HHZ851977 GYD851977 GOH851977 GEL851977 FUP851977 FKT851977 FAX851977 ERB851977 EHF851977 DXJ851977 DNN851977 DDR851977 CTV851977 CJZ851977 CAD851977 BQH851977 BGL851977 AWP851977 AMT851977 ACX851977 TB851977 JF851977 K851841 WVR786441 WLV786441 WBZ786441 VSD786441 VIH786441 UYL786441 UOP786441 UET786441 TUX786441 TLB786441 TBF786441 SRJ786441 SHN786441 RXR786441 RNV786441 RDZ786441 QUD786441 QKH786441 QAL786441 PQP786441 PGT786441 OWX786441 ONB786441 ODF786441 NTJ786441 NJN786441 MZR786441 MPV786441 MFZ786441 LWD786441 LMH786441 LCL786441 KSP786441 KIT786441 JYX786441 JPB786441 JFF786441 IVJ786441 ILN786441 IBR786441 HRV786441 HHZ786441 GYD786441 GOH786441 GEL786441 FUP786441 FKT786441 FAX786441 ERB786441 EHF786441 DXJ786441 DNN786441 DDR786441 CTV786441 CJZ786441 CAD786441 BQH786441 BGL786441 AWP786441 AMT786441 ACX786441 TB786441 JF786441 K786305 WVR720905 WLV720905 WBZ720905 VSD720905 VIH720905 UYL720905 UOP720905 UET720905 TUX720905 TLB720905 TBF720905 SRJ720905 SHN720905 RXR720905 RNV720905 RDZ720905 QUD720905 QKH720905 QAL720905 PQP720905 PGT720905 OWX720905 ONB720905 ODF720905 NTJ720905 NJN720905 MZR720905 MPV720905 MFZ720905 LWD720905 LMH720905 LCL720905 KSP720905 KIT720905 JYX720905 JPB720905 JFF720905 IVJ720905 ILN720905 IBR720905 HRV720905 HHZ720905 GYD720905 GOH720905 GEL720905 FUP720905 FKT720905 FAX720905 ERB720905 EHF720905 DXJ720905 DNN720905 DDR720905 CTV720905 CJZ720905 CAD720905 BQH720905 BGL720905 AWP720905 AMT720905 ACX720905 TB720905 JF720905 K720769 WVR655369 WLV655369 WBZ655369 VSD655369 VIH655369 UYL655369 UOP655369 UET655369 TUX655369 TLB655369 TBF655369 SRJ655369 SHN655369 RXR655369 RNV655369 RDZ655369 QUD655369 QKH655369 QAL655369 PQP655369 PGT655369 OWX655369 ONB655369 ODF655369 NTJ655369 NJN655369 MZR655369 MPV655369 MFZ655369 LWD655369 LMH655369 LCL655369 KSP655369 KIT655369 JYX655369 JPB655369 JFF655369 IVJ655369 ILN655369 IBR655369 HRV655369 HHZ655369 GYD655369 GOH655369 GEL655369 FUP655369 FKT655369 FAX655369 ERB655369 EHF655369 DXJ655369 DNN655369 DDR655369 CTV655369 CJZ655369 CAD655369 BQH655369 BGL655369 AWP655369 AMT655369 ACX655369 TB655369 JF655369 K655233 WVR589833 WLV589833 WBZ589833 VSD589833 VIH589833 UYL589833 UOP589833 UET589833 TUX589833 TLB589833 TBF589833 SRJ589833 SHN589833 RXR589833 RNV589833 RDZ589833 QUD589833 QKH589833 QAL589833 PQP589833 PGT589833 OWX589833 ONB589833 ODF589833 NTJ589833 NJN589833 MZR589833 MPV589833 MFZ589833 LWD589833 LMH589833 LCL589833 KSP589833 KIT589833 JYX589833 JPB589833 JFF589833 IVJ589833 ILN589833 IBR589833 HRV589833 HHZ589833 GYD589833 GOH589833 GEL589833 FUP589833 FKT589833 FAX589833 ERB589833 EHF589833 DXJ589833 DNN589833 DDR589833 CTV589833 CJZ589833 CAD589833 BQH589833 BGL589833 AWP589833 AMT589833 ACX589833 TB589833 JF589833 K589697 WVR524297 WLV524297 WBZ524297 VSD524297 VIH524297 UYL524297 UOP524297 UET524297 TUX524297 TLB524297 TBF524297 SRJ524297 SHN524297 RXR524297 RNV524297 RDZ524297 QUD524297 QKH524297 QAL524297 PQP524297 PGT524297 OWX524297 ONB524297 ODF524297 NTJ524297 NJN524297 MZR524297 MPV524297 MFZ524297 LWD524297 LMH524297 LCL524297 KSP524297 KIT524297 JYX524297 JPB524297 JFF524297 IVJ524297 ILN524297 IBR524297 HRV524297 HHZ524297 GYD524297 GOH524297 GEL524297 FUP524297 FKT524297 FAX524297 ERB524297 EHF524297 DXJ524297 DNN524297 DDR524297 CTV524297 CJZ524297 CAD524297 BQH524297 BGL524297 AWP524297 AMT524297 ACX524297 TB524297 JF524297 K524161 WVR458761 WLV458761 WBZ458761 VSD458761 VIH458761 UYL458761 UOP458761 UET458761 TUX458761 TLB458761 TBF458761 SRJ458761 SHN458761 RXR458761 RNV458761 RDZ458761 QUD458761 QKH458761 QAL458761 PQP458761 PGT458761 OWX458761 ONB458761 ODF458761 NTJ458761 NJN458761 MZR458761 MPV458761 MFZ458761 LWD458761 LMH458761 LCL458761 KSP458761 KIT458761 JYX458761 JPB458761 JFF458761 IVJ458761 ILN458761 IBR458761 HRV458761 HHZ458761 GYD458761 GOH458761 GEL458761 FUP458761 FKT458761 FAX458761 ERB458761 EHF458761 DXJ458761 DNN458761 DDR458761 CTV458761 CJZ458761 CAD458761 BQH458761 BGL458761 AWP458761 AMT458761 ACX458761 TB458761 JF458761 K458625 WVR393225 WLV393225 WBZ393225 VSD393225 VIH393225 UYL393225 UOP393225 UET393225 TUX393225 TLB393225 TBF393225 SRJ393225 SHN393225 RXR393225 RNV393225 RDZ393225 QUD393225 QKH393225 QAL393225 PQP393225 PGT393225 OWX393225 ONB393225 ODF393225 NTJ393225 NJN393225 MZR393225 MPV393225 MFZ393225 LWD393225 LMH393225 LCL393225 KSP393225 KIT393225 JYX393225 JPB393225 JFF393225 IVJ393225 ILN393225 IBR393225 HRV393225 HHZ393225 GYD393225 GOH393225 GEL393225 FUP393225 FKT393225 FAX393225 ERB393225 EHF393225 DXJ393225 DNN393225 DDR393225 CTV393225 CJZ393225 CAD393225 BQH393225 BGL393225 AWP393225 AMT393225 ACX393225 TB393225 JF393225 K393089 WVR327689 WLV327689 WBZ327689 VSD327689 VIH327689 UYL327689 UOP327689 UET327689 TUX327689 TLB327689 TBF327689 SRJ327689 SHN327689 RXR327689 RNV327689 RDZ327689 QUD327689 QKH327689 QAL327689 PQP327689 PGT327689 OWX327689 ONB327689 ODF327689 NTJ327689 NJN327689 MZR327689 MPV327689 MFZ327689 LWD327689 LMH327689 LCL327689 KSP327689 KIT327689 JYX327689 JPB327689 JFF327689 IVJ327689 ILN327689 IBR327689 HRV327689 HHZ327689 GYD327689 GOH327689 GEL327689 FUP327689 FKT327689 FAX327689 ERB327689 EHF327689 DXJ327689 DNN327689 DDR327689 CTV327689 CJZ327689 CAD327689 BQH327689 BGL327689 AWP327689 AMT327689 ACX327689 TB327689 JF327689 K327553 WVR262153 WLV262153 WBZ262153 VSD262153 VIH262153 UYL262153 UOP262153 UET262153 TUX262153 TLB262153 TBF262153 SRJ262153 SHN262153 RXR262153 RNV262153 RDZ262153 QUD262153 QKH262153 QAL262153 PQP262153 PGT262153 OWX262153 ONB262153 ODF262153 NTJ262153 NJN262153 MZR262153 MPV262153 MFZ262153 LWD262153 LMH262153 LCL262153 KSP262153 KIT262153 JYX262153 JPB262153 JFF262153 IVJ262153 ILN262153 IBR262153 HRV262153 HHZ262153 GYD262153 GOH262153 GEL262153 FUP262153 FKT262153 FAX262153 ERB262153 EHF262153 DXJ262153 DNN262153 DDR262153 CTV262153 CJZ262153 CAD262153 BQH262153 BGL262153 AWP262153 AMT262153 ACX262153 TB262153 JF262153 K262017 WVR196617 WLV196617 WBZ196617 VSD196617 VIH196617 UYL196617 UOP196617 UET196617 TUX196617 TLB196617 TBF196617 SRJ196617 SHN196617 RXR196617 RNV196617 RDZ196617 QUD196617 QKH196617 QAL196617 PQP196617 PGT196617 OWX196617 ONB196617 ODF196617 NTJ196617 NJN196617 MZR196617 MPV196617 MFZ196617 LWD196617 LMH196617 LCL196617 KSP196617 KIT196617 JYX196617 JPB196617 JFF196617 IVJ196617 ILN196617 IBR196617 HRV196617 HHZ196617 GYD196617 GOH196617 GEL196617 FUP196617 FKT196617 FAX196617 ERB196617 EHF196617 DXJ196617 DNN196617 DDR196617 CTV196617 CJZ196617 CAD196617 BQH196617 BGL196617 AWP196617 AMT196617 ACX196617 TB196617 JF196617 K196481 WVR131081 WLV131081 WBZ131081 VSD131081 VIH131081 UYL131081 UOP131081 UET131081 TUX131081 TLB131081 TBF131081 SRJ131081 SHN131081 RXR131081 RNV131081 RDZ131081 QUD131081 QKH131081 QAL131081 PQP131081 PGT131081 OWX131081 ONB131081 ODF131081 NTJ131081 NJN131081 MZR131081 MPV131081 MFZ131081 LWD131081 LMH131081 LCL131081 KSP131081 KIT131081 JYX131081 JPB131081 JFF131081 IVJ131081 ILN131081 IBR131081 HRV131081 HHZ131081 GYD131081 GOH131081 GEL131081 FUP131081 FKT131081 FAX131081 ERB131081 EHF131081 DXJ131081 DNN131081 DDR131081 CTV131081 CJZ131081 CAD131081 BQH131081 BGL131081 AWP131081 AMT131081 ACX131081 TB131081 JF131081 K130945 WVR65545 WLV65545 WBZ65545 VSD65545 VIH65545 UYL65545 UOP65545 UET65545 TUX65545 TLB65545 TBF65545 SRJ65545 SHN65545 RXR65545 RNV65545 RDZ65545 QUD65545 QKH65545 QAL65545 PQP65545 PGT65545 OWX65545 ONB65545 ODF65545 NTJ65545 NJN65545 MZR65545 MPV65545 MFZ65545 LWD65545 LMH65545 LCL65545 KSP65545 KIT65545 JYX65545 JPB65545 JFF65545 IVJ65545 ILN65545 IBR65545 HRV65545 HHZ65545 GYD65545 GOH65545 GEL65545 FUP65545 FKT65545 FAX65545 ERB65545 EHF65545 DXJ65545 DNN65545 DDR65545 CTV65545 CJZ65545 CAD65545 BQH65545 BGL65545 AWP65545 AMT65545 ACX65545 TB65545 JF65545 K65409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JF6" xr:uid="{42AD7A01-D7A5-4C97-AD55-D5C47698E77F}">
      <formula1>#REF!</formula1>
    </dataValidation>
    <dataValidation type="list" allowBlank="1" showInputMessage="1" showErrorMessage="1" sqref="WVR983045 K65405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K130941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K196477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K262013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K327549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K393085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K458621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K524157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K589693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K655229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K720765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K786301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K851837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K917373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K982909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K9" xr:uid="{03BA852B-17B3-47B7-BBE8-65853F7C7FF4}">
      <formula1>$M$11:$M$22</formula1>
    </dataValidation>
    <dataValidation type="list" allowBlank="1" showInputMessage="1" showErrorMessage="1" sqref="K13" xr:uid="{3DC1FA0F-4EDA-41C2-8027-4C965882A178}">
      <formula1>$N$9:$N$42</formula1>
    </dataValidation>
  </dataValidations>
  <hyperlinks>
    <hyperlink ref="M9" r:id="rId1" display="https://www.dot.ny.gov/main/business-center/contractors/construction-division/fuel-asphalt-steel-price-adjustments?nd=nysdot" xr:uid="{F63A7B41-B8B7-4A07-8162-F526EEEA4916}"/>
  </hyperlinks>
  <printOptions horizontalCentered="1"/>
  <pageMargins left="0.25" right="0.25" top="0.75" bottom="0.75" header="0.3" footer="0.3"/>
  <pageSetup scale="53" orientation="portrait" horizontalDpi="4294967295" r:id="rId2"/>
  <rowBreaks count="7" manualBreakCount="7">
    <brk id="17" min="1" max="7" man="1"/>
    <brk id="54" min="1" max="7" man="1"/>
    <brk id="72" min="1" max="7" man="1"/>
    <brk id="100" min="1" max="7" man="1"/>
    <brk id="111" min="1" max="7" man="1"/>
    <brk id="122" min="1" max="7" man="1"/>
    <brk id="144"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AFA5E-3CE2-4D12-918F-3159D4221E31}">
  <dimension ref="B1:Q156"/>
  <sheetViews>
    <sheetView showGridLines="0" showRowColHeaders="0" zoomScaleNormal="100" workbookViewId="0">
      <selection activeCell="F6" sqref="F6:G6"/>
    </sheetView>
  </sheetViews>
  <sheetFormatPr defaultColWidth="23.81640625" defaultRowHeight="12.5" x14ac:dyDescent="0.25"/>
  <cols>
    <col min="1" max="1" width="9.1796875" style="1" customWidth="1"/>
    <col min="2" max="2" width="28.453125" style="1" customWidth="1"/>
    <col min="3" max="3" width="37.54296875" style="1" customWidth="1"/>
    <col min="4" max="4" width="17.453125" style="1" customWidth="1"/>
    <col min="5" max="5" width="17.1796875" style="1" customWidth="1"/>
    <col min="6" max="6" width="23.81640625" style="1" customWidth="1"/>
    <col min="7" max="7" width="25.453125" style="1" customWidth="1"/>
    <col min="8" max="8" width="19" style="1" customWidth="1"/>
    <col min="9" max="9" width="4.1796875" style="1" customWidth="1"/>
    <col min="10" max="11" width="22.54296875" style="10" hidden="1" customWidth="1"/>
    <col min="12" max="12" width="11.453125" style="10" hidden="1" customWidth="1"/>
    <col min="13" max="13" width="25.54296875" style="1" hidden="1" customWidth="1"/>
    <col min="14" max="14" width="27.453125" style="1" hidden="1" customWidth="1"/>
    <col min="15" max="15" width="22.54296875" style="1" customWidth="1"/>
    <col min="16" max="16" width="13.81640625" style="1" customWidth="1"/>
    <col min="17" max="250" width="9.1796875" style="1" customWidth="1"/>
    <col min="251" max="251" width="20" style="1" customWidth="1"/>
    <col min="252" max="252" width="32.81640625" style="1" customWidth="1"/>
    <col min="253" max="253" width="17.453125" style="1" customWidth="1"/>
    <col min="254" max="254" width="17.1796875" style="1" customWidth="1"/>
    <col min="255" max="255" width="23.81640625" style="1"/>
    <col min="256" max="256" width="9.1796875" style="1" customWidth="1"/>
    <col min="257" max="257" width="28.453125" style="1" customWidth="1"/>
    <col min="258" max="258" width="37.54296875" style="1" customWidth="1"/>
    <col min="259" max="259" width="17.453125" style="1" customWidth="1"/>
    <col min="260" max="260" width="17.1796875" style="1" customWidth="1"/>
    <col min="261" max="261" width="23.81640625" style="1"/>
    <col min="262" max="262" width="25.453125" style="1" customWidth="1"/>
    <col min="263" max="263" width="19" style="1" customWidth="1"/>
    <col min="264" max="279" width="0" style="1" hidden="1" customWidth="1"/>
    <col min="280" max="506" width="9.1796875" style="1" customWidth="1"/>
    <col min="507" max="507" width="20" style="1" customWidth="1"/>
    <col min="508" max="508" width="32.81640625" style="1" customWidth="1"/>
    <col min="509" max="509" width="17.453125" style="1" customWidth="1"/>
    <col min="510" max="510" width="17.1796875" style="1" customWidth="1"/>
    <col min="511" max="511" width="23.81640625" style="1"/>
    <col min="512" max="512" width="9.1796875" style="1" customWidth="1"/>
    <col min="513" max="513" width="28.453125" style="1" customWidth="1"/>
    <col min="514" max="514" width="37.54296875" style="1" customWidth="1"/>
    <col min="515" max="515" width="17.453125" style="1" customWidth="1"/>
    <col min="516" max="516" width="17.1796875" style="1" customWidth="1"/>
    <col min="517" max="517" width="23.81640625" style="1"/>
    <col min="518" max="518" width="25.453125" style="1" customWidth="1"/>
    <col min="519" max="519" width="19" style="1" customWidth="1"/>
    <col min="520" max="535" width="0" style="1" hidden="1" customWidth="1"/>
    <col min="536" max="762" width="9.1796875" style="1" customWidth="1"/>
    <col min="763" max="763" width="20" style="1" customWidth="1"/>
    <col min="764" max="764" width="32.81640625" style="1" customWidth="1"/>
    <col min="765" max="765" width="17.453125" style="1" customWidth="1"/>
    <col min="766" max="766" width="17.1796875" style="1" customWidth="1"/>
    <col min="767" max="767" width="23.81640625" style="1"/>
    <col min="768" max="768" width="9.1796875" style="1" customWidth="1"/>
    <col min="769" max="769" width="28.453125" style="1" customWidth="1"/>
    <col min="770" max="770" width="37.54296875" style="1" customWidth="1"/>
    <col min="771" max="771" width="17.453125" style="1" customWidth="1"/>
    <col min="772" max="772" width="17.1796875" style="1" customWidth="1"/>
    <col min="773" max="773" width="23.81640625" style="1"/>
    <col min="774" max="774" width="25.453125" style="1" customWidth="1"/>
    <col min="775" max="775" width="19" style="1" customWidth="1"/>
    <col min="776" max="791" width="0" style="1" hidden="1" customWidth="1"/>
    <col min="792" max="1018" width="9.1796875" style="1" customWidth="1"/>
    <col min="1019" max="1019" width="20" style="1" customWidth="1"/>
    <col min="1020" max="1020" width="32.81640625" style="1" customWidth="1"/>
    <col min="1021" max="1021" width="17.453125" style="1" customWidth="1"/>
    <col min="1022" max="1022" width="17.1796875" style="1" customWidth="1"/>
    <col min="1023" max="1023" width="23.81640625" style="1"/>
    <col min="1024" max="1024" width="9.1796875" style="1" customWidth="1"/>
    <col min="1025" max="1025" width="28.453125" style="1" customWidth="1"/>
    <col min="1026" max="1026" width="37.54296875" style="1" customWidth="1"/>
    <col min="1027" max="1027" width="17.453125" style="1" customWidth="1"/>
    <col min="1028" max="1028" width="17.1796875" style="1" customWidth="1"/>
    <col min="1029" max="1029" width="23.81640625" style="1"/>
    <col min="1030" max="1030" width="25.453125" style="1" customWidth="1"/>
    <col min="1031" max="1031" width="19" style="1" customWidth="1"/>
    <col min="1032" max="1047" width="0" style="1" hidden="1" customWidth="1"/>
    <col min="1048" max="1274" width="9.1796875" style="1" customWidth="1"/>
    <col min="1275" max="1275" width="20" style="1" customWidth="1"/>
    <col min="1276" max="1276" width="32.81640625" style="1" customWidth="1"/>
    <col min="1277" max="1277" width="17.453125" style="1" customWidth="1"/>
    <col min="1278" max="1278" width="17.1796875" style="1" customWidth="1"/>
    <col min="1279" max="1279" width="23.81640625" style="1"/>
    <col min="1280" max="1280" width="9.1796875" style="1" customWidth="1"/>
    <col min="1281" max="1281" width="28.453125" style="1" customWidth="1"/>
    <col min="1282" max="1282" width="37.54296875" style="1" customWidth="1"/>
    <col min="1283" max="1283" width="17.453125" style="1" customWidth="1"/>
    <col min="1284" max="1284" width="17.1796875" style="1" customWidth="1"/>
    <col min="1285" max="1285" width="23.81640625" style="1"/>
    <col min="1286" max="1286" width="25.453125" style="1" customWidth="1"/>
    <col min="1287" max="1287" width="19" style="1" customWidth="1"/>
    <col min="1288" max="1303" width="0" style="1" hidden="1" customWidth="1"/>
    <col min="1304" max="1530" width="9.1796875" style="1" customWidth="1"/>
    <col min="1531" max="1531" width="20" style="1" customWidth="1"/>
    <col min="1532" max="1532" width="32.81640625" style="1" customWidth="1"/>
    <col min="1533" max="1533" width="17.453125" style="1" customWidth="1"/>
    <col min="1534" max="1534" width="17.1796875" style="1" customWidth="1"/>
    <col min="1535" max="1535" width="23.81640625" style="1"/>
    <col min="1536" max="1536" width="9.1796875" style="1" customWidth="1"/>
    <col min="1537" max="1537" width="28.453125" style="1" customWidth="1"/>
    <col min="1538" max="1538" width="37.54296875" style="1" customWidth="1"/>
    <col min="1539" max="1539" width="17.453125" style="1" customWidth="1"/>
    <col min="1540" max="1540" width="17.1796875" style="1" customWidth="1"/>
    <col min="1541" max="1541" width="23.81640625" style="1"/>
    <col min="1542" max="1542" width="25.453125" style="1" customWidth="1"/>
    <col min="1543" max="1543" width="19" style="1" customWidth="1"/>
    <col min="1544" max="1559" width="0" style="1" hidden="1" customWidth="1"/>
    <col min="1560" max="1786" width="9.1796875" style="1" customWidth="1"/>
    <col min="1787" max="1787" width="20" style="1" customWidth="1"/>
    <col min="1788" max="1788" width="32.81640625" style="1" customWidth="1"/>
    <col min="1789" max="1789" width="17.453125" style="1" customWidth="1"/>
    <col min="1790" max="1790" width="17.1796875" style="1" customWidth="1"/>
    <col min="1791" max="1791" width="23.81640625" style="1"/>
    <col min="1792" max="1792" width="9.1796875" style="1" customWidth="1"/>
    <col min="1793" max="1793" width="28.453125" style="1" customWidth="1"/>
    <col min="1794" max="1794" width="37.54296875" style="1" customWidth="1"/>
    <col min="1795" max="1795" width="17.453125" style="1" customWidth="1"/>
    <col min="1796" max="1796" width="17.1796875" style="1" customWidth="1"/>
    <col min="1797" max="1797" width="23.81640625" style="1"/>
    <col min="1798" max="1798" width="25.453125" style="1" customWidth="1"/>
    <col min="1799" max="1799" width="19" style="1" customWidth="1"/>
    <col min="1800" max="1815" width="0" style="1" hidden="1" customWidth="1"/>
    <col min="1816" max="2042" width="9.1796875" style="1" customWidth="1"/>
    <col min="2043" max="2043" width="20" style="1" customWidth="1"/>
    <col min="2044" max="2044" width="32.81640625" style="1" customWidth="1"/>
    <col min="2045" max="2045" width="17.453125" style="1" customWidth="1"/>
    <col min="2046" max="2046" width="17.1796875" style="1" customWidth="1"/>
    <col min="2047" max="2047" width="23.81640625" style="1"/>
    <col min="2048" max="2048" width="9.1796875" style="1" customWidth="1"/>
    <col min="2049" max="2049" width="28.453125" style="1" customWidth="1"/>
    <col min="2050" max="2050" width="37.54296875" style="1" customWidth="1"/>
    <col min="2051" max="2051" width="17.453125" style="1" customWidth="1"/>
    <col min="2052" max="2052" width="17.1796875" style="1" customWidth="1"/>
    <col min="2053" max="2053" width="23.81640625" style="1"/>
    <col min="2054" max="2054" width="25.453125" style="1" customWidth="1"/>
    <col min="2055" max="2055" width="19" style="1" customWidth="1"/>
    <col min="2056" max="2071" width="0" style="1" hidden="1" customWidth="1"/>
    <col min="2072" max="2298" width="9.1796875" style="1" customWidth="1"/>
    <col min="2299" max="2299" width="20" style="1" customWidth="1"/>
    <col min="2300" max="2300" width="32.81640625" style="1" customWidth="1"/>
    <col min="2301" max="2301" width="17.453125" style="1" customWidth="1"/>
    <col min="2302" max="2302" width="17.1796875" style="1" customWidth="1"/>
    <col min="2303" max="2303" width="23.81640625" style="1"/>
    <col min="2304" max="2304" width="9.1796875" style="1" customWidth="1"/>
    <col min="2305" max="2305" width="28.453125" style="1" customWidth="1"/>
    <col min="2306" max="2306" width="37.54296875" style="1" customWidth="1"/>
    <col min="2307" max="2307" width="17.453125" style="1" customWidth="1"/>
    <col min="2308" max="2308" width="17.1796875" style="1" customWidth="1"/>
    <col min="2309" max="2309" width="23.81640625" style="1"/>
    <col min="2310" max="2310" width="25.453125" style="1" customWidth="1"/>
    <col min="2311" max="2311" width="19" style="1" customWidth="1"/>
    <col min="2312" max="2327" width="0" style="1" hidden="1" customWidth="1"/>
    <col min="2328" max="2554" width="9.1796875" style="1" customWidth="1"/>
    <col min="2555" max="2555" width="20" style="1" customWidth="1"/>
    <col min="2556" max="2556" width="32.81640625" style="1" customWidth="1"/>
    <col min="2557" max="2557" width="17.453125" style="1" customWidth="1"/>
    <col min="2558" max="2558" width="17.1796875" style="1" customWidth="1"/>
    <col min="2559" max="2559" width="23.81640625" style="1"/>
    <col min="2560" max="2560" width="9.1796875" style="1" customWidth="1"/>
    <col min="2561" max="2561" width="28.453125" style="1" customWidth="1"/>
    <col min="2562" max="2562" width="37.54296875" style="1" customWidth="1"/>
    <col min="2563" max="2563" width="17.453125" style="1" customWidth="1"/>
    <col min="2564" max="2564" width="17.1796875" style="1" customWidth="1"/>
    <col min="2565" max="2565" width="23.81640625" style="1"/>
    <col min="2566" max="2566" width="25.453125" style="1" customWidth="1"/>
    <col min="2567" max="2567" width="19" style="1" customWidth="1"/>
    <col min="2568" max="2583" width="0" style="1" hidden="1" customWidth="1"/>
    <col min="2584" max="2810" width="9.1796875" style="1" customWidth="1"/>
    <col min="2811" max="2811" width="20" style="1" customWidth="1"/>
    <col min="2812" max="2812" width="32.81640625" style="1" customWidth="1"/>
    <col min="2813" max="2813" width="17.453125" style="1" customWidth="1"/>
    <col min="2814" max="2814" width="17.1796875" style="1" customWidth="1"/>
    <col min="2815" max="2815" width="23.81640625" style="1"/>
    <col min="2816" max="2816" width="9.1796875" style="1" customWidth="1"/>
    <col min="2817" max="2817" width="28.453125" style="1" customWidth="1"/>
    <col min="2818" max="2818" width="37.54296875" style="1" customWidth="1"/>
    <col min="2819" max="2819" width="17.453125" style="1" customWidth="1"/>
    <col min="2820" max="2820" width="17.1796875" style="1" customWidth="1"/>
    <col min="2821" max="2821" width="23.81640625" style="1"/>
    <col min="2822" max="2822" width="25.453125" style="1" customWidth="1"/>
    <col min="2823" max="2823" width="19" style="1" customWidth="1"/>
    <col min="2824" max="2839" width="0" style="1" hidden="1" customWidth="1"/>
    <col min="2840" max="3066" width="9.1796875" style="1" customWidth="1"/>
    <col min="3067" max="3067" width="20" style="1" customWidth="1"/>
    <col min="3068" max="3068" width="32.81640625" style="1" customWidth="1"/>
    <col min="3069" max="3069" width="17.453125" style="1" customWidth="1"/>
    <col min="3070" max="3070" width="17.1796875" style="1" customWidth="1"/>
    <col min="3071" max="3071" width="23.81640625" style="1"/>
    <col min="3072" max="3072" width="9.1796875" style="1" customWidth="1"/>
    <col min="3073" max="3073" width="28.453125" style="1" customWidth="1"/>
    <col min="3074" max="3074" width="37.54296875" style="1" customWidth="1"/>
    <col min="3075" max="3075" width="17.453125" style="1" customWidth="1"/>
    <col min="3076" max="3076" width="17.1796875" style="1" customWidth="1"/>
    <col min="3077" max="3077" width="23.81640625" style="1"/>
    <col min="3078" max="3078" width="25.453125" style="1" customWidth="1"/>
    <col min="3079" max="3079" width="19" style="1" customWidth="1"/>
    <col min="3080" max="3095" width="0" style="1" hidden="1" customWidth="1"/>
    <col min="3096" max="3322" width="9.1796875" style="1" customWidth="1"/>
    <col min="3323" max="3323" width="20" style="1" customWidth="1"/>
    <col min="3324" max="3324" width="32.81640625" style="1" customWidth="1"/>
    <col min="3325" max="3325" width="17.453125" style="1" customWidth="1"/>
    <col min="3326" max="3326" width="17.1796875" style="1" customWidth="1"/>
    <col min="3327" max="3327" width="23.81640625" style="1"/>
    <col min="3328" max="3328" width="9.1796875" style="1" customWidth="1"/>
    <col min="3329" max="3329" width="28.453125" style="1" customWidth="1"/>
    <col min="3330" max="3330" width="37.54296875" style="1" customWidth="1"/>
    <col min="3331" max="3331" width="17.453125" style="1" customWidth="1"/>
    <col min="3332" max="3332" width="17.1796875" style="1" customWidth="1"/>
    <col min="3333" max="3333" width="23.81640625" style="1"/>
    <col min="3334" max="3334" width="25.453125" style="1" customWidth="1"/>
    <col min="3335" max="3335" width="19" style="1" customWidth="1"/>
    <col min="3336" max="3351" width="0" style="1" hidden="1" customWidth="1"/>
    <col min="3352" max="3578" width="9.1796875" style="1" customWidth="1"/>
    <col min="3579" max="3579" width="20" style="1" customWidth="1"/>
    <col min="3580" max="3580" width="32.81640625" style="1" customWidth="1"/>
    <col min="3581" max="3581" width="17.453125" style="1" customWidth="1"/>
    <col min="3582" max="3582" width="17.1796875" style="1" customWidth="1"/>
    <col min="3583" max="3583" width="23.81640625" style="1"/>
    <col min="3584" max="3584" width="9.1796875" style="1" customWidth="1"/>
    <col min="3585" max="3585" width="28.453125" style="1" customWidth="1"/>
    <col min="3586" max="3586" width="37.54296875" style="1" customWidth="1"/>
    <col min="3587" max="3587" width="17.453125" style="1" customWidth="1"/>
    <col min="3588" max="3588" width="17.1796875" style="1" customWidth="1"/>
    <col min="3589" max="3589" width="23.81640625" style="1"/>
    <col min="3590" max="3590" width="25.453125" style="1" customWidth="1"/>
    <col min="3591" max="3591" width="19" style="1" customWidth="1"/>
    <col min="3592" max="3607" width="0" style="1" hidden="1" customWidth="1"/>
    <col min="3608" max="3834" width="9.1796875" style="1" customWidth="1"/>
    <col min="3835" max="3835" width="20" style="1" customWidth="1"/>
    <col min="3836" max="3836" width="32.81640625" style="1" customWidth="1"/>
    <col min="3837" max="3837" width="17.453125" style="1" customWidth="1"/>
    <col min="3838" max="3838" width="17.1796875" style="1" customWidth="1"/>
    <col min="3839" max="3839" width="23.81640625" style="1"/>
    <col min="3840" max="3840" width="9.1796875" style="1" customWidth="1"/>
    <col min="3841" max="3841" width="28.453125" style="1" customWidth="1"/>
    <col min="3842" max="3842" width="37.54296875" style="1" customWidth="1"/>
    <col min="3843" max="3843" width="17.453125" style="1" customWidth="1"/>
    <col min="3844" max="3844" width="17.1796875" style="1" customWidth="1"/>
    <col min="3845" max="3845" width="23.81640625" style="1"/>
    <col min="3846" max="3846" width="25.453125" style="1" customWidth="1"/>
    <col min="3847" max="3847" width="19" style="1" customWidth="1"/>
    <col min="3848" max="3863" width="0" style="1" hidden="1" customWidth="1"/>
    <col min="3864" max="4090" width="9.1796875" style="1" customWidth="1"/>
    <col min="4091" max="4091" width="20" style="1" customWidth="1"/>
    <col min="4092" max="4092" width="32.81640625" style="1" customWidth="1"/>
    <col min="4093" max="4093" width="17.453125" style="1" customWidth="1"/>
    <col min="4094" max="4094" width="17.1796875" style="1" customWidth="1"/>
    <col min="4095" max="4095" width="23.81640625" style="1"/>
    <col min="4096" max="4096" width="9.1796875" style="1" customWidth="1"/>
    <col min="4097" max="4097" width="28.453125" style="1" customWidth="1"/>
    <col min="4098" max="4098" width="37.54296875" style="1" customWidth="1"/>
    <col min="4099" max="4099" width="17.453125" style="1" customWidth="1"/>
    <col min="4100" max="4100" width="17.1796875" style="1" customWidth="1"/>
    <col min="4101" max="4101" width="23.81640625" style="1"/>
    <col min="4102" max="4102" width="25.453125" style="1" customWidth="1"/>
    <col min="4103" max="4103" width="19" style="1" customWidth="1"/>
    <col min="4104" max="4119" width="0" style="1" hidden="1" customWidth="1"/>
    <col min="4120" max="4346" width="9.1796875" style="1" customWidth="1"/>
    <col min="4347" max="4347" width="20" style="1" customWidth="1"/>
    <col min="4348" max="4348" width="32.81640625" style="1" customWidth="1"/>
    <col min="4349" max="4349" width="17.453125" style="1" customWidth="1"/>
    <col min="4350" max="4350" width="17.1796875" style="1" customWidth="1"/>
    <col min="4351" max="4351" width="23.81640625" style="1"/>
    <col min="4352" max="4352" width="9.1796875" style="1" customWidth="1"/>
    <col min="4353" max="4353" width="28.453125" style="1" customWidth="1"/>
    <col min="4354" max="4354" width="37.54296875" style="1" customWidth="1"/>
    <col min="4355" max="4355" width="17.453125" style="1" customWidth="1"/>
    <col min="4356" max="4356" width="17.1796875" style="1" customWidth="1"/>
    <col min="4357" max="4357" width="23.81640625" style="1"/>
    <col min="4358" max="4358" width="25.453125" style="1" customWidth="1"/>
    <col min="4359" max="4359" width="19" style="1" customWidth="1"/>
    <col min="4360" max="4375" width="0" style="1" hidden="1" customWidth="1"/>
    <col min="4376" max="4602" width="9.1796875" style="1" customWidth="1"/>
    <col min="4603" max="4603" width="20" style="1" customWidth="1"/>
    <col min="4604" max="4604" width="32.81640625" style="1" customWidth="1"/>
    <col min="4605" max="4605" width="17.453125" style="1" customWidth="1"/>
    <col min="4606" max="4606" width="17.1796875" style="1" customWidth="1"/>
    <col min="4607" max="4607" width="23.81640625" style="1"/>
    <col min="4608" max="4608" width="9.1796875" style="1" customWidth="1"/>
    <col min="4609" max="4609" width="28.453125" style="1" customWidth="1"/>
    <col min="4610" max="4610" width="37.54296875" style="1" customWidth="1"/>
    <col min="4611" max="4611" width="17.453125" style="1" customWidth="1"/>
    <col min="4612" max="4612" width="17.1796875" style="1" customWidth="1"/>
    <col min="4613" max="4613" width="23.81640625" style="1"/>
    <col min="4614" max="4614" width="25.453125" style="1" customWidth="1"/>
    <col min="4615" max="4615" width="19" style="1" customWidth="1"/>
    <col min="4616" max="4631" width="0" style="1" hidden="1" customWidth="1"/>
    <col min="4632" max="4858" width="9.1796875" style="1" customWidth="1"/>
    <col min="4859" max="4859" width="20" style="1" customWidth="1"/>
    <col min="4860" max="4860" width="32.81640625" style="1" customWidth="1"/>
    <col min="4861" max="4861" width="17.453125" style="1" customWidth="1"/>
    <col min="4862" max="4862" width="17.1796875" style="1" customWidth="1"/>
    <col min="4863" max="4863" width="23.81640625" style="1"/>
    <col min="4864" max="4864" width="9.1796875" style="1" customWidth="1"/>
    <col min="4865" max="4865" width="28.453125" style="1" customWidth="1"/>
    <col min="4866" max="4866" width="37.54296875" style="1" customWidth="1"/>
    <col min="4867" max="4867" width="17.453125" style="1" customWidth="1"/>
    <col min="4868" max="4868" width="17.1796875" style="1" customWidth="1"/>
    <col min="4869" max="4869" width="23.81640625" style="1"/>
    <col min="4870" max="4870" width="25.453125" style="1" customWidth="1"/>
    <col min="4871" max="4871" width="19" style="1" customWidth="1"/>
    <col min="4872" max="4887" width="0" style="1" hidden="1" customWidth="1"/>
    <col min="4888" max="5114" width="9.1796875" style="1" customWidth="1"/>
    <col min="5115" max="5115" width="20" style="1" customWidth="1"/>
    <col min="5116" max="5116" width="32.81640625" style="1" customWidth="1"/>
    <col min="5117" max="5117" width="17.453125" style="1" customWidth="1"/>
    <col min="5118" max="5118" width="17.1796875" style="1" customWidth="1"/>
    <col min="5119" max="5119" width="23.81640625" style="1"/>
    <col min="5120" max="5120" width="9.1796875" style="1" customWidth="1"/>
    <col min="5121" max="5121" width="28.453125" style="1" customWidth="1"/>
    <col min="5122" max="5122" width="37.54296875" style="1" customWidth="1"/>
    <col min="5123" max="5123" width="17.453125" style="1" customWidth="1"/>
    <col min="5124" max="5124" width="17.1796875" style="1" customWidth="1"/>
    <col min="5125" max="5125" width="23.81640625" style="1"/>
    <col min="5126" max="5126" width="25.453125" style="1" customWidth="1"/>
    <col min="5127" max="5127" width="19" style="1" customWidth="1"/>
    <col min="5128" max="5143" width="0" style="1" hidden="1" customWidth="1"/>
    <col min="5144" max="5370" width="9.1796875" style="1" customWidth="1"/>
    <col min="5371" max="5371" width="20" style="1" customWidth="1"/>
    <col min="5372" max="5372" width="32.81640625" style="1" customWidth="1"/>
    <col min="5373" max="5373" width="17.453125" style="1" customWidth="1"/>
    <col min="5374" max="5374" width="17.1796875" style="1" customWidth="1"/>
    <col min="5375" max="5375" width="23.81640625" style="1"/>
    <col min="5376" max="5376" width="9.1796875" style="1" customWidth="1"/>
    <col min="5377" max="5377" width="28.453125" style="1" customWidth="1"/>
    <col min="5378" max="5378" width="37.54296875" style="1" customWidth="1"/>
    <col min="5379" max="5379" width="17.453125" style="1" customWidth="1"/>
    <col min="5380" max="5380" width="17.1796875" style="1" customWidth="1"/>
    <col min="5381" max="5381" width="23.81640625" style="1"/>
    <col min="5382" max="5382" width="25.453125" style="1" customWidth="1"/>
    <col min="5383" max="5383" width="19" style="1" customWidth="1"/>
    <col min="5384" max="5399" width="0" style="1" hidden="1" customWidth="1"/>
    <col min="5400" max="5626" width="9.1796875" style="1" customWidth="1"/>
    <col min="5627" max="5627" width="20" style="1" customWidth="1"/>
    <col min="5628" max="5628" width="32.81640625" style="1" customWidth="1"/>
    <col min="5629" max="5629" width="17.453125" style="1" customWidth="1"/>
    <col min="5630" max="5630" width="17.1796875" style="1" customWidth="1"/>
    <col min="5631" max="5631" width="23.81640625" style="1"/>
    <col min="5632" max="5632" width="9.1796875" style="1" customWidth="1"/>
    <col min="5633" max="5633" width="28.453125" style="1" customWidth="1"/>
    <col min="5634" max="5634" width="37.54296875" style="1" customWidth="1"/>
    <col min="5635" max="5635" width="17.453125" style="1" customWidth="1"/>
    <col min="5636" max="5636" width="17.1796875" style="1" customWidth="1"/>
    <col min="5637" max="5637" width="23.81640625" style="1"/>
    <col min="5638" max="5638" width="25.453125" style="1" customWidth="1"/>
    <col min="5639" max="5639" width="19" style="1" customWidth="1"/>
    <col min="5640" max="5655" width="0" style="1" hidden="1" customWidth="1"/>
    <col min="5656" max="5882" width="9.1796875" style="1" customWidth="1"/>
    <col min="5883" max="5883" width="20" style="1" customWidth="1"/>
    <col min="5884" max="5884" width="32.81640625" style="1" customWidth="1"/>
    <col min="5885" max="5885" width="17.453125" style="1" customWidth="1"/>
    <col min="5886" max="5886" width="17.1796875" style="1" customWidth="1"/>
    <col min="5887" max="5887" width="23.81640625" style="1"/>
    <col min="5888" max="5888" width="9.1796875" style="1" customWidth="1"/>
    <col min="5889" max="5889" width="28.453125" style="1" customWidth="1"/>
    <col min="5890" max="5890" width="37.54296875" style="1" customWidth="1"/>
    <col min="5891" max="5891" width="17.453125" style="1" customWidth="1"/>
    <col min="5892" max="5892" width="17.1796875" style="1" customWidth="1"/>
    <col min="5893" max="5893" width="23.81640625" style="1"/>
    <col min="5894" max="5894" width="25.453125" style="1" customWidth="1"/>
    <col min="5895" max="5895" width="19" style="1" customWidth="1"/>
    <col min="5896" max="5911" width="0" style="1" hidden="1" customWidth="1"/>
    <col min="5912" max="6138" width="9.1796875" style="1" customWidth="1"/>
    <col min="6139" max="6139" width="20" style="1" customWidth="1"/>
    <col min="6140" max="6140" width="32.81640625" style="1" customWidth="1"/>
    <col min="6141" max="6141" width="17.453125" style="1" customWidth="1"/>
    <col min="6142" max="6142" width="17.1796875" style="1" customWidth="1"/>
    <col min="6143" max="6143" width="23.81640625" style="1"/>
    <col min="6144" max="6144" width="9.1796875" style="1" customWidth="1"/>
    <col min="6145" max="6145" width="28.453125" style="1" customWidth="1"/>
    <col min="6146" max="6146" width="37.54296875" style="1" customWidth="1"/>
    <col min="6147" max="6147" width="17.453125" style="1" customWidth="1"/>
    <col min="6148" max="6148" width="17.1796875" style="1" customWidth="1"/>
    <col min="6149" max="6149" width="23.81640625" style="1"/>
    <col min="6150" max="6150" width="25.453125" style="1" customWidth="1"/>
    <col min="6151" max="6151" width="19" style="1" customWidth="1"/>
    <col min="6152" max="6167" width="0" style="1" hidden="1" customWidth="1"/>
    <col min="6168" max="6394" width="9.1796875" style="1" customWidth="1"/>
    <col min="6395" max="6395" width="20" style="1" customWidth="1"/>
    <col min="6396" max="6396" width="32.81640625" style="1" customWidth="1"/>
    <col min="6397" max="6397" width="17.453125" style="1" customWidth="1"/>
    <col min="6398" max="6398" width="17.1796875" style="1" customWidth="1"/>
    <col min="6399" max="6399" width="23.81640625" style="1"/>
    <col min="6400" max="6400" width="9.1796875" style="1" customWidth="1"/>
    <col min="6401" max="6401" width="28.453125" style="1" customWidth="1"/>
    <col min="6402" max="6402" width="37.54296875" style="1" customWidth="1"/>
    <col min="6403" max="6403" width="17.453125" style="1" customWidth="1"/>
    <col min="6404" max="6404" width="17.1796875" style="1" customWidth="1"/>
    <col min="6405" max="6405" width="23.81640625" style="1"/>
    <col min="6406" max="6406" width="25.453125" style="1" customWidth="1"/>
    <col min="6407" max="6407" width="19" style="1" customWidth="1"/>
    <col min="6408" max="6423" width="0" style="1" hidden="1" customWidth="1"/>
    <col min="6424" max="6650" width="9.1796875" style="1" customWidth="1"/>
    <col min="6651" max="6651" width="20" style="1" customWidth="1"/>
    <col min="6652" max="6652" width="32.81640625" style="1" customWidth="1"/>
    <col min="6653" max="6653" width="17.453125" style="1" customWidth="1"/>
    <col min="6654" max="6654" width="17.1796875" style="1" customWidth="1"/>
    <col min="6655" max="6655" width="23.81640625" style="1"/>
    <col min="6656" max="6656" width="9.1796875" style="1" customWidth="1"/>
    <col min="6657" max="6657" width="28.453125" style="1" customWidth="1"/>
    <col min="6658" max="6658" width="37.54296875" style="1" customWidth="1"/>
    <col min="6659" max="6659" width="17.453125" style="1" customWidth="1"/>
    <col min="6660" max="6660" width="17.1796875" style="1" customWidth="1"/>
    <col min="6661" max="6661" width="23.81640625" style="1"/>
    <col min="6662" max="6662" width="25.453125" style="1" customWidth="1"/>
    <col min="6663" max="6663" width="19" style="1" customWidth="1"/>
    <col min="6664" max="6679" width="0" style="1" hidden="1" customWidth="1"/>
    <col min="6680" max="6906" width="9.1796875" style="1" customWidth="1"/>
    <col min="6907" max="6907" width="20" style="1" customWidth="1"/>
    <col min="6908" max="6908" width="32.81640625" style="1" customWidth="1"/>
    <col min="6909" max="6909" width="17.453125" style="1" customWidth="1"/>
    <col min="6910" max="6910" width="17.1796875" style="1" customWidth="1"/>
    <col min="6911" max="6911" width="23.81640625" style="1"/>
    <col min="6912" max="6912" width="9.1796875" style="1" customWidth="1"/>
    <col min="6913" max="6913" width="28.453125" style="1" customWidth="1"/>
    <col min="6914" max="6914" width="37.54296875" style="1" customWidth="1"/>
    <col min="6915" max="6915" width="17.453125" style="1" customWidth="1"/>
    <col min="6916" max="6916" width="17.1796875" style="1" customWidth="1"/>
    <col min="6917" max="6917" width="23.81640625" style="1"/>
    <col min="6918" max="6918" width="25.453125" style="1" customWidth="1"/>
    <col min="6919" max="6919" width="19" style="1" customWidth="1"/>
    <col min="6920" max="6935" width="0" style="1" hidden="1" customWidth="1"/>
    <col min="6936" max="7162" width="9.1796875" style="1" customWidth="1"/>
    <col min="7163" max="7163" width="20" style="1" customWidth="1"/>
    <col min="7164" max="7164" width="32.81640625" style="1" customWidth="1"/>
    <col min="7165" max="7165" width="17.453125" style="1" customWidth="1"/>
    <col min="7166" max="7166" width="17.1796875" style="1" customWidth="1"/>
    <col min="7167" max="7167" width="23.81640625" style="1"/>
    <col min="7168" max="7168" width="9.1796875" style="1" customWidth="1"/>
    <col min="7169" max="7169" width="28.453125" style="1" customWidth="1"/>
    <col min="7170" max="7170" width="37.54296875" style="1" customWidth="1"/>
    <col min="7171" max="7171" width="17.453125" style="1" customWidth="1"/>
    <col min="7172" max="7172" width="17.1796875" style="1" customWidth="1"/>
    <col min="7173" max="7173" width="23.81640625" style="1"/>
    <col min="7174" max="7174" width="25.453125" style="1" customWidth="1"/>
    <col min="7175" max="7175" width="19" style="1" customWidth="1"/>
    <col min="7176" max="7191" width="0" style="1" hidden="1" customWidth="1"/>
    <col min="7192" max="7418" width="9.1796875" style="1" customWidth="1"/>
    <col min="7419" max="7419" width="20" style="1" customWidth="1"/>
    <col min="7420" max="7420" width="32.81640625" style="1" customWidth="1"/>
    <col min="7421" max="7421" width="17.453125" style="1" customWidth="1"/>
    <col min="7422" max="7422" width="17.1796875" style="1" customWidth="1"/>
    <col min="7423" max="7423" width="23.81640625" style="1"/>
    <col min="7424" max="7424" width="9.1796875" style="1" customWidth="1"/>
    <col min="7425" max="7425" width="28.453125" style="1" customWidth="1"/>
    <col min="7426" max="7426" width="37.54296875" style="1" customWidth="1"/>
    <col min="7427" max="7427" width="17.453125" style="1" customWidth="1"/>
    <col min="7428" max="7428" width="17.1796875" style="1" customWidth="1"/>
    <col min="7429" max="7429" width="23.81640625" style="1"/>
    <col min="7430" max="7430" width="25.453125" style="1" customWidth="1"/>
    <col min="7431" max="7431" width="19" style="1" customWidth="1"/>
    <col min="7432" max="7447" width="0" style="1" hidden="1" customWidth="1"/>
    <col min="7448" max="7674" width="9.1796875" style="1" customWidth="1"/>
    <col min="7675" max="7675" width="20" style="1" customWidth="1"/>
    <col min="7676" max="7676" width="32.81640625" style="1" customWidth="1"/>
    <col min="7677" max="7677" width="17.453125" style="1" customWidth="1"/>
    <col min="7678" max="7678" width="17.1796875" style="1" customWidth="1"/>
    <col min="7679" max="7679" width="23.81640625" style="1"/>
    <col min="7680" max="7680" width="9.1796875" style="1" customWidth="1"/>
    <col min="7681" max="7681" width="28.453125" style="1" customWidth="1"/>
    <col min="7682" max="7682" width="37.54296875" style="1" customWidth="1"/>
    <col min="7683" max="7683" width="17.453125" style="1" customWidth="1"/>
    <col min="7684" max="7684" width="17.1796875" style="1" customWidth="1"/>
    <col min="7685" max="7685" width="23.81640625" style="1"/>
    <col min="7686" max="7686" width="25.453125" style="1" customWidth="1"/>
    <col min="7687" max="7687" width="19" style="1" customWidth="1"/>
    <col min="7688" max="7703" width="0" style="1" hidden="1" customWidth="1"/>
    <col min="7704" max="7930" width="9.1796875" style="1" customWidth="1"/>
    <col min="7931" max="7931" width="20" style="1" customWidth="1"/>
    <col min="7932" max="7932" width="32.81640625" style="1" customWidth="1"/>
    <col min="7933" max="7933" width="17.453125" style="1" customWidth="1"/>
    <col min="7934" max="7934" width="17.1796875" style="1" customWidth="1"/>
    <col min="7935" max="7935" width="23.81640625" style="1"/>
    <col min="7936" max="7936" width="9.1796875" style="1" customWidth="1"/>
    <col min="7937" max="7937" width="28.453125" style="1" customWidth="1"/>
    <col min="7938" max="7938" width="37.54296875" style="1" customWidth="1"/>
    <col min="7939" max="7939" width="17.453125" style="1" customWidth="1"/>
    <col min="7940" max="7940" width="17.1796875" style="1" customWidth="1"/>
    <col min="7941" max="7941" width="23.81640625" style="1"/>
    <col min="7942" max="7942" width="25.453125" style="1" customWidth="1"/>
    <col min="7943" max="7943" width="19" style="1" customWidth="1"/>
    <col min="7944" max="7959" width="0" style="1" hidden="1" customWidth="1"/>
    <col min="7960" max="8186" width="9.1796875" style="1" customWidth="1"/>
    <col min="8187" max="8187" width="20" style="1" customWidth="1"/>
    <col min="8188" max="8188" width="32.81640625" style="1" customWidth="1"/>
    <col min="8189" max="8189" width="17.453125" style="1" customWidth="1"/>
    <col min="8190" max="8190" width="17.1796875" style="1" customWidth="1"/>
    <col min="8191" max="8191" width="23.81640625" style="1"/>
    <col min="8192" max="8192" width="9.1796875" style="1" customWidth="1"/>
    <col min="8193" max="8193" width="28.453125" style="1" customWidth="1"/>
    <col min="8194" max="8194" width="37.54296875" style="1" customWidth="1"/>
    <col min="8195" max="8195" width="17.453125" style="1" customWidth="1"/>
    <col min="8196" max="8196" width="17.1796875" style="1" customWidth="1"/>
    <col min="8197" max="8197" width="23.81640625" style="1"/>
    <col min="8198" max="8198" width="25.453125" style="1" customWidth="1"/>
    <col min="8199" max="8199" width="19" style="1" customWidth="1"/>
    <col min="8200" max="8215" width="0" style="1" hidden="1" customWidth="1"/>
    <col min="8216" max="8442" width="9.1796875" style="1" customWidth="1"/>
    <col min="8443" max="8443" width="20" style="1" customWidth="1"/>
    <col min="8444" max="8444" width="32.81640625" style="1" customWidth="1"/>
    <col min="8445" max="8445" width="17.453125" style="1" customWidth="1"/>
    <col min="8446" max="8446" width="17.1796875" style="1" customWidth="1"/>
    <col min="8447" max="8447" width="23.81640625" style="1"/>
    <col min="8448" max="8448" width="9.1796875" style="1" customWidth="1"/>
    <col min="8449" max="8449" width="28.453125" style="1" customWidth="1"/>
    <col min="8450" max="8450" width="37.54296875" style="1" customWidth="1"/>
    <col min="8451" max="8451" width="17.453125" style="1" customWidth="1"/>
    <col min="8452" max="8452" width="17.1796875" style="1" customWidth="1"/>
    <col min="8453" max="8453" width="23.81640625" style="1"/>
    <col min="8454" max="8454" width="25.453125" style="1" customWidth="1"/>
    <col min="8455" max="8455" width="19" style="1" customWidth="1"/>
    <col min="8456" max="8471" width="0" style="1" hidden="1" customWidth="1"/>
    <col min="8472" max="8698" width="9.1796875" style="1" customWidth="1"/>
    <col min="8699" max="8699" width="20" style="1" customWidth="1"/>
    <col min="8700" max="8700" width="32.81640625" style="1" customWidth="1"/>
    <col min="8701" max="8701" width="17.453125" style="1" customWidth="1"/>
    <col min="8702" max="8702" width="17.1796875" style="1" customWidth="1"/>
    <col min="8703" max="8703" width="23.81640625" style="1"/>
    <col min="8704" max="8704" width="9.1796875" style="1" customWidth="1"/>
    <col min="8705" max="8705" width="28.453125" style="1" customWidth="1"/>
    <col min="8706" max="8706" width="37.54296875" style="1" customWidth="1"/>
    <col min="8707" max="8707" width="17.453125" style="1" customWidth="1"/>
    <col min="8708" max="8708" width="17.1796875" style="1" customWidth="1"/>
    <col min="8709" max="8709" width="23.81640625" style="1"/>
    <col min="8710" max="8710" width="25.453125" style="1" customWidth="1"/>
    <col min="8711" max="8711" width="19" style="1" customWidth="1"/>
    <col min="8712" max="8727" width="0" style="1" hidden="1" customWidth="1"/>
    <col min="8728" max="8954" width="9.1796875" style="1" customWidth="1"/>
    <col min="8955" max="8955" width="20" style="1" customWidth="1"/>
    <col min="8956" max="8956" width="32.81640625" style="1" customWidth="1"/>
    <col min="8957" max="8957" width="17.453125" style="1" customWidth="1"/>
    <col min="8958" max="8958" width="17.1796875" style="1" customWidth="1"/>
    <col min="8959" max="8959" width="23.81640625" style="1"/>
    <col min="8960" max="8960" width="9.1796875" style="1" customWidth="1"/>
    <col min="8961" max="8961" width="28.453125" style="1" customWidth="1"/>
    <col min="8962" max="8962" width="37.54296875" style="1" customWidth="1"/>
    <col min="8963" max="8963" width="17.453125" style="1" customWidth="1"/>
    <col min="8964" max="8964" width="17.1796875" style="1" customWidth="1"/>
    <col min="8965" max="8965" width="23.81640625" style="1"/>
    <col min="8966" max="8966" width="25.453125" style="1" customWidth="1"/>
    <col min="8967" max="8967" width="19" style="1" customWidth="1"/>
    <col min="8968" max="8983" width="0" style="1" hidden="1" customWidth="1"/>
    <col min="8984" max="9210" width="9.1796875" style="1" customWidth="1"/>
    <col min="9211" max="9211" width="20" style="1" customWidth="1"/>
    <col min="9212" max="9212" width="32.81640625" style="1" customWidth="1"/>
    <col min="9213" max="9213" width="17.453125" style="1" customWidth="1"/>
    <col min="9214" max="9214" width="17.1796875" style="1" customWidth="1"/>
    <col min="9215" max="9215" width="23.81640625" style="1"/>
    <col min="9216" max="9216" width="9.1796875" style="1" customWidth="1"/>
    <col min="9217" max="9217" width="28.453125" style="1" customWidth="1"/>
    <col min="9218" max="9218" width="37.54296875" style="1" customWidth="1"/>
    <col min="9219" max="9219" width="17.453125" style="1" customWidth="1"/>
    <col min="9220" max="9220" width="17.1796875" style="1" customWidth="1"/>
    <col min="9221" max="9221" width="23.81640625" style="1"/>
    <col min="9222" max="9222" width="25.453125" style="1" customWidth="1"/>
    <col min="9223" max="9223" width="19" style="1" customWidth="1"/>
    <col min="9224" max="9239" width="0" style="1" hidden="1" customWidth="1"/>
    <col min="9240" max="9466" width="9.1796875" style="1" customWidth="1"/>
    <col min="9467" max="9467" width="20" style="1" customWidth="1"/>
    <col min="9468" max="9468" width="32.81640625" style="1" customWidth="1"/>
    <col min="9469" max="9469" width="17.453125" style="1" customWidth="1"/>
    <col min="9470" max="9470" width="17.1796875" style="1" customWidth="1"/>
    <col min="9471" max="9471" width="23.81640625" style="1"/>
    <col min="9472" max="9472" width="9.1796875" style="1" customWidth="1"/>
    <col min="9473" max="9473" width="28.453125" style="1" customWidth="1"/>
    <col min="9474" max="9474" width="37.54296875" style="1" customWidth="1"/>
    <col min="9475" max="9475" width="17.453125" style="1" customWidth="1"/>
    <col min="9476" max="9476" width="17.1796875" style="1" customWidth="1"/>
    <col min="9477" max="9477" width="23.81640625" style="1"/>
    <col min="9478" max="9478" width="25.453125" style="1" customWidth="1"/>
    <col min="9479" max="9479" width="19" style="1" customWidth="1"/>
    <col min="9480" max="9495" width="0" style="1" hidden="1" customWidth="1"/>
    <col min="9496" max="9722" width="9.1796875" style="1" customWidth="1"/>
    <col min="9723" max="9723" width="20" style="1" customWidth="1"/>
    <col min="9724" max="9724" width="32.81640625" style="1" customWidth="1"/>
    <col min="9725" max="9725" width="17.453125" style="1" customWidth="1"/>
    <col min="9726" max="9726" width="17.1796875" style="1" customWidth="1"/>
    <col min="9727" max="9727" width="23.81640625" style="1"/>
    <col min="9728" max="9728" width="9.1796875" style="1" customWidth="1"/>
    <col min="9729" max="9729" width="28.453125" style="1" customWidth="1"/>
    <col min="9730" max="9730" width="37.54296875" style="1" customWidth="1"/>
    <col min="9731" max="9731" width="17.453125" style="1" customWidth="1"/>
    <col min="9732" max="9732" width="17.1796875" style="1" customWidth="1"/>
    <col min="9733" max="9733" width="23.81640625" style="1"/>
    <col min="9734" max="9734" width="25.453125" style="1" customWidth="1"/>
    <col min="9735" max="9735" width="19" style="1" customWidth="1"/>
    <col min="9736" max="9751" width="0" style="1" hidden="1" customWidth="1"/>
    <col min="9752" max="9978" width="9.1796875" style="1" customWidth="1"/>
    <col min="9979" max="9979" width="20" style="1" customWidth="1"/>
    <col min="9980" max="9980" width="32.81640625" style="1" customWidth="1"/>
    <col min="9981" max="9981" width="17.453125" style="1" customWidth="1"/>
    <col min="9982" max="9982" width="17.1796875" style="1" customWidth="1"/>
    <col min="9983" max="9983" width="23.81640625" style="1"/>
    <col min="9984" max="9984" width="9.1796875" style="1" customWidth="1"/>
    <col min="9985" max="9985" width="28.453125" style="1" customWidth="1"/>
    <col min="9986" max="9986" width="37.54296875" style="1" customWidth="1"/>
    <col min="9987" max="9987" width="17.453125" style="1" customWidth="1"/>
    <col min="9988" max="9988" width="17.1796875" style="1" customWidth="1"/>
    <col min="9989" max="9989" width="23.81640625" style="1"/>
    <col min="9990" max="9990" width="25.453125" style="1" customWidth="1"/>
    <col min="9991" max="9991" width="19" style="1" customWidth="1"/>
    <col min="9992" max="10007" width="0" style="1" hidden="1" customWidth="1"/>
    <col min="10008" max="10234" width="9.1796875" style="1" customWidth="1"/>
    <col min="10235" max="10235" width="20" style="1" customWidth="1"/>
    <col min="10236" max="10236" width="32.81640625" style="1" customWidth="1"/>
    <col min="10237" max="10237" width="17.453125" style="1" customWidth="1"/>
    <col min="10238" max="10238" width="17.1796875" style="1" customWidth="1"/>
    <col min="10239" max="10239" width="23.81640625" style="1"/>
    <col min="10240" max="10240" width="9.1796875" style="1" customWidth="1"/>
    <col min="10241" max="10241" width="28.453125" style="1" customWidth="1"/>
    <col min="10242" max="10242" width="37.54296875" style="1" customWidth="1"/>
    <col min="10243" max="10243" width="17.453125" style="1" customWidth="1"/>
    <col min="10244" max="10244" width="17.1796875" style="1" customWidth="1"/>
    <col min="10245" max="10245" width="23.81640625" style="1"/>
    <col min="10246" max="10246" width="25.453125" style="1" customWidth="1"/>
    <col min="10247" max="10247" width="19" style="1" customWidth="1"/>
    <col min="10248" max="10263" width="0" style="1" hidden="1" customWidth="1"/>
    <col min="10264" max="10490" width="9.1796875" style="1" customWidth="1"/>
    <col min="10491" max="10491" width="20" style="1" customWidth="1"/>
    <col min="10492" max="10492" width="32.81640625" style="1" customWidth="1"/>
    <col min="10493" max="10493" width="17.453125" style="1" customWidth="1"/>
    <col min="10494" max="10494" width="17.1796875" style="1" customWidth="1"/>
    <col min="10495" max="10495" width="23.81640625" style="1"/>
    <col min="10496" max="10496" width="9.1796875" style="1" customWidth="1"/>
    <col min="10497" max="10497" width="28.453125" style="1" customWidth="1"/>
    <col min="10498" max="10498" width="37.54296875" style="1" customWidth="1"/>
    <col min="10499" max="10499" width="17.453125" style="1" customWidth="1"/>
    <col min="10500" max="10500" width="17.1796875" style="1" customWidth="1"/>
    <col min="10501" max="10501" width="23.81640625" style="1"/>
    <col min="10502" max="10502" width="25.453125" style="1" customWidth="1"/>
    <col min="10503" max="10503" width="19" style="1" customWidth="1"/>
    <col min="10504" max="10519" width="0" style="1" hidden="1" customWidth="1"/>
    <col min="10520" max="10746" width="9.1796875" style="1" customWidth="1"/>
    <col min="10747" max="10747" width="20" style="1" customWidth="1"/>
    <col min="10748" max="10748" width="32.81640625" style="1" customWidth="1"/>
    <col min="10749" max="10749" width="17.453125" style="1" customWidth="1"/>
    <col min="10750" max="10750" width="17.1796875" style="1" customWidth="1"/>
    <col min="10751" max="10751" width="23.81640625" style="1"/>
    <col min="10752" max="10752" width="9.1796875" style="1" customWidth="1"/>
    <col min="10753" max="10753" width="28.453125" style="1" customWidth="1"/>
    <col min="10754" max="10754" width="37.54296875" style="1" customWidth="1"/>
    <col min="10755" max="10755" width="17.453125" style="1" customWidth="1"/>
    <col min="10756" max="10756" width="17.1796875" style="1" customWidth="1"/>
    <col min="10757" max="10757" width="23.81640625" style="1"/>
    <col min="10758" max="10758" width="25.453125" style="1" customWidth="1"/>
    <col min="10759" max="10759" width="19" style="1" customWidth="1"/>
    <col min="10760" max="10775" width="0" style="1" hidden="1" customWidth="1"/>
    <col min="10776" max="11002" width="9.1796875" style="1" customWidth="1"/>
    <col min="11003" max="11003" width="20" style="1" customWidth="1"/>
    <col min="11004" max="11004" width="32.81640625" style="1" customWidth="1"/>
    <col min="11005" max="11005" width="17.453125" style="1" customWidth="1"/>
    <col min="11006" max="11006" width="17.1796875" style="1" customWidth="1"/>
    <col min="11007" max="11007" width="23.81640625" style="1"/>
    <col min="11008" max="11008" width="9.1796875" style="1" customWidth="1"/>
    <col min="11009" max="11009" width="28.453125" style="1" customWidth="1"/>
    <col min="11010" max="11010" width="37.54296875" style="1" customWidth="1"/>
    <col min="11011" max="11011" width="17.453125" style="1" customWidth="1"/>
    <col min="11012" max="11012" width="17.1796875" style="1" customWidth="1"/>
    <col min="11013" max="11013" width="23.81640625" style="1"/>
    <col min="11014" max="11014" width="25.453125" style="1" customWidth="1"/>
    <col min="11015" max="11015" width="19" style="1" customWidth="1"/>
    <col min="11016" max="11031" width="0" style="1" hidden="1" customWidth="1"/>
    <col min="11032" max="11258" width="9.1796875" style="1" customWidth="1"/>
    <col min="11259" max="11259" width="20" style="1" customWidth="1"/>
    <col min="11260" max="11260" width="32.81640625" style="1" customWidth="1"/>
    <col min="11261" max="11261" width="17.453125" style="1" customWidth="1"/>
    <col min="11262" max="11262" width="17.1796875" style="1" customWidth="1"/>
    <col min="11263" max="11263" width="23.81640625" style="1"/>
    <col min="11264" max="11264" width="9.1796875" style="1" customWidth="1"/>
    <col min="11265" max="11265" width="28.453125" style="1" customWidth="1"/>
    <col min="11266" max="11266" width="37.54296875" style="1" customWidth="1"/>
    <col min="11267" max="11267" width="17.453125" style="1" customWidth="1"/>
    <col min="11268" max="11268" width="17.1796875" style="1" customWidth="1"/>
    <col min="11269" max="11269" width="23.81640625" style="1"/>
    <col min="11270" max="11270" width="25.453125" style="1" customWidth="1"/>
    <col min="11271" max="11271" width="19" style="1" customWidth="1"/>
    <col min="11272" max="11287" width="0" style="1" hidden="1" customWidth="1"/>
    <col min="11288" max="11514" width="9.1796875" style="1" customWidth="1"/>
    <col min="11515" max="11515" width="20" style="1" customWidth="1"/>
    <col min="11516" max="11516" width="32.81640625" style="1" customWidth="1"/>
    <col min="11517" max="11517" width="17.453125" style="1" customWidth="1"/>
    <col min="11518" max="11518" width="17.1796875" style="1" customWidth="1"/>
    <col min="11519" max="11519" width="23.81640625" style="1"/>
    <col min="11520" max="11520" width="9.1796875" style="1" customWidth="1"/>
    <col min="11521" max="11521" width="28.453125" style="1" customWidth="1"/>
    <col min="11522" max="11522" width="37.54296875" style="1" customWidth="1"/>
    <col min="11523" max="11523" width="17.453125" style="1" customWidth="1"/>
    <col min="11524" max="11524" width="17.1796875" style="1" customWidth="1"/>
    <col min="11525" max="11525" width="23.81640625" style="1"/>
    <col min="11526" max="11526" width="25.453125" style="1" customWidth="1"/>
    <col min="11527" max="11527" width="19" style="1" customWidth="1"/>
    <col min="11528" max="11543" width="0" style="1" hidden="1" customWidth="1"/>
    <col min="11544" max="11770" width="9.1796875" style="1" customWidth="1"/>
    <col min="11771" max="11771" width="20" style="1" customWidth="1"/>
    <col min="11772" max="11772" width="32.81640625" style="1" customWidth="1"/>
    <col min="11773" max="11773" width="17.453125" style="1" customWidth="1"/>
    <col min="11774" max="11774" width="17.1796875" style="1" customWidth="1"/>
    <col min="11775" max="11775" width="23.81640625" style="1"/>
    <col min="11776" max="11776" width="9.1796875" style="1" customWidth="1"/>
    <col min="11777" max="11777" width="28.453125" style="1" customWidth="1"/>
    <col min="11778" max="11778" width="37.54296875" style="1" customWidth="1"/>
    <col min="11779" max="11779" width="17.453125" style="1" customWidth="1"/>
    <col min="11780" max="11780" width="17.1796875" style="1" customWidth="1"/>
    <col min="11781" max="11781" width="23.81640625" style="1"/>
    <col min="11782" max="11782" width="25.453125" style="1" customWidth="1"/>
    <col min="11783" max="11783" width="19" style="1" customWidth="1"/>
    <col min="11784" max="11799" width="0" style="1" hidden="1" customWidth="1"/>
    <col min="11800" max="12026" width="9.1796875" style="1" customWidth="1"/>
    <col min="12027" max="12027" width="20" style="1" customWidth="1"/>
    <col min="12028" max="12028" width="32.81640625" style="1" customWidth="1"/>
    <col min="12029" max="12029" width="17.453125" style="1" customWidth="1"/>
    <col min="12030" max="12030" width="17.1796875" style="1" customWidth="1"/>
    <col min="12031" max="12031" width="23.81640625" style="1"/>
    <col min="12032" max="12032" width="9.1796875" style="1" customWidth="1"/>
    <col min="12033" max="12033" width="28.453125" style="1" customWidth="1"/>
    <col min="12034" max="12034" width="37.54296875" style="1" customWidth="1"/>
    <col min="12035" max="12035" width="17.453125" style="1" customWidth="1"/>
    <col min="12036" max="12036" width="17.1796875" style="1" customWidth="1"/>
    <col min="12037" max="12037" width="23.81640625" style="1"/>
    <col min="12038" max="12038" width="25.453125" style="1" customWidth="1"/>
    <col min="12039" max="12039" width="19" style="1" customWidth="1"/>
    <col min="12040" max="12055" width="0" style="1" hidden="1" customWidth="1"/>
    <col min="12056" max="12282" width="9.1796875" style="1" customWidth="1"/>
    <col min="12283" max="12283" width="20" style="1" customWidth="1"/>
    <col min="12284" max="12284" width="32.81640625" style="1" customWidth="1"/>
    <col min="12285" max="12285" width="17.453125" style="1" customWidth="1"/>
    <col min="12286" max="12286" width="17.1796875" style="1" customWidth="1"/>
    <col min="12287" max="12287" width="23.81640625" style="1"/>
    <col min="12288" max="12288" width="9.1796875" style="1" customWidth="1"/>
    <col min="12289" max="12289" width="28.453125" style="1" customWidth="1"/>
    <col min="12290" max="12290" width="37.54296875" style="1" customWidth="1"/>
    <col min="12291" max="12291" width="17.453125" style="1" customWidth="1"/>
    <col min="12292" max="12292" width="17.1796875" style="1" customWidth="1"/>
    <col min="12293" max="12293" width="23.81640625" style="1"/>
    <col min="12294" max="12294" width="25.453125" style="1" customWidth="1"/>
    <col min="12295" max="12295" width="19" style="1" customWidth="1"/>
    <col min="12296" max="12311" width="0" style="1" hidden="1" customWidth="1"/>
    <col min="12312" max="12538" width="9.1796875" style="1" customWidth="1"/>
    <col min="12539" max="12539" width="20" style="1" customWidth="1"/>
    <col min="12540" max="12540" width="32.81640625" style="1" customWidth="1"/>
    <col min="12541" max="12541" width="17.453125" style="1" customWidth="1"/>
    <col min="12542" max="12542" width="17.1796875" style="1" customWidth="1"/>
    <col min="12543" max="12543" width="23.81640625" style="1"/>
    <col min="12544" max="12544" width="9.1796875" style="1" customWidth="1"/>
    <col min="12545" max="12545" width="28.453125" style="1" customWidth="1"/>
    <col min="12546" max="12546" width="37.54296875" style="1" customWidth="1"/>
    <col min="12547" max="12547" width="17.453125" style="1" customWidth="1"/>
    <col min="12548" max="12548" width="17.1796875" style="1" customWidth="1"/>
    <col min="12549" max="12549" width="23.81640625" style="1"/>
    <col min="12550" max="12550" width="25.453125" style="1" customWidth="1"/>
    <col min="12551" max="12551" width="19" style="1" customWidth="1"/>
    <col min="12552" max="12567" width="0" style="1" hidden="1" customWidth="1"/>
    <col min="12568" max="12794" width="9.1796875" style="1" customWidth="1"/>
    <col min="12795" max="12795" width="20" style="1" customWidth="1"/>
    <col min="12796" max="12796" width="32.81640625" style="1" customWidth="1"/>
    <col min="12797" max="12797" width="17.453125" style="1" customWidth="1"/>
    <col min="12798" max="12798" width="17.1796875" style="1" customWidth="1"/>
    <col min="12799" max="12799" width="23.81640625" style="1"/>
    <col min="12800" max="12800" width="9.1796875" style="1" customWidth="1"/>
    <col min="12801" max="12801" width="28.453125" style="1" customWidth="1"/>
    <col min="12802" max="12802" width="37.54296875" style="1" customWidth="1"/>
    <col min="12803" max="12803" width="17.453125" style="1" customWidth="1"/>
    <col min="12804" max="12804" width="17.1796875" style="1" customWidth="1"/>
    <col min="12805" max="12805" width="23.81640625" style="1"/>
    <col min="12806" max="12806" width="25.453125" style="1" customWidth="1"/>
    <col min="12807" max="12807" width="19" style="1" customWidth="1"/>
    <col min="12808" max="12823" width="0" style="1" hidden="1" customWidth="1"/>
    <col min="12824" max="13050" width="9.1796875" style="1" customWidth="1"/>
    <col min="13051" max="13051" width="20" style="1" customWidth="1"/>
    <col min="13052" max="13052" width="32.81640625" style="1" customWidth="1"/>
    <col min="13053" max="13053" width="17.453125" style="1" customWidth="1"/>
    <col min="13054" max="13054" width="17.1796875" style="1" customWidth="1"/>
    <col min="13055" max="13055" width="23.81640625" style="1"/>
    <col min="13056" max="13056" width="9.1796875" style="1" customWidth="1"/>
    <col min="13057" max="13057" width="28.453125" style="1" customWidth="1"/>
    <col min="13058" max="13058" width="37.54296875" style="1" customWidth="1"/>
    <col min="13059" max="13059" width="17.453125" style="1" customWidth="1"/>
    <col min="13060" max="13060" width="17.1796875" style="1" customWidth="1"/>
    <col min="13061" max="13061" width="23.81640625" style="1"/>
    <col min="13062" max="13062" width="25.453125" style="1" customWidth="1"/>
    <col min="13063" max="13063" width="19" style="1" customWidth="1"/>
    <col min="13064" max="13079" width="0" style="1" hidden="1" customWidth="1"/>
    <col min="13080" max="13306" width="9.1796875" style="1" customWidth="1"/>
    <col min="13307" max="13307" width="20" style="1" customWidth="1"/>
    <col min="13308" max="13308" width="32.81640625" style="1" customWidth="1"/>
    <col min="13309" max="13309" width="17.453125" style="1" customWidth="1"/>
    <col min="13310" max="13310" width="17.1796875" style="1" customWidth="1"/>
    <col min="13311" max="13311" width="23.81640625" style="1"/>
    <col min="13312" max="13312" width="9.1796875" style="1" customWidth="1"/>
    <col min="13313" max="13313" width="28.453125" style="1" customWidth="1"/>
    <col min="13314" max="13314" width="37.54296875" style="1" customWidth="1"/>
    <col min="13315" max="13315" width="17.453125" style="1" customWidth="1"/>
    <col min="13316" max="13316" width="17.1796875" style="1" customWidth="1"/>
    <col min="13317" max="13317" width="23.81640625" style="1"/>
    <col min="13318" max="13318" width="25.453125" style="1" customWidth="1"/>
    <col min="13319" max="13319" width="19" style="1" customWidth="1"/>
    <col min="13320" max="13335" width="0" style="1" hidden="1" customWidth="1"/>
    <col min="13336" max="13562" width="9.1796875" style="1" customWidth="1"/>
    <col min="13563" max="13563" width="20" style="1" customWidth="1"/>
    <col min="13564" max="13564" width="32.81640625" style="1" customWidth="1"/>
    <col min="13565" max="13565" width="17.453125" style="1" customWidth="1"/>
    <col min="13566" max="13566" width="17.1796875" style="1" customWidth="1"/>
    <col min="13567" max="13567" width="23.81640625" style="1"/>
    <col min="13568" max="13568" width="9.1796875" style="1" customWidth="1"/>
    <col min="13569" max="13569" width="28.453125" style="1" customWidth="1"/>
    <col min="13570" max="13570" width="37.54296875" style="1" customWidth="1"/>
    <col min="13571" max="13571" width="17.453125" style="1" customWidth="1"/>
    <col min="13572" max="13572" width="17.1796875" style="1" customWidth="1"/>
    <col min="13573" max="13573" width="23.81640625" style="1"/>
    <col min="13574" max="13574" width="25.453125" style="1" customWidth="1"/>
    <col min="13575" max="13575" width="19" style="1" customWidth="1"/>
    <col min="13576" max="13591" width="0" style="1" hidden="1" customWidth="1"/>
    <col min="13592" max="13818" width="9.1796875" style="1" customWidth="1"/>
    <col min="13819" max="13819" width="20" style="1" customWidth="1"/>
    <col min="13820" max="13820" width="32.81640625" style="1" customWidth="1"/>
    <col min="13821" max="13821" width="17.453125" style="1" customWidth="1"/>
    <col min="13822" max="13822" width="17.1796875" style="1" customWidth="1"/>
    <col min="13823" max="13823" width="23.81640625" style="1"/>
    <col min="13824" max="13824" width="9.1796875" style="1" customWidth="1"/>
    <col min="13825" max="13825" width="28.453125" style="1" customWidth="1"/>
    <col min="13826" max="13826" width="37.54296875" style="1" customWidth="1"/>
    <col min="13827" max="13827" width="17.453125" style="1" customWidth="1"/>
    <col min="13828" max="13828" width="17.1796875" style="1" customWidth="1"/>
    <col min="13829" max="13829" width="23.81640625" style="1"/>
    <col min="13830" max="13830" width="25.453125" style="1" customWidth="1"/>
    <col min="13831" max="13831" width="19" style="1" customWidth="1"/>
    <col min="13832" max="13847" width="0" style="1" hidden="1" customWidth="1"/>
    <col min="13848" max="14074" width="9.1796875" style="1" customWidth="1"/>
    <col min="14075" max="14075" width="20" style="1" customWidth="1"/>
    <col min="14076" max="14076" width="32.81640625" style="1" customWidth="1"/>
    <col min="14077" max="14077" width="17.453125" style="1" customWidth="1"/>
    <col min="14078" max="14078" width="17.1796875" style="1" customWidth="1"/>
    <col min="14079" max="14079" width="23.81640625" style="1"/>
    <col min="14080" max="14080" width="9.1796875" style="1" customWidth="1"/>
    <col min="14081" max="14081" width="28.453125" style="1" customWidth="1"/>
    <col min="14082" max="14082" width="37.54296875" style="1" customWidth="1"/>
    <col min="14083" max="14083" width="17.453125" style="1" customWidth="1"/>
    <col min="14084" max="14084" width="17.1796875" style="1" customWidth="1"/>
    <col min="14085" max="14085" width="23.81640625" style="1"/>
    <col min="14086" max="14086" width="25.453125" style="1" customWidth="1"/>
    <col min="14087" max="14087" width="19" style="1" customWidth="1"/>
    <col min="14088" max="14103" width="0" style="1" hidden="1" customWidth="1"/>
    <col min="14104" max="14330" width="9.1796875" style="1" customWidth="1"/>
    <col min="14331" max="14331" width="20" style="1" customWidth="1"/>
    <col min="14332" max="14332" width="32.81640625" style="1" customWidth="1"/>
    <col min="14333" max="14333" width="17.453125" style="1" customWidth="1"/>
    <col min="14334" max="14334" width="17.1796875" style="1" customWidth="1"/>
    <col min="14335" max="14335" width="23.81640625" style="1"/>
    <col min="14336" max="14336" width="9.1796875" style="1" customWidth="1"/>
    <col min="14337" max="14337" width="28.453125" style="1" customWidth="1"/>
    <col min="14338" max="14338" width="37.54296875" style="1" customWidth="1"/>
    <col min="14339" max="14339" width="17.453125" style="1" customWidth="1"/>
    <col min="14340" max="14340" width="17.1796875" style="1" customWidth="1"/>
    <col min="14341" max="14341" width="23.81640625" style="1"/>
    <col min="14342" max="14342" width="25.453125" style="1" customWidth="1"/>
    <col min="14343" max="14343" width="19" style="1" customWidth="1"/>
    <col min="14344" max="14359" width="0" style="1" hidden="1" customWidth="1"/>
    <col min="14360" max="14586" width="9.1796875" style="1" customWidth="1"/>
    <col min="14587" max="14587" width="20" style="1" customWidth="1"/>
    <col min="14588" max="14588" width="32.81640625" style="1" customWidth="1"/>
    <col min="14589" max="14589" width="17.453125" style="1" customWidth="1"/>
    <col min="14590" max="14590" width="17.1796875" style="1" customWidth="1"/>
    <col min="14591" max="14591" width="23.81640625" style="1"/>
    <col min="14592" max="14592" width="9.1796875" style="1" customWidth="1"/>
    <col min="14593" max="14593" width="28.453125" style="1" customWidth="1"/>
    <col min="14594" max="14594" width="37.54296875" style="1" customWidth="1"/>
    <col min="14595" max="14595" width="17.453125" style="1" customWidth="1"/>
    <col min="14596" max="14596" width="17.1796875" style="1" customWidth="1"/>
    <col min="14597" max="14597" width="23.81640625" style="1"/>
    <col min="14598" max="14598" width="25.453125" style="1" customWidth="1"/>
    <col min="14599" max="14599" width="19" style="1" customWidth="1"/>
    <col min="14600" max="14615" width="0" style="1" hidden="1" customWidth="1"/>
    <col min="14616" max="14842" width="9.1796875" style="1" customWidth="1"/>
    <col min="14843" max="14843" width="20" style="1" customWidth="1"/>
    <col min="14844" max="14844" width="32.81640625" style="1" customWidth="1"/>
    <col min="14845" max="14845" width="17.453125" style="1" customWidth="1"/>
    <col min="14846" max="14846" width="17.1796875" style="1" customWidth="1"/>
    <col min="14847" max="14847" width="23.81640625" style="1"/>
    <col min="14848" max="14848" width="9.1796875" style="1" customWidth="1"/>
    <col min="14849" max="14849" width="28.453125" style="1" customWidth="1"/>
    <col min="14850" max="14850" width="37.54296875" style="1" customWidth="1"/>
    <col min="14851" max="14851" width="17.453125" style="1" customWidth="1"/>
    <col min="14852" max="14852" width="17.1796875" style="1" customWidth="1"/>
    <col min="14853" max="14853" width="23.81640625" style="1"/>
    <col min="14854" max="14854" width="25.453125" style="1" customWidth="1"/>
    <col min="14855" max="14855" width="19" style="1" customWidth="1"/>
    <col min="14856" max="14871" width="0" style="1" hidden="1" customWidth="1"/>
    <col min="14872" max="15098" width="9.1796875" style="1" customWidth="1"/>
    <col min="15099" max="15099" width="20" style="1" customWidth="1"/>
    <col min="15100" max="15100" width="32.81640625" style="1" customWidth="1"/>
    <col min="15101" max="15101" width="17.453125" style="1" customWidth="1"/>
    <col min="15102" max="15102" width="17.1796875" style="1" customWidth="1"/>
    <col min="15103" max="15103" width="23.81640625" style="1"/>
    <col min="15104" max="15104" width="9.1796875" style="1" customWidth="1"/>
    <col min="15105" max="15105" width="28.453125" style="1" customWidth="1"/>
    <col min="15106" max="15106" width="37.54296875" style="1" customWidth="1"/>
    <col min="15107" max="15107" width="17.453125" style="1" customWidth="1"/>
    <col min="15108" max="15108" width="17.1796875" style="1" customWidth="1"/>
    <col min="15109" max="15109" width="23.81640625" style="1"/>
    <col min="15110" max="15110" width="25.453125" style="1" customWidth="1"/>
    <col min="15111" max="15111" width="19" style="1" customWidth="1"/>
    <col min="15112" max="15127" width="0" style="1" hidden="1" customWidth="1"/>
    <col min="15128" max="15354" width="9.1796875" style="1" customWidth="1"/>
    <col min="15355" max="15355" width="20" style="1" customWidth="1"/>
    <col min="15356" max="15356" width="32.81640625" style="1" customWidth="1"/>
    <col min="15357" max="15357" width="17.453125" style="1" customWidth="1"/>
    <col min="15358" max="15358" width="17.1796875" style="1" customWidth="1"/>
    <col min="15359" max="15359" width="23.81640625" style="1"/>
    <col min="15360" max="15360" width="9.1796875" style="1" customWidth="1"/>
    <col min="15361" max="15361" width="28.453125" style="1" customWidth="1"/>
    <col min="15362" max="15362" width="37.54296875" style="1" customWidth="1"/>
    <col min="15363" max="15363" width="17.453125" style="1" customWidth="1"/>
    <col min="15364" max="15364" width="17.1796875" style="1" customWidth="1"/>
    <col min="15365" max="15365" width="23.81640625" style="1"/>
    <col min="15366" max="15366" width="25.453125" style="1" customWidth="1"/>
    <col min="15367" max="15367" width="19" style="1" customWidth="1"/>
    <col min="15368" max="15383" width="0" style="1" hidden="1" customWidth="1"/>
    <col min="15384" max="15610" width="9.1796875" style="1" customWidth="1"/>
    <col min="15611" max="15611" width="20" style="1" customWidth="1"/>
    <col min="15612" max="15612" width="32.81640625" style="1" customWidth="1"/>
    <col min="15613" max="15613" width="17.453125" style="1" customWidth="1"/>
    <col min="15614" max="15614" width="17.1796875" style="1" customWidth="1"/>
    <col min="15615" max="15615" width="23.81640625" style="1"/>
    <col min="15616" max="15616" width="9.1796875" style="1" customWidth="1"/>
    <col min="15617" max="15617" width="28.453125" style="1" customWidth="1"/>
    <col min="15618" max="15618" width="37.54296875" style="1" customWidth="1"/>
    <col min="15619" max="15619" width="17.453125" style="1" customWidth="1"/>
    <col min="15620" max="15620" width="17.1796875" style="1" customWidth="1"/>
    <col min="15621" max="15621" width="23.81640625" style="1"/>
    <col min="15622" max="15622" width="25.453125" style="1" customWidth="1"/>
    <col min="15623" max="15623" width="19" style="1" customWidth="1"/>
    <col min="15624" max="15639" width="0" style="1" hidden="1" customWidth="1"/>
    <col min="15640" max="15866" width="9.1796875" style="1" customWidth="1"/>
    <col min="15867" max="15867" width="20" style="1" customWidth="1"/>
    <col min="15868" max="15868" width="32.81640625" style="1" customWidth="1"/>
    <col min="15869" max="15869" width="17.453125" style="1" customWidth="1"/>
    <col min="15870" max="15870" width="17.1796875" style="1" customWidth="1"/>
    <col min="15871" max="15871" width="23.81640625" style="1"/>
    <col min="15872" max="15872" width="9.1796875" style="1" customWidth="1"/>
    <col min="15873" max="15873" width="28.453125" style="1" customWidth="1"/>
    <col min="15874" max="15874" width="37.54296875" style="1" customWidth="1"/>
    <col min="15875" max="15875" width="17.453125" style="1" customWidth="1"/>
    <col min="15876" max="15876" width="17.1796875" style="1" customWidth="1"/>
    <col min="15877" max="15877" width="23.81640625" style="1"/>
    <col min="15878" max="15878" width="25.453125" style="1" customWidth="1"/>
    <col min="15879" max="15879" width="19" style="1" customWidth="1"/>
    <col min="15880" max="15895" width="0" style="1" hidden="1" customWidth="1"/>
    <col min="15896" max="16122" width="9.1796875" style="1" customWidth="1"/>
    <col min="16123" max="16123" width="20" style="1" customWidth="1"/>
    <col min="16124" max="16124" width="32.81640625" style="1" customWidth="1"/>
    <col min="16125" max="16125" width="17.453125" style="1" customWidth="1"/>
    <col min="16126" max="16126" width="17.1796875" style="1" customWidth="1"/>
    <col min="16127" max="16127" width="23.81640625" style="1"/>
    <col min="16128" max="16128" width="9.1796875" style="1" customWidth="1"/>
    <col min="16129" max="16129" width="28.453125" style="1" customWidth="1"/>
    <col min="16130" max="16130" width="37.54296875" style="1" customWidth="1"/>
    <col min="16131" max="16131" width="17.453125" style="1" customWidth="1"/>
    <col min="16132" max="16132" width="17.1796875" style="1" customWidth="1"/>
    <col min="16133" max="16133" width="23.81640625" style="1"/>
    <col min="16134" max="16134" width="25.453125" style="1" customWidth="1"/>
    <col min="16135" max="16135" width="19" style="1" customWidth="1"/>
    <col min="16136" max="16151" width="0" style="1" hidden="1" customWidth="1"/>
    <col min="16152" max="16378" width="9.1796875" style="1" customWidth="1"/>
    <col min="16379" max="16379" width="20" style="1" customWidth="1"/>
    <col min="16380" max="16380" width="32.81640625" style="1" customWidth="1"/>
    <col min="16381" max="16381" width="17.453125" style="1" customWidth="1"/>
    <col min="16382" max="16384" width="17.1796875" style="1" customWidth="1"/>
  </cols>
  <sheetData>
    <row r="1" spans="2:17" ht="42.75" customHeight="1" thickBot="1" x14ac:dyDescent="0.3">
      <c r="B1" s="234" t="s">
        <v>0</v>
      </c>
      <c r="C1" s="235"/>
      <c r="D1" s="235"/>
      <c r="E1" s="2" t="s">
        <v>1</v>
      </c>
      <c r="F1" s="3" t="str">
        <f>K9</f>
        <v>August</v>
      </c>
      <c r="G1" s="3">
        <f>K8</f>
        <v>2024</v>
      </c>
      <c r="H1" s="4"/>
      <c r="I1" s="5"/>
      <c r="J1" s="6"/>
      <c r="K1" s="6"/>
      <c r="L1" s="6"/>
      <c r="M1" s="7"/>
      <c r="N1" s="7"/>
    </row>
    <row r="2" spans="2:17" ht="8.25" customHeight="1" thickBot="1" x14ac:dyDescent="0.3">
      <c r="B2" s="8"/>
      <c r="C2" s="9"/>
      <c r="D2" s="9"/>
      <c r="E2" s="9"/>
      <c r="F2" s="9"/>
      <c r="G2" s="9"/>
      <c r="H2" s="9"/>
      <c r="I2" s="9"/>
    </row>
    <row r="3" spans="2:17" ht="20.25" customHeight="1" x14ac:dyDescent="0.25">
      <c r="B3" s="11" t="s">
        <v>2</v>
      </c>
      <c r="C3" s="236" t="s">
        <v>3</v>
      </c>
      <c r="D3" s="236"/>
      <c r="E3" s="236"/>
      <c r="F3" s="12" t="s">
        <v>4</v>
      </c>
      <c r="G3" s="236" t="s">
        <v>5</v>
      </c>
      <c r="H3" s="237"/>
      <c r="I3" s="9"/>
    </row>
    <row r="4" spans="2:17" ht="111" customHeight="1" thickBot="1" x14ac:dyDescent="0.3">
      <c r="B4" s="13" t="s">
        <v>6</v>
      </c>
      <c r="C4" s="238" t="s">
        <v>155</v>
      </c>
      <c r="D4" s="239"/>
      <c r="E4" s="239"/>
      <c r="F4" s="135" t="s">
        <v>153</v>
      </c>
      <c r="G4" s="240" t="s">
        <v>154</v>
      </c>
      <c r="H4" s="241"/>
      <c r="I4" s="134"/>
    </row>
    <row r="5" spans="2:17" ht="20.25" customHeight="1" thickBot="1" x14ac:dyDescent="0.3">
      <c r="B5" s="9"/>
      <c r="C5" s="9"/>
      <c r="D5" s="9"/>
      <c r="E5" s="9"/>
      <c r="F5" s="9"/>
      <c r="G5" s="9"/>
      <c r="H5" s="9"/>
      <c r="I5" s="9"/>
    </row>
    <row r="6" spans="2:17" ht="24" customHeight="1" thickBot="1" x14ac:dyDescent="0.3">
      <c r="B6" s="242" t="s">
        <v>7</v>
      </c>
      <c r="C6" s="242"/>
      <c r="D6" s="242"/>
      <c r="E6" s="242"/>
      <c r="F6" s="243" t="str">
        <f>CONCATENATE(F1," 1, ",G1)</f>
        <v>August 1, 2024</v>
      </c>
      <c r="G6" s="243" t="e">
        <f>CONCATENATE(#REF!," 1, ",#REF!)</f>
        <v>#REF!</v>
      </c>
      <c r="H6" s="14"/>
      <c r="I6" s="9"/>
      <c r="J6" s="224" t="s">
        <v>119</v>
      </c>
      <c r="K6" s="225"/>
      <c r="M6" s="226" t="s">
        <v>120</v>
      </c>
      <c r="N6" s="169"/>
    </row>
    <row r="7" spans="2:17" ht="24" customHeight="1" x14ac:dyDescent="0.25">
      <c r="B7" s="231" t="s">
        <v>156</v>
      </c>
      <c r="C7" s="231"/>
      <c r="D7" s="231"/>
      <c r="E7" s="231"/>
      <c r="F7" s="15">
        <v>630</v>
      </c>
      <c r="G7" s="16" t="s">
        <v>8</v>
      </c>
      <c r="H7" s="16"/>
      <c r="I7" s="16"/>
      <c r="J7" s="74"/>
      <c r="K7" s="75"/>
      <c r="M7" s="227"/>
      <c r="N7" s="228"/>
    </row>
    <row r="8" spans="2:17" ht="24" customHeight="1" x14ac:dyDescent="0.25">
      <c r="B8" s="215" t="s">
        <v>9</v>
      </c>
      <c r="C8" s="215"/>
      <c r="D8" s="215"/>
      <c r="E8" s="215"/>
      <c r="F8" s="215"/>
      <c r="G8" s="215"/>
      <c r="H8" s="215"/>
      <c r="I8" s="133"/>
      <c r="J8" s="76" t="s">
        <v>121</v>
      </c>
      <c r="K8" s="77">
        <v>2024</v>
      </c>
      <c r="M8" s="229"/>
      <c r="N8" s="230"/>
    </row>
    <row r="9" spans="2:17" ht="24" customHeight="1" x14ac:dyDescent="0.25">
      <c r="B9" s="215" t="s">
        <v>10</v>
      </c>
      <c r="C9" s="215"/>
      <c r="D9" s="215"/>
      <c r="E9" s="215"/>
      <c r="F9" s="215"/>
      <c r="G9" s="215"/>
      <c r="H9" s="215"/>
      <c r="I9" s="133"/>
      <c r="J9" s="76" t="s">
        <v>122</v>
      </c>
      <c r="K9" s="77" t="s">
        <v>135</v>
      </c>
      <c r="L9" s="78"/>
      <c r="M9" s="79" t="s">
        <v>124</v>
      </c>
      <c r="N9" s="80">
        <v>2024</v>
      </c>
    </row>
    <row r="10" spans="2:17" ht="24" customHeight="1" thickBot="1" x14ac:dyDescent="0.3">
      <c r="B10" s="232" t="s">
        <v>11</v>
      </c>
      <c r="C10" s="232"/>
      <c r="D10" s="233" t="str">
        <f>CONCATENATE("The ",F1," ",G1," Average is")</f>
        <v>The August 2024 Average is</v>
      </c>
      <c r="E10" s="233"/>
      <c r="F10" s="233"/>
      <c r="G10" s="17">
        <f>K13</f>
        <v>633</v>
      </c>
      <c r="H10" s="18" t="s">
        <v>12</v>
      </c>
      <c r="I10" s="19"/>
      <c r="J10" s="81"/>
      <c r="K10" s="82"/>
      <c r="M10" s="83" t="s">
        <v>125</v>
      </c>
      <c r="N10" s="84" t="s">
        <v>126</v>
      </c>
    </row>
    <row r="11" spans="2:17" ht="24" customHeight="1" thickBot="1" x14ac:dyDescent="0.3">
      <c r="B11" s="221" t="s">
        <v>13</v>
      </c>
      <c r="C11" s="221"/>
      <c r="D11" s="221"/>
      <c r="E11" s="221"/>
      <c r="F11" s="221"/>
      <c r="G11" s="221"/>
      <c r="H11" s="221"/>
      <c r="I11" s="20"/>
      <c r="J11" s="222" t="s">
        <v>0</v>
      </c>
      <c r="K11" s="223"/>
      <c r="M11" s="83" t="s">
        <v>127</v>
      </c>
      <c r="N11" s="85" t="s">
        <v>106</v>
      </c>
      <c r="P11" s="21"/>
      <c r="Q11" s="21"/>
    </row>
    <row r="12" spans="2:17" ht="24" customHeight="1" x14ac:dyDescent="0.25">
      <c r="B12" s="215" t="s">
        <v>157</v>
      </c>
      <c r="C12" s="215"/>
      <c r="D12" s="215"/>
      <c r="E12" s="215"/>
      <c r="F12" s="15">
        <v>630</v>
      </c>
      <c r="G12" s="16" t="s">
        <v>8</v>
      </c>
      <c r="I12" s="16"/>
      <c r="J12" s="76" t="s">
        <v>128</v>
      </c>
      <c r="K12" s="86">
        <v>630</v>
      </c>
      <c r="M12" s="83" t="s">
        <v>129</v>
      </c>
      <c r="N12" s="85" t="s">
        <v>106</v>
      </c>
      <c r="P12" s="21"/>
      <c r="Q12" s="21"/>
    </row>
    <row r="13" spans="2:17" ht="24" customHeight="1" thickBot="1" x14ac:dyDescent="0.3">
      <c r="B13" s="215" t="s">
        <v>14</v>
      </c>
      <c r="C13" s="215"/>
      <c r="D13" s="215"/>
      <c r="E13" s="215"/>
      <c r="F13" s="215"/>
      <c r="G13" s="215"/>
      <c r="H13" s="215"/>
      <c r="I13" s="133"/>
      <c r="J13" s="87" t="s">
        <v>130</v>
      </c>
      <c r="K13" s="88">
        <v>633</v>
      </c>
      <c r="M13" s="83" t="s">
        <v>131</v>
      </c>
      <c r="N13" s="85" t="s">
        <v>106</v>
      </c>
      <c r="P13" s="21"/>
      <c r="Q13" s="21"/>
    </row>
    <row r="14" spans="2:17" ht="24" customHeight="1" x14ac:dyDescent="0.25">
      <c r="B14" s="215" t="s">
        <v>15</v>
      </c>
      <c r="C14" s="215"/>
      <c r="D14" s="215"/>
      <c r="E14" s="215"/>
      <c r="F14" s="215"/>
      <c r="G14" s="215"/>
      <c r="H14" s="215"/>
      <c r="I14" s="133"/>
      <c r="J14" s="1"/>
      <c r="K14" s="1"/>
      <c r="M14" s="83" t="s">
        <v>123</v>
      </c>
      <c r="N14" s="89">
        <v>604</v>
      </c>
      <c r="P14" s="21"/>
      <c r="Q14" s="21"/>
    </row>
    <row r="15" spans="2:17" ht="24" customHeight="1" x14ac:dyDescent="0.25">
      <c r="B15" s="215" t="s">
        <v>16</v>
      </c>
      <c r="C15" s="215"/>
      <c r="D15" s="215"/>
      <c r="E15" s="215"/>
      <c r="F15" s="215"/>
      <c r="G15" s="215"/>
      <c r="H15" s="215"/>
      <c r="I15" s="133"/>
      <c r="J15" s="1"/>
      <c r="K15" s="1"/>
      <c r="M15" s="83" t="s">
        <v>132</v>
      </c>
      <c r="N15" s="89">
        <v>623</v>
      </c>
      <c r="P15" s="21"/>
      <c r="Q15" s="21"/>
    </row>
    <row r="16" spans="2:17" ht="24" customHeight="1" x14ac:dyDescent="0.25">
      <c r="B16" s="215" t="s">
        <v>17</v>
      </c>
      <c r="C16" s="215"/>
      <c r="D16" s="215"/>
      <c r="E16" s="215"/>
      <c r="F16" s="215"/>
      <c r="G16" s="215"/>
      <c r="H16" s="215"/>
      <c r="I16" s="133"/>
      <c r="J16" s="1"/>
      <c r="K16" s="1"/>
      <c r="M16" s="83" t="s">
        <v>133</v>
      </c>
      <c r="N16" s="89">
        <v>628</v>
      </c>
      <c r="P16" s="21"/>
      <c r="Q16" s="21"/>
    </row>
    <row r="17" spans="2:17" ht="24" customHeight="1" x14ac:dyDescent="0.25">
      <c r="B17" s="215" t="s">
        <v>18</v>
      </c>
      <c r="C17" s="215"/>
      <c r="D17" s="215"/>
      <c r="E17" s="215"/>
      <c r="F17" s="215"/>
      <c r="G17" s="215"/>
      <c r="H17" s="215"/>
      <c r="I17" s="133"/>
      <c r="J17" s="1"/>
      <c r="K17" s="1"/>
      <c r="M17" s="83" t="s">
        <v>134</v>
      </c>
      <c r="N17" s="89">
        <v>636</v>
      </c>
      <c r="P17" s="21"/>
      <c r="Q17" s="21"/>
    </row>
    <row r="18" spans="2:17" ht="24" customHeight="1" thickBot="1" x14ac:dyDescent="0.3">
      <c r="B18" s="216" t="s">
        <v>19</v>
      </c>
      <c r="C18" s="217"/>
      <c r="D18" s="217"/>
      <c r="E18" s="217"/>
      <c r="F18" s="217"/>
      <c r="G18" s="217"/>
      <c r="H18" s="217"/>
      <c r="I18" s="22"/>
      <c r="J18" s="90"/>
      <c r="K18" s="91"/>
      <c r="M18" s="83" t="s">
        <v>135</v>
      </c>
      <c r="N18" s="89">
        <v>633</v>
      </c>
      <c r="P18" s="21"/>
      <c r="Q18" s="21"/>
    </row>
    <row r="19" spans="2:17" ht="33.65" customHeight="1" thickBot="1" x14ac:dyDescent="0.3">
      <c r="B19" s="190" t="s">
        <v>20</v>
      </c>
      <c r="C19" s="161"/>
      <c r="D19" s="161"/>
      <c r="E19" s="161"/>
      <c r="F19" s="161"/>
      <c r="G19" s="161"/>
      <c r="H19" s="162"/>
      <c r="I19" s="9"/>
      <c r="J19" s="92"/>
      <c r="K19" s="91"/>
      <c r="M19" s="83" t="s">
        <v>136</v>
      </c>
      <c r="N19" s="89"/>
      <c r="P19" s="21"/>
      <c r="Q19" s="21"/>
    </row>
    <row r="20" spans="2:17" ht="33.65" customHeight="1" thickBot="1" x14ac:dyDescent="0.3">
      <c r="B20" s="23" t="s">
        <v>21</v>
      </c>
      <c r="C20" s="24" t="s">
        <v>22</v>
      </c>
      <c r="D20" s="25" t="s">
        <v>23</v>
      </c>
      <c r="E20" s="25" t="s">
        <v>24</v>
      </c>
      <c r="F20" s="25" t="s">
        <v>25</v>
      </c>
      <c r="G20" s="182" t="s">
        <v>26</v>
      </c>
      <c r="H20" s="183"/>
      <c r="I20" s="26"/>
      <c r="J20" s="92"/>
      <c r="K20" s="91"/>
      <c r="M20" s="83" t="s">
        <v>137</v>
      </c>
      <c r="N20" s="89"/>
      <c r="P20" s="21"/>
      <c r="Q20" s="21"/>
    </row>
    <row r="21" spans="2:17" ht="29.15" customHeight="1" x14ac:dyDescent="0.3">
      <c r="B21" s="114" t="s">
        <v>27</v>
      </c>
      <c r="C21" s="115" t="s">
        <v>28</v>
      </c>
      <c r="D21" s="65">
        <v>100</v>
      </c>
      <c r="E21" s="66">
        <v>0.2</v>
      </c>
      <c r="F21" s="67">
        <v>100.2</v>
      </c>
      <c r="G21" s="184">
        <f t="shared" ref="G21:G50" si="0">IF((ABS((($K$13-$K$12)/235)*F21/100))&gt;0.01, ((($K$13-$K$12)/235)*F21/100), 0)</f>
        <v>1.2791489361702126E-2</v>
      </c>
      <c r="H21" s="185" t="e">
        <f t="shared" ref="H21:H26" si="1">IF((ABS((J13-J12)*E21/100))&gt;0.1, (J13-J12)*E21/100, 0)</f>
        <v>#VALUE!</v>
      </c>
      <c r="I21" s="31"/>
      <c r="K21" s="91"/>
      <c r="L21" s="1"/>
      <c r="M21" s="83" t="s">
        <v>138</v>
      </c>
      <c r="N21" s="89"/>
      <c r="P21" s="21"/>
      <c r="Q21" s="21"/>
    </row>
    <row r="22" spans="2:17" ht="29.15" customHeight="1" thickBot="1" x14ac:dyDescent="0.35">
      <c r="B22" s="32">
        <v>702.30010000000004</v>
      </c>
      <c r="C22" s="33" t="s">
        <v>29</v>
      </c>
      <c r="D22" s="34">
        <v>55</v>
      </c>
      <c r="E22" s="34">
        <v>1.7</v>
      </c>
      <c r="F22" s="35">
        <v>56.7</v>
      </c>
      <c r="G22" s="188">
        <f t="shared" si="0"/>
        <v>0</v>
      </c>
      <c r="H22" s="189" t="e">
        <f t="shared" si="1"/>
        <v>#VALUE!</v>
      </c>
      <c r="I22" s="31"/>
      <c r="M22" s="93" t="s">
        <v>139</v>
      </c>
      <c r="N22" s="94"/>
    </row>
    <row r="23" spans="2:17" ht="29.15" customHeight="1" x14ac:dyDescent="0.3">
      <c r="B23" s="32">
        <v>702.30020000000002</v>
      </c>
      <c r="C23" s="33" t="s">
        <v>30</v>
      </c>
      <c r="D23" s="34">
        <v>55</v>
      </c>
      <c r="E23" s="34">
        <v>1.7</v>
      </c>
      <c r="F23" s="35">
        <v>56.7</v>
      </c>
      <c r="G23" s="188">
        <f t="shared" si="0"/>
        <v>0</v>
      </c>
      <c r="H23" s="189">
        <f t="shared" si="1"/>
        <v>0</v>
      </c>
      <c r="I23" s="31"/>
      <c r="M23" s="79"/>
      <c r="N23" s="80">
        <v>2025</v>
      </c>
    </row>
    <row r="24" spans="2:17" ht="29.15" customHeight="1" x14ac:dyDescent="0.3">
      <c r="B24" s="32">
        <v>702.31010000000003</v>
      </c>
      <c r="C24" s="33" t="s">
        <v>31</v>
      </c>
      <c r="D24" s="34">
        <v>63</v>
      </c>
      <c r="E24" s="34">
        <v>2.7</v>
      </c>
      <c r="F24" s="35">
        <v>65.7</v>
      </c>
      <c r="G24" s="188">
        <f t="shared" si="0"/>
        <v>0</v>
      </c>
      <c r="H24" s="189">
        <f t="shared" si="1"/>
        <v>0</v>
      </c>
      <c r="I24" s="31"/>
      <c r="M24" s="83" t="s">
        <v>125</v>
      </c>
      <c r="N24" s="84" t="s">
        <v>126</v>
      </c>
    </row>
    <row r="25" spans="2:17" ht="29.15" customHeight="1" x14ac:dyDescent="0.3">
      <c r="B25" s="32">
        <v>702.31020000000001</v>
      </c>
      <c r="C25" s="33" t="s">
        <v>32</v>
      </c>
      <c r="D25" s="34">
        <v>63</v>
      </c>
      <c r="E25" s="34">
        <v>2.7</v>
      </c>
      <c r="F25" s="35">
        <v>65.7</v>
      </c>
      <c r="G25" s="188">
        <f t="shared" si="0"/>
        <v>0</v>
      </c>
      <c r="H25" s="189">
        <f t="shared" si="1"/>
        <v>0</v>
      </c>
      <c r="I25" s="31"/>
      <c r="M25" s="83" t="s">
        <v>127</v>
      </c>
      <c r="N25" s="89"/>
    </row>
    <row r="26" spans="2:17" ht="29.15" customHeight="1" x14ac:dyDescent="0.3">
      <c r="B26" s="32">
        <v>702.32010000000002</v>
      </c>
      <c r="C26" s="33" t="s">
        <v>33</v>
      </c>
      <c r="D26" s="34">
        <v>65</v>
      </c>
      <c r="E26" s="34">
        <v>8.1999999999999993</v>
      </c>
      <c r="F26" s="35">
        <v>73.2</v>
      </c>
      <c r="G26" s="188">
        <f t="shared" si="0"/>
        <v>0</v>
      </c>
      <c r="H26" s="189">
        <f t="shared" si="1"/>
        <v>0</v>
      </c>
      <c r="I26" s="31"/>
      <c r="M26" s="83" t="s">
        <v>129</v>
      </c>
      <c r="N26" s="89"/>
    </row>
    <row r="27" spans="2:17" ht="29.15" customHeight="1" x14ac:dyDescent="0.3">
      <c r="B27" s="32">
        <v>702.33010000000002</v>
      </c>
      <c r="C27" s="33" t="s">
        <v>34</v>
      </c>
      <c r="D27" s="34">
        <v>65</v>
      </c>
      <c r="E27" s="34">
        <v>8.1999999999999993</v>
      </c>
      <c r="F27" s="35">
        <v>73.2</v>
      </c>
      <c r="G27" s="188">
        <f t="shared" si="0"/>
        <v>0</v>
      </c>
      <c r="H27" s="189" t="e">
        <f>IF((ABS((#REF!-J18)*E27/100))&gt;0.1, (#REF!-J18)*E27/100, 0)</f>
        <v>#REF!</v>
      </c>
      <c r="I27" s="31"/>
      <c r="M27" s="83" t="s">
        <v>131</v>
      </c>
      <c r="N27" s="89"/>
    </row>
    <row r="28" spans="2:17" ht="29.15" customHeight="1" x14ac:dyDescent="0.3">
      <c r="B28" s="32">
        <v>702.34010000000001</v>
      </c>
      <c r="C28" s="33" t="s">
        <v>35</v>
      </c>
      <c r="D28" s="34">
        <v>65</v>
      </c>
      <c r="E28" s="34">
        <v>2.7</v>
      </c>
      <c r="F28" s="35">
        <v>67.7</v>
      </c>
      <c r="G28" s="188">
        <f t="shared" si="0"/>
        <v>0</v>
      </c>
      <c r="H28" s="189" t="e">
        <f>IF((ABS((J19-#REF!)*E28/100))&gt;0.1, (J19-#REF!)*E28/100, 0)</f>
        <v>#REF!</v>
      </c>
      <c r="I28" s="31"/>
      <c r="M28" s="83" t="s">
        <v>123</v>
      </c>
      <c r="N28" s="89"/>
    </row>
    <row r="29" spans="2:17" ht="29.15" customHeight="1" x14ac:dyDescent="0.3">
      <c r="B29" s="32">
        <v>702.34019999999998</v>
      </c>
      <c r="C29" s="33" t="s">
        <v>36</v>
      </c>
      <c r="D29" s="34">
        <v>65</v>
      </c>
      <c r="E29" s="36">
        <v>8.1999999999999993</v>
      </c>
      <c r="F29" s="35">
        <v>73.2</v>
      </c>
      <c r="G29" s="188">
        <f t="shared" si="0"/>
        <v>0</v>
      </c>
      <c r="H29" s="189">
        <f t="shared" ref="H29:H30" si="2">IF((ABS((J20-J19)*E29/100))&gt;0.1, (J20-J19)*E29/100, 0)</f>
        <v>0</v>
      </c>
      <c r="I29" s="31"/>
      <c r="M29" s="83" t="s">
        <v>132</v>
      </c>
      <c r="N29" s="89"/>
    </row>
    <row r="30" spans="2:17" ht="29.15" customHeight="1" x14ac:dyDescent="0.3">
      <c r="B30" s="32">
        <v>702.3501</v>
      </c>
      <c r="C30" s="33" t="s">
        <v>37</v>
      </c>
      <c r="D30" s="34">
        <v>57</v>
      </c>
      <c r="E30" s="34">
        <v>0.2</v>
      </c>
      <c r="F30" s="35">
        <v>57.2</v>
      </c>
      <c r="G30" s="188">
        <f t="shared" si="0"/>
        <v>0</v>
      </c>
      <c r="H30" s="189">
        <f t="shared" si="2"/>
        <v>0</v>
      </c>
      <c r="I30" s="31"/>
      <c r="M30" s="83" t="s">
        <v>133</v>
      </c>
      <c r="N30" s="89"/>
    </row>
    <row r="31" spans="2:17" ht="29.15" customHeight="1" x14ac:dyDescent="0.3">
      <c r="B31" s="37" t="s">
        <v>38</v>
      </c>
      <c r="C31" s="38" t="s">
        <v>37</v>
      </c>
      <c r="D31" s="39">
        <v>65</v>
      </c>
      <c r="E31" s="39">
        <v>0.2</v>
      </c>
      <c r="F31" s="40">
        <v>65.2</v>
      </c>
      <c r="G31" s="213">
        <f t="shared" si="0"/>
        <v>0</v>
      </c>
      <c r="H31" s="214" t="e">
        <f>IF((ABS((#REF!-J21)*E31/100))&gt;0.1, (#REF!-J21)*E31/100, 0)</f>
        <v>#REF!</v>
      </c>
      <c r="I31" s="31"/>
      <c r="M31" s="83" t="s">
        <v>134</v>
      </c>
      <c r="N31" s="89"/>
    </row>
    <row r="32" spans="2:17" ht="29.15" customHeight="1" x14ac:dyDescent="0.3">
      <c r="B32" s="32">
        <v>702.36009999999999</v>
      </c>
      <c r="C32" s="33" t="s">
        <v>39</v>
      </c>
      <c r="D32" s="34">
        <v>57</v>
      </c>
      <c r="E32" s="34">
        <v>0.2</v>
      </c>
      <c r="F32" s="35">
        <v>57.2</v>
      </c>
      <c r="G32" s="188">
        <f t="shared" si="0"/>
        <v>0</v>
      </c>
      <c r="H32" s="189" t="e">
        <f>IF((ABS((#REF!-#REF!)*E32/100))&gt;0.1, (#REF!-#REF!)*E32/100, 0)</f>
        <v>#REF!</v>
      </c>
      <c r="I32" s="31"/>
      <c r="M32" s="83" t="s">
        <v>135</v>
      </c>
      <c r="N32" s="89"/>
    </row>
    <row r="33" spans="2:14" ht="29.15" customHeight="1" x14ac:dyDescent="0.3">
      <c r="B33" s="37" t="s">
        <v>40</v>
      </c>
      <c r="C33" s="38" t="s">
        <v>39</v>
      </c>
      <c r="D33" s="39">
        <v>65</v>
      </c>
      <c r="E33" s="39">
        <v>0.2</v>
      </c>
      <c r="F33" s="40">
        <v>65.2</v>
      </c>
      <c r="G33" s="213">
        <f t="shared" si="0"/>
        <v>0</v>
      </c>
      <c r="H33" s="214" t="e">
        <f>IF((ABS((#REF!-#REF!)*E33/100))&gt;0.1, (#REF!-#REF!)*E33/100, 0)</f>
        <v>#REF!</v>
      </c>
      <c r="I33" s="31"/>
      <c r="M33" s="83" t="s">
        <v>136</v>
      </c>
      <c r="N33" s="89"/>
    </row>
    <row r="34" spans="2:14" ht="29.15" customHeight="1" x14ac:dyDescent="0.3">
      <c r="B34" s="32" t="s">
        <v>41</v>
      </c>
      <c r="C34" s="33" t="s">
        <v>42</v>
      </c>
      <c r="D34" s="34">
        <v>63</v>
      </c>
      <c r="E34" s="34">
        <v>2.7</v>
      </c>
      <c r="F34" s="35">
        <v>65.7</v>
      </c>
      <c r="G34" s="188">
        <f t="shared" si="0"/>
        <v>0</v>
      </c>
      <c r="H34" s="189" t="e">
        <f>IF((ABS((#REF!-#REF!)*E34/100))&gt;0.1, (#REF!-#REF!)*E34/100, 0)</f>
        <v>#REF!</v>
      </c>
      <c r="I34" s="31"/>
      <c r="M34" s="83" t="s">
        <v>137</v>
      </c>
      <c r="N34" s="89"/>
    </row>
    <row r="35" spans="2:14" ht="29.15" customHeight="1" x14ac:dyDescent="0.3">
      <c r="B35" s="32" t="s">
        <v>43</v>
      </c>
      <c r="C35" s="33" t="s">
        <v>44</v>
      </c>
      <c r="D35" s="34">
        <v>63</v>
      </c>
      <c r="E35" s="34">
        <v>2.7</v>
      </c>
      <c r="F35" s="35">
        <v>65.7</v>
      </c>
      <c r="G35" s="188">
        <f t="shared" si="0"/>
        <v>0</v>
      </c>
      <c r="H35" s="189" t="e">
        <f>IF((ABS((#REF!-#REF!)*E35/100))&gt;0.1, (#REF!-#REF!)*E35/100, 0)</f>
        <v>#REF!</v>
      </c>
      <c r="I35" s="31"/>
      <c r="M35" s="83" t="s">
        <v>138</v>
      </c>
      <c r="N35" s="89"/>
    </row>
    <row r="36" spans="2:14" ht="29.15" customHeight="1" thickBot="1" x14ac:dyDescent="0.35">
      <c r="B36" s="32" t="s">
        <v>45</v>
      </c>
      <c r="C36" s="33" t="s">
        <v>46</v>
      </c>
      <c r="D36" s="34">
        <v>65</v>
      </c>
      <c r="E36" s="34">
        <v>8.1999999999999993</v>
      </c>
      <c r="F36" s="35">
        <v>73.2</v>
      </c>
      <c r="G36" s="188">
        <f t="shared" si="0"/>
        <v>0</v>
      </c>
      <c r="H36" s="189" t="e">
        <f>IF((ABS((#REF!-#REF!)*E36/100))&gt;0.1, (#REF!-#REF!)*E36/100, 0)</f>
        <v>#REF!</v>
      </c>
      <c r="I36" s="31"/>
      <c r="M36" s="93" t="s">
        <v>139</v>
      </c>
      <c r="N36" s="94"/>
    </row>
    <row r="37" spans="2:14" ht="29.15" customHeight="1" x14ac:dyDescent="0.3">
      <c r="B37" s="32">
        <v>702.40009999999995</v>
      </c>
      <c r="C37" s="33" t="s">
        <v>47</v>
      </c>
      <c r="D37" s="34">
        <v>60</v>
      </c>
      <c r="E37" s="34">
        <v>2.7</v>
      </c>
      <c r="F37" s="35">
        <v>62.7</v>
      </c>
      <c r="G37" s="188">
        <f t="shared" si="0"/>
        <v>0</v>
      </c>
      <c r="H37" s="189" t="e">
        <f>IF((ABS((#REF!-#REF!)*E37/100))&gt;0.1, (#REF!-#REF!)*E37/100, 0)</f>
        <v>#REF!</v>
      </c>
      <c r="I37" s="31"/>
      <c r="M37" s="79"/>
      <c r="N37" s="80">
        <v>2026</v>
      </c>
    </row>
    <row r="38" spans="2:14" ht="29.15" customHeight="1" x14ac:dyDescent="0.3">
      <c r="B38" s="32">
        <v>702.40020000000004</v>
      </c>
      <c r="C38" s="33" t="s">
        <v>48</v>
      </c>
      <c r="D38" s="34">
        <v>60</v>
      </c>
      <c r="E38" s="36">
        <v>2.7</v>
      </c>
      <c r="F38" s="35">
        <v>62.7</v>
      </c>
      <c r="G38" s="188">
        <f t="shared" si="0"/>
        <v>0</v>
      </c>
      <c r="H38" s="189" t="e">
        <f>IF((ABS((#REF!-#REF!)*E38/100))&gt;0.1, (#REF!-#REF!)*E38/100, 0)</f>
        <v>#REF!</v>
      </c>
      <c r="I38" s="31"/>
      <c r="M38" s="83" t="s">
        <v>125</v>
      </c>
      <c r="N38" s="84" t="s">
        <v>126</v>
      </c>
    </row>
    <row r="39" spans="2:14" ht="29.15" customHeight="1" x14ac:dyDescent="0.3">
      <c r="B39" s="32">
        <v>702.41010000000006</v>
      </c>
      <c r="C39" s="33" t="s">
        <v>49</v>
      </c>
      <c r="D39" s="34">
        <v>65</v>
      </c>
      <c r="E39" s="34">
        <v>2.7</v>
      </c>
      <c r="F39" s="35">
        <v>67.7</v>
      </c>
      <c r="G39" s="188">
        <f t="shared" si="0"/>
        <v>0</v>
      </c>
      <c r="H39" s="189" t="e">
        <f>IF((ABS((#REF!-#REF!)*E39/100))&gt;0.1, (#REF!-#REF!)*E39/100, 0)</f>
        <v>#REF!</v>
      </c>
      <c r="I39" s="31"/>
      <c r="M39" s="83" t="s">
        <v>127</v>
      </c>
      <c r="N39" s="89"/>
    </row>
    <row r="40" spans="2:14" ht="29.15" customHeight="1" x14ac:dyDescent="0.3">
      <c r="B40" s="32">
        <v>702.42010000000005</v>
      </c>
      <c r="C40" s="33" t="s">
        <v>50</v>
      </c>
      <c r="D40" s="34">
        <v>65</v>
      </c>
      <c r="E40" s="34">
        <v>10.199999999999999</v>
      </c>
      <c r="F40" s="35">
        <v>75.2</v>
      </c>
      <c r="G40" s="188">
        <f t="shared" si="0"/>
        <v>0</v>
      </c>
      <c r="H40" s="189" t="e">
        <f>IF((ABS((#REF!-#REF!)*E40/100))&gt;0.1, (#REF!-#REF!)*E40/100, 0)</f>
        <v>#REF!</v>
      </c>
      <c r="I40" s="31"/>
      <c r="M40" s="83" t="s">
        <v>129</v>
      </c>
      <c r="N40" s="89"/>
    </row>
    <row r="41" spans="2:14" ht="29.15" customHeight="1" x14ac:dyDescent="0.3">
      <c r="B41" s="32">
        <v>702.43010000000004</v>
      </c>
      <c r="C41" s="33" t="s">
        <v>51</v>
      </c>
      <c r="D41" s="34">
        <v>65</v>
      </c>
      <c r="E41" s="34">
        <v>10.199999999999999</v>
      </c>
      <c r="F41" s="35">
        <v>75.2</v>
      </c>
      <c r="G41" s="188">
        <f t="shared" si="0"/>
        <v>0</v>
      </c>
      <c r="H41" s="189" t="e">
        <f>IF((ABS((#REF!-#REF!)*E41/100))&gt;0.1, (#REF!-#REF!)*E41/100, 0)</f>
        <v>#REF!</v>
      </c>
      <c r="I41" s="31"/>
      <c r="M41" s="83" t="s">
        <v>131</v>
      </c>
      <c r="N41" s="89"/>
    </row>
    <row r="42" spans="2:14" ht="29.15" customHeight="1" thickBot="1" x14ac:dyDescent="0.35">
      <c r="B42" s="32" t="s">
        <v>52</v>
      </c>
      <c r="C42" s="33" t="s">
        <v>53</v>
      </c>
      <c r="D42" s="34">
        <v>57</v>
      </c>
      <c r="E42" s="34">
        <v>0.2</v>
      </c>
      <c r="F42" s="35">
        <v>57.2</v>
      </c>
      <c r="G42" s="188">
        <f t="shared" si="0"/>
        <v>0</v>
      </c>
      <c r="H42" s="189" t="e">
        <f>IF((ABS((#REF!-#REF!)*E42/100))&gt;0.1, (#REF!-#REF!)*E42/100, 0)</f>
        <v>#REF!</v>
      </c>
      <c r="I42" s="31"/>
      <c r="M42" s="93" t="s">
        <v>123</v>
      </c>
      <c r="N42" s="94"/>
    </row>
    <row r="43" spans="2:14" ht="29.15" customHeight="1" x14ac:dyDescent="0.3">
      <c r="B43" s="37" t="s">
        <v>54</v>
      </c>
      <c r="C43" s="38" t="s">
        <v>53</v>
      </c>
      <c r="D43" s="39">
        <v>65</v>
      </c>
      <c r="E43" s="39">
        <v>0.2</v>
      </c>
      <c r="F43" s="40">
        <v>65.2</v>
      </c>
      <c r="G43" s="213">
        <f t="shared" si="0"/>
        <v>0</v>
      </c>
      <c r="H43" s="214" t="e">
        <f>IF((ABS((#REF!-#REF!)*E43/100))&gt;0.1, (#REF!-#REF!)*E43/100, 0)</f>
        <v>#REF!</v>
      </c>
      <c r="I43" s="31"/>
    </row>
    <row r="44" spans="2:14" ht="29.15" customHeight="1" x14ac:dyDescent="0.3">
      <c r="B44" s="32" t="s">
        <v>55</v>
      </c>
      <c r="C44" s="33" t="s">
        <v>56</v>
      </c>
      <c r="D44" s="34">
        <v>57</v>
      </c>
      <c r="E44" s="34">
        <v>0.2</v>
      </c>
      <c r="F44" s="35">
        <v>57.2</v>
      </c>
      <c r="G44" s="188">
        <f t="shared" si="0"/>
        <v>0</v>
      </c>
      <c r="H44" s="189" t="e">
        <f>IF((ABS((#REF!-#REF!)*E44/100))&gt;0.1, (#REF!-#REF!)*E44/100, 0)</f>
        <v>#REF!</v>
      </c>
      <c r="I44" s="31"/>
    </row>
    <row r="45" spans="2:14" ht="29.15" customHeight="1" x14ac:dyDescent="0.3">
      <c r="B45" s="37" t="s">
        <v>57</v>
      </c>
      <c r="C45" s="38" t="s">
        <v>56</v>
      </c>
      <c r="D45" s="39">
        <v>65</v>
      </c>
      <c r="E45" s="41">
        <v>0.2</v>
      </c>
      <c r="F45" s="40">
        <v>65.2</v>
      </c>
      <c r="G45" s="213">
        <f t="shared" si="0"/>
        <v>0</v>
      </c>
      <c r="H45" s="214" t="e">
        <f>IF((ABS((#REF!-#REF!)*E45/100))&gt;0.1, (#REF!-#REF!)*E45/100, 0)</f>
        <v>#REF!</v>
      </c>
      <c r="I45" s="31"/>
    </row>
    <row r="46" spans="2:14" ht="29.15" customHeight="1" x14ac:dyDescent="0.3">
      <c r="B46" s="32">
        <v>702.46010000000001</v>
      </c>
      <c r="C46" s="33" t="s">
        <v>58</v>
      </c>
      <c r="D46" s="34">
        <v>62</v>
      </c>
      <c r="E46" s="34">
        <v>0.2</v>
      </c>
      <c r="F46" s="35">
        <v>62.2</v>
      </c>
      <c r="G46" s="188">
        <f t="shared" si="0"/>
        <v>0</v>
      </c>
      <c r="H46" s="189" t="e">
        <f>IF((ABS((#REF!-#REF!)*E46/100))&gt;0.1, (#REF!-#REF!)*E46/100, 0)</f>
        <v>#REF!</v>
      </c>
      <c r="I46" s="31"/>
    </row>
    <row r="47" spans="2:14" ht="29.15" customHeight="1" x14ac:dyDescent="0.3">
      <c r="B47" s="32" t="s">
        <v>59</v>
      </c>
      <c r="C47" s="33" t="s">
        <v>60</v>
      </c>
      <c r="D47" s="34">
        <v>60</v>
      </c>
      <c r="E47" s="34">
        <v>2.7</v>
      </c>
      <c r="F47" s="35">
        <v>62.7</v>
      </c>
      <c r="G47" s="188">
        <f t="shared" si="0"/>
        <v>0</v>
      </c>
      <c r="H47" s="189" t="e">
        <f>IF((ABS((#REF!-#REF!)*E47/100))&gt;0.1, (#REF!-#REF!)*E47/100, 0)</f>
        <v>#REF!</v>
      </c>
      <c r="I47" s="31"/>
    </row>
    <row r="48" spans="2:14" ht="29.15" customHeight="1" x14ac:dyDescent="0.3">
      <c r="B48" s="32" t="s">
        <v>61</v>
      </c>
      <c r="C48" s="33" t="s">
        <v>62</v>
      </c>
      <c r="D48" s="34">
        <v>65</v>
      </c>
      <c r="E48" s="34">
        <v>2.7</v>
      </c>
      <c r="F48" s="35">
        <v>67.7</v>
      </c>
      <c r="G48" s="188">
        <f t="shared" si="0"/>
        <v>0</v>
      </c>
      <c r="H48" s="189" t="e">
        <f>IF((ABS((#REF!-#REF!)*E48/100))&gt;0.1, (#REF!-#REF!)*E48/100, 0)</f>
        <v>#REF!</v>
      </c>
      <c r="I48" s="31"/>
    </row>
    <row r="49" spans="2:17" ht="29.15" customHeight="1" x14ac:dyDescent="0.3">
      <c r="B49" s="32" t="s">
        <v>63</v>
      </c>
      <c r="C49" s="33" t="s">
        <v>64</v>
      </c>
      <c r="D49" s="34">
        <v>62</v>
      </c>
      <c r="E49" s="34">
        <v>0.2</v>
      </c>
      <c r="F49" s="35">
        <v>62.2</v>
      </c>
      <c r="G49" s="188">
        <f t="shared" si="0"/>
        <v>0</v>
      </c>
      <c r="H49" s="189" t="e">
        <f>IF((ABS((#REF!-#REF!)*E49/100))&gt;0.1, (#REF!-#REF!)*E49/100, 0)</f>
        <v>#REF!</v>
      </c>
      <c r="I49" s="31"/>
    </row>
    <row r="50" spans="2:17" ht="29.15" customHeight="1" x14ac:dyDescent="0.3">
      <c r="B50" s="32" t="s">
        <v>65</v>
      </c>
      <c r="C50" s="33" t="s">
        <v>66</v>
      </c>
      <c r="D50" s="34">
        <v>40</v>
      </c>
      <c r="E50" s="34">
        <v>0.2</v>
      </c>
      <c r="F50" s="35">
        <v>40.200000000000003</v>
      </c>
      <c r="G50" s="188">
        <f t="shared" si="0"/>
        <v>0</v>
      </c>
      <c r="H50" s="189" t="e">
        <f>IF((ABS((#REF!-#REF!)*E50/100))&gt;0.1, (#REF!-#REF!)*E50/100, 0)</f>
        <v>#REF!</v>
      </c>
      <c r="I50" s="31"/>
    </row>
    <row r="51" spans="2:17" ht="29.15" customHeight="1" x14ac:dyDescent="0.3">
      <c r="B51" s="32" t="s">
        <v>65</v>
      </c>
      <c r="C51" s="33" t="s">
        <v>67</v>
      </c>
      <c r="D51" s="42"/>
      <c r="E51" s="42"/>
      <c r="F51" s="43"/>
      <c r="G51" s="204" t="s">
        <v>68</v>
      </c>
      <c r="H51" s="205" t="e">
        <f>IF((ABS((#REF!-#REF!)*E51/100))&gt;0.1, (#REF!-#REF!)*E51/100, 0)</f>
        <v>#REF!</v>
      </c>
      <c r="I51" s="31"/>
    </row>
    <row r="52" spans="2:17" ht="29.15" customHeight="1" x14ac:dyDescent="0.3">
      <c r="B52" s="32" t="s">
        <v>151</v>
      </c>
      <c r="C52" s="33" t="s">
        <v>152</v>
      </c>
      <c r="D52" s="120">
        <v>50</v>
      </c>
      <c r="E52" s="120">
        <v>0.2</v>
      </c>
      <c r="F52" s="121">
        <v>50.2</v>
      </c>
      <c r="G52" s="206">
        <f t="shared" ref="G52" si="3">IF((ABS((($K$13-$K$12)/235)*F52/100))&gt;0.01, ((($K$13-$K$12)/235)*F52/100), 0)</f>
        <v>0</v>
      </c>
      <c r="H52" s="207" t="e">
        <f>IF((ABS((#REF!-#REF!)*E52/100))&gt;0.1, (#REF!-#REF!)*E52/100, 0)</f>
        <v>#REF!</v>
      </c>
      <c r="I52" s="31"/>
    </row>
    <row r="53" spans="2:17" ht="29.15" customHeight="1" thickBot="1" x14ac:dyDescent="0.35">
      <c r="B53" s="208" t="s">
        <v>69</v>
      </c>
      <c r="C53" s="209"/>
      <c r="D53" s="209"/>
      <c r="E53" s="209"/>
      <c r="F53" s="209"/>
      <c r="G53" s="209"/>
      <c r="H53" s="210"/>
      <c r="I53" s="31"/>
    </row>
    <row r="54" spans="2:17" ht="45" customHeight="1" thickBot="1" x14ac:dyDescent="0.35">
      <c r="B54" s="44"/>
      <c r="C54" s="45"/>
      <c r="D54" s="46"/>
      <c r="E54" s="47"/>
      <c r="F54" s="48"/>
      <c r="G54" s="49"/>
      <c r="H54" s="49"/>
      <c r="I54" s="31"/>
    </row>
    <row r="55" spans="2:17" ht="46" customHeight="1" thickBot="1" x14ac:dyDescent="0.3">
      <c r="B55" s="190" t="s">
        <v>70</v>
      </c>
      <c r="C55" s="161"/>
      <c r="D55" s="161"/>
      <c r="E55" s="161"/>
      <c r="F55" s="161"/>
      <c r="G55" s="161"/>
      <c r="H55" s="162"/>
      <c r="I55" s="9"/>
    </row>
    <row r="56" spans="2:17" ht="44.15" customHeight="1" thickBot="1" x14ac:dyDescent="0.3">
      <c r="B56" s="23" t="s">
        <v>21</v>
      </c>
      <c r="C56" s="24" t="s">
        <v>22</v>
      </c>
      <c r="D56" s="25" t="s">
        <v>23</v>
      </c>
      <c r="E56" s="25" t="s">
        <v>24</v>
      </c>
      <c r="F56" s="25" t="s">
        <v>25</v>
      </c>
      <c r="G56" s="182" t="s">
        <v>161</v>
      </c>
      <c r="H56" s="183"/>
      <c r="I56" s="26"/>
    </row>
    <row r="57" spans="2:17" ht="24.65" customHeight="1" thickBot="1" x14ac:dyDescent="0.35">
      <c r="B57" s="50" t="s">
        <v>71</v>
      </c>
      <c r="C57" s="51" t="s">
        <v>72</v>
      </c>
      <c r="D57" s="52">
        <v>65</v>
      </c>
      <c r="E57" s="53">
        <v>1</v>
      </c>
      <c r="F57" s="54">
        <f>D57+E57</f>
        <v>66</v>
      </c>
      <c r="G57" s="211">
        <f>IF((ABS((($K$13-$K$12)/2000)*F57/100))&gt;0.001, ((($K$13-$K$12)/2000)*F57/100), 0)</f>
        <v>0</v>
      </c>
      <c r="H57" s="212" t="e">
        <f>IF((ABS((#REF!-#REF!)*E57/100))&gt;0.1, (#REF!-#REF!)*E57/100, 0)</f>
        <v>#REF!</v>
      </c>
      <c r="I57" s="31"/>
    </row>
    <row r="58" spans="2:17" ht="45" customHeight="1" thickBot="1" x14ac:dyDescent="0.35">
      <c r="B58" s="44"/>
      <c r="C58" s="45"/>
      <c r="D58" s="46"/>
      <c r="E58" s="47"/>
      <c r="F58" s="48"/>
      <c r="G58" s="49"/>
      <c r="H58" s="49"/>
      <c r="I58" s="31"/>
    </row>
    <row r="59" spans="2:17" ht="46" customHeight="1" thickBot="1" x14ac:dyDescent="0.3">
      <c r="B59" s="190" t="s">
        <v>73</v>
      </c>
      <c r="C59" s="161"/>
      <c r="D59" s="161"/>
      <c r="E59" s="161"/>
      <c r="F59" s="161"/>
      <c r="G59" s="161"/>
      <c r="H59" s="162"/>
      <c r="I59" s="9"/>
      <c r="P59" s="21"/>
      <c r="Q59" s="21"/>
    </row>
    <row r="60" spans="2:17" ht="44.15" customHeight="1" thickBot="1" x14ac:dyDescent="0.3">
      <c r="B60" s="23" t="s">
        <v>21</v>
      </c>
      <c r="C60" s="24" t="s">
        <v>22</v>
      </c>
      <c r="D60" s="25" t="s">
        <v>23</v>
      </c>
      <c r="E60" s="25" t="s">
        <v>24</v>
      </c>
      <c r="F60" s="25" t="s">
        <v>25</v>
      </c>
      <c r="G60" s="182" t="s">
        <v>162</v>
      </c>
      <c r="H60" s="183"/>
      <c r="I60" s="26"/>
      <c r="P60" s="21"/>
      <c r="Q60" s="21"/>
    </row>
    <row r="61" spans="2:17" ht="22.5" customHeight="1" thickBot="1" x14ac:dyDescent="0.35">
      <c r="B61" s="99" t="s">
        <v>74</v>
      </c>
      <c r="C61" s="100" t="s">
        <v>75</v>
      </c>
      <c r="D61" s="101">
        <v>56</v>
      </c>
      <c r="E61" s="102">
        <v>0.2</v>
      </c>
      <c r="F61" s="103">
        <v>56.2</v>
      </c>
      <c r="G61" s="200">
        <f>IF((ABS((($K$13-$K$12)/235)*F61/100))&gt;0.01, ((($K$13-$K$12)/235)*F61/100), 0)</f>
        <v>0</v>
      </c>
      <c r="H61" s="201" t="e">
        <f>IF((ABS((#REF!-#REF!)*E61/100))&gt;0.1, (#REF!-#REF!)*E61/100, 0)</f>
        <v>#REF!</v>
      </c>
      <c r="I61" s="31"/>
      <c r="P61" s="21"/>
      <c r="Q61" s="21"/>
    </row>
    <row r="62" spans="2:17" ht="44.15" customHeight="1" thickBot="1" x14ac:dyDescent="0.3">
      <c r="B62" s="23" t="s">
        <v>21</v>
      </c>
      <c r="C62" s="24" t="s">
        <v>22</v>
      </c>
      <c r="D62" s="25" t="s">
        <v>23</v>
      </c>
      <c r="E62" s="25" t="s">
        <v>24</v>
      </c>
      <c r="F62" s="25" t="s">
        <v>25</v>
      </c>
      <c r="G62" s="182" t="s">
        <v>163</v>
      </c>
      <c r="H62" s="183"/>
      <c r="I62" s="26"/>
      <c r="P62" s="21"/>
      <c r="Q62" s="21"/>
    </row>
    <row r="63" spans="2:17" ht="22.5" customHeight="1" thickBot="1" x14ac:dyDescent="0.35">
      <c r="B63" s="50" t="s">
        <v>74</v>
      </c>
      <c r="C63" s="104" t="s">
        <v>75</v>
      </c>
      <c r="D63" s="52">
        <v>56</v>
      </c>
      <c r="E63" s="53">
        <v>0.2</v>
      </c>
      <c r="F63" s="54">
        <v>56.2</v>
      </c>
      <c r="G63" s="202">
        <f>IF((ABS((($K$13-$K$12)/2000)*F63/100))&gt;0.001, ((($K$13-$K$12)/2000)*F63/100), 0)</f>
        <v>0</v>
      </c>
      <c r="H63" s="203" t="e">
        <f>IF((ABS((#REF!-#REF!)*E63/100))&gt;0.1, (#REF!-#REF!)*E63/100, 0)</f>
        <v>#REF!</v>
      </c>
      <c r="I63" s="31"/>
      <c r="P63" s="21"/>
      <c r="Q63" s="21"/>
    </row>
    <row r="64" spans="2:17" ht="44.15" customHeight="1" thickBot="1" x14ac:dyDescent="0.3">
      <c r="B64" s="23" t="s">
        <v>21</v>
      </c>
      <c r="C64" s="24" t="s">
        <v>22</v>
      </c>
      <c r="D64" s="25" t="s">
        <v>23</v>
      </c>
      <c r="E64" s="25" t="s">
        <v>24</v>
      </c>
      <c r="F64" s="25" t="s">
        <v>25</v>
      </c>
      <c r="G64" s="182" t="s">
        <v>162</v>
      </c>
      <c r="H64" s="183"/>
      <c r="I64" s="26"/>
      <c r="P64" s="21"/>
      <c r="Q64" s="21"/>
    </row>
    <row r="65" spans="2:17" ht="22" customHeight="1" thickBot="1" x14ac:dyDescent="0.35">
      <c r="B65" s="27" t="s">
        <v>76</v>
      </c>
      <c r="C65" s="55" t="s">
        <v>77</v>
      </c>
      <c r="D65" s="28">
        <v>95</v>
      </c>
      <c r="E65" s="29">
        <v>0.2</v>
      </c>
      <c r="F65" s="30">
        <v>95.2</v>
      </c>
      <c r="G65" s="191">
        <f>IF((ABS((($K$13-$K$12)/235)*F65/100))&gt;0.01, ((($K$13-$K$12)/235)*F65/100), 0)</f>
        <v>1.2153191489361701E-2</v>
      </c>
      <c r="H65" s="192" t="e">
        <f>IF((ABS((#REF!-#REF!)*E65/100))&gt;0.1, (#REF!-#REF!)*E65/100, 0)</f>
        <v>#REF!</v>
      </c>
      <c r="I65" s="31"/>
    </row>
    <row r="66" spans="2:17" ht="44.15" customHeight="1" thickBot="1" x14ac:dyDescent="0.3">
      <c r="B66" s="23" t="s">
        <v>21</v>
      </c>
      <c r="C66" s="24" t="s">
        <v>22</v>
      </c>
      <c r="D66" s="25" t="s">
        <v>23</v>
      </c>
      <c r="E66" s="25" t="s">
        <v>24</v>
      </c>
      <c r="F66" s="25" t="s">
        <v>25</v>
      </c>
      <c r="G66" s="182" t="s">
        <v>163</v>
      </c>
      <c r="H66" s="183"/>
    </row>
    <row r="67" spans="2:17" ht="22" customHeight="1" thickBot="1" x14ac:dyDescent="0.3">
      <c r="B67" s="105" t="s">
        <v>78</v>
      </c>
      <c r="C67" s="106" t="s">
        <v>79</v>
      </c>
      <c r="D67" s="107">
        <v>40</v>
      </c>
      <c r="E67" s="107">
        <v>0.2</v>
      </c>
      <c r="F67" s="108">
        <v>40.200000000000003</v>
      </c>
      <c r="G67" s="193">
        <f>IF((ABS((($K$13-$K$12)/2000)*F67/100))&gt;0.001, ((($K$13-$K$12)/2000)*F67/100), 0)</f>
        <v>0</v>
      </c>
      <c r="H67" s="194" t="e">
        <f>IF((ABS((#REF!-#REF!)*E67/100))&gt;0.1, (#REF!-#REF!)*E67/100, 0)</f>
        <v>#REF!</v>
      </c>
      <c r="I67" s="26"/>
      <c r="P67" s="21"/>
      <c r="Q67" s="21"/>
    </row>
    <row r="68" spans="2:17" ht="44.15" customHeight="1" thickBot="1" x14ac:dyDescent="0.35">
      <c r="B68" s="195" t="s">
        <v>80</v>
      </c>
      <c r="C68" s="196"/>
      <c r="D68" s="196"/>
      <c r="E68" s="196"/>
      <c r="F68" s="196"/>
      <c r="G68" s="196"/>
      <c r="H68" s="197"/>
      <c r="I68" s="31"/>
      <c r="P68" s="21"/>
      <c r="Q68" s="21"/>
    </row>
    <row r="69" spans="2:17" ht="44.15" customHeight="1" thickBot="1" x14ac:dyDescent="0.3">
      <c r="B69" s="23" t="s">
        <v>21</v>
      </c>
      <c r="C69" s="24" t="s">
        <v>22</v>
      </c>
      <c r="D69" s="25" t="s">
        <v>23</v>
      </c>
      <c r="E69" s="25" t="s">
        <v>24</v>
      </c>
      <c r="F69" s="25" t="s">
        <v>25</v>
      </c>
      <c r="G69" s="182" t="s">
        <v>164</v>
      </c>
      <c r="H69" s="183"/>
    </row>
    <row r="70" spans="2:17" ht="22" customHeight="1" thickBot="1" x14ac:dyDescent="0.3">
      <c r="B70" s="50" t="s">
        <v>74</v>
      </c>
      <c r="C70" s="51" t="s">
        <v>75</v>
      </c>
      <c r="D70" s="52">
        <v>56</v>
      </c>
      <c r="E70" s="53">
        <v>0.2</v>
      </c>
      <c r="F70" s="54">
        <v>56.2</v>
      </c>
      <c r="G70" s="211">
        <f>IF((ABS((($K$13-$K$12)/14400)*F70/100))&gt;0.002, ((($K$13-$K$12)/14400)*F70/100), 0)</f>
        <v>0</v>
      </c>
      <c r="H70" s="212" t="e">
        <f>IF((ABS((#REF!-#REF!)*E70/100))&gt;0.1, (#REF!-#REF!)*E70/100, 0)</f>
        <v>#REF!</v>
      </c>
      <c r="I70" s="9"/>
    </row>
    <row r="71" spans="2:17" ht="56.25" customHeight="1" thickBot="1" x14ac:dyDescent="0.3">
      <c r="I71" s="26"/>
    </row>
    <row r="72" spans="2:17" ht="46" customHeight="1" thickBot="1" x14ac:dyDescent="0.35">
      <c r="B72" s="190" t="s">
        <v>81</v>
      </c>
      <c r="C72" s="161"/>
      <c r="D72" s="161"/>
      <c r="E72" s="161"/>
      <c r="F72" s="161"/>
      <c r="G72" s="161"/>
      <c r="H72" s="162"/>
      <c r="I72" s="31"/>
    </row>
    <row r="73" spans="2:17" ht="44.15" customHeight="1" thickBot="1" x14ac:dyDescent="0.35">
      <c r="B73" s="57" t="s">
        <v>21</v>
      </c>
      <c r="C73" s="24" t="s">
        <v>22</v>
      </c>
      <c r="D73" s="25" t="s">
        <v>23</v>
      </c>
      <c r="E73" s="25" t="s">
        <v>82</v>
      </c>
      <c r="F73" s="25" t="s">
        <v>25</v>
      </c>
      <c r="G73" s="182" t="s">
        <v>83</v>
      </c>
      <c r="H73" s="183"/>
      <c r="I73" s="31"/>
    </row>
    <row r="74" spans="2:17" ht="22" customHeight="1" x14ac:dyDescent="0.3">
      <c r="B74" s="58" t="s">
        <v>84</v>
      </c>
      <c r="C74" s="55" t="s">
        <v>85</v>
      </c>
      <c r="D74" s="28">
        <v>9</v>
      </c>
      <c r="E74" s="29">
        <v>0.2</v>
      </c>
      <c r="F74" s="30">
        <v>9.1999999999999993</v>
      </c>
      <c r="G74" s="191">
        <f t="shared" ref="G74:G82" si="4">IF((ABS(($K$13-$K$12)*F74/100))&gt;0.1, ($K$13-$K$12)*F74/100, 0)</f>
        <v>0.27599999999999997</v>
      </c>
      <c r="H74" s="192" t="e">
        <f>IF((ABS((#REF!-#REF!)*E74/100))&gt;0.1, (#REF!-#REF!)*E74/100, 0)</f>
        <v>#REF!</v>
      </c>
      <c r="I74" s="31"/>
    </row>
    <row r="75" spans="2:17" ht="22" customHeight="1" x14ac:dyDescent="0.3">
      <c r="B75" s="59" t="s">
        <v>86</v>
      </c>
      <c r="C75" s="56" t="s">
        <v>87</v>
      </c>
      <c r="D75" s="34">
        <v>9</v>
      </c>
      <c r="E75" s="34">
        <v>0.2</v>
      </c>
      <c r="F75" s="35">
        <v>9.1999999999999993</v>
      </c>
      <c r="G75" s="188">
        <f t="shared" si="4"/>
        <v>0.27599999999999997</v>
      </c>
      <c r="H75" s="189" t="e">
        <f>IF((ABS((#REF!-#REF!)*E75/100))&gt;0.1, (#REF!-#REF!)*E75/100, 0)</f>
        <v>#REF!</v>
      </c>
      <c r="I75" s="31"/>
    </row>
    <row r="76" spans="2:17" ht="22" customHeight="1" x14ac:dyDescent="0.3">
      <c r="B76" s="59" t="s">
        <v>88</v>
      </c>
      <c r="C76" s="56" t="s">
        <v>89</v>
      </c>
      <c r="D76" s="34">
        <v>9</v>
      </c>
      <c r="E76" s="34">
        <v>0.2</v>
      </c>
      <c r="F76" s="35">
        <v>9.1999999999999993</v>
      </c>
      <c r="G76" s="188">
        <f t="shared" si="4"/>
        <v>0.27599999999999997</v>
      </c>
      <c r="H76" s="189" t="e">
        <f>IF((ABS((#REF!-#REF!)*E76/100))&gt;0.1, (#REF!-#REF!)*E76/100, 0)</f>
        <v>#REF!</v>
      </c>
      <c r="I76" s="31"/>
    </row>
    <row r="77" spans="2:17" ht="22" customHeight="1" x14ac:dyDescent="0.3">
      <c r="B77" s="59" t="s">
        <v>90</v>
      </c>
      <c r="C77" s="56" t="s">
        <v>91</v>
      </c>
      <c r="D77" s="34">
        <v>7.5</v>
      </c>
      <c r="E77" s="34">
        <v>0.2</v>
      </c>
      <c r="F77" s="35">
        <v>7.7</v>
      </c>
      <c r="G77" s="188">
        <f t="shared" si="4"/>
        <v>0.23100000000000001</v>
      </c>
      <c r="H77" s="189" t="e">
        <f>IF((ABS((#REF!-#REF!)*E77/100))&gt;0.1, (#REF!-#REF!)*E77/100, 0)</f>
        <v>#REF!</v>
      </c>
      <c r="I77" s="31"/>
    </row>
    <row r="78" spans="2:17" ht="22" customHeight="1" x14ac:dyDescent="0.3">
      <c r="B78" s="59" t="s">
        <v>92</v>
      </c>
      <c r="C78" s="56" t="s">
        <v>93</v>
      </c>
      <c r="D78" s="34">
        <v>7.5</v>
      </c>
      <c r="E78" s="34">
        <v>0.2</v>
      </c>
      <c r="F78" s="35">
        <v>7.7</v>
      </c>
      <c r="G78" s="188">
        <f t="shared" si="4"/>
        <v>0.23100000000000001</v>
      </c>
      <c r="H78" s="189" t="e">
        <f>IF((ABS((#REF!-#REF!)*E78/100))&gt;0.1, (#REF!-#REF!)*E78/100, 0)</f>
        <v>#REF!</v>
      </c>
      <c r="I78" s="31"/>
    </row>
    <row r="79" spans="2:17" ht="22" customHeight="1" x14ac:dyDescent="0.3">
      <c r="B79" s="59" t="s">
        <v>94</v>
      </c>
      <c r="C79" s="56" t="s">
        <v>95</v>
      </c>
      <c r="D79" s="34">
        <v>7.5</v>
      </c>
      <c r="E79" s="34">
        <v>0.2</v>
      </c>
      <c r="F79" s="35">
        <v>7.7</v>
      </c>
      <c r="G79" s="188">
        <f t="shared" si="4"/>
        <v>0.23100000000000001</v>
      </c>
      <c r="H79" s="189" t="e">
        <f>IF((ABS((#REF!-#REF!)*E79/100))&gt;0.1, (#REF!-#REF!)*E79/100, 0)</f>
        <v>#REF!</v>
      </c>
      <c r="I79" s="31"/>
    </row>
    <row r="80" spans="2:17" ht="22" customHeight="1" x14ac:dyDescent="0.3">
      <c r="B80" s="59" t="s">
        <v>96</v>
      </c>
      <c r="C80" s="56" t="s">
        <v>97</v>
      </c>
      <c r="D80" s="34">
        <v>7.5</v>
      </c>
      <c r="E80" s="34">
        <v>0.2</v>
      </c>
      <c r="F80" s="35">
        <v>7.7</v>
      </c>
      <c r="G80" s="188">
        <f t="shared" si="4"/>
        <v>0.23100000000000001</v>
      </c>
      <c r="H80" s="189" t="e">
        <f>IF((ABS((#REF!-#REF!)*E80/100))&gt;0.1, (#REF!-#REF!)*E80/100, 0)</f>
        <v>#REF!</v>
      </c>
      <c r="I80" s="31"/>
    </row>
    <row r="81" spans="2:14" ht="22" customHeight="1" x14ac:dyDescent="0.25">
      <c r="B81" s="59" t="s">
        <v>158</v>
      </c>
      <c r="C81" s="56" t="s">
        <v>159</v>
      </c>
      <c r="D81" s="120">
        <v>13.5</v>
      </c>
      <c r="E81" s="120">
        <v>0.2</v>
      </c>
      <c r="F81" s="121">
        <v>13.7</v>
      </c>
      <c r="G81" s="188">
        <f t="shared" si="4"/>
        <v>0.41099999999999992</v>
      </c>
      <c r="H81" s="189" t="e">
        <f>IF((ABS((#REF!-#REF!)*E81/100))&gt;0.1, (#REF!-#REF!)*E81/100, 0)</f>
        <v>#REF!</v>
      </c>
    </row>
    <row r="82" spans="2:14" ht="22" customHeight="1" thickBot="1" x14ac:dyDescent="0.3">
      <c r="B82" s="13" t="s">
        <v>98</v>
      </c>
      <c r="C82" s="60" t="s">
        <v>160</v>
      </c>
      <c r="D82" s="122">
        <v>12</v>
      </c>
      <c r="E82" s="122">
        <v>0.2</v>
      </c>
      <c r="F82" s="123">
        <v>12.2</v>
      </c>
      <c r="G82" s="186">
        <f t="shared" si="4"/>
        <v>0.36599999999999994</v>
      </c>
      <c r="H82" s="187" t="e">
        <f>IF((ABS((#REF!-#REF!)*E82/100))&gt;0.1, (#REF!-#REF!)*E82/100, 0)</f>
        <v>#REF!</v>
      </c>
      <c r="I82" s="9"/>
    </row>
    <row r="83" spans="2:14" ht="56.25" customHeight="1" thickBot="1" x14ac:dyDescent="0.3">
      <c r="I83" s="26"/>
    </row>
    <row r="84" spans="2:14" ht="46" customHeight="1" thickBot="1" x14ac:dyDescent="0.35">
      <c r="B84" s="190" t="s">
        <v>99</v>
      </c>
      <c r="C84" s="161"/>
      <c r="D84" s="161"/>
      <c r="E84" s="161"/>
      <c r="F84" s="161"/>
      <c r="G84" s="161"/>
      <c r="H84" s="162"/>
      <c r="I84" s="31"/>
    </row>
    <row r="85" spans="2:14" ht="43.5" customHeight="1" thickBot="1" x14ac:dyDescent="0.35">
      <c r="B85" s="57" t="s">
        <v>21</v>
      </c>
      <c r="C85" s="24" t="s">
        <v>22</v>
      </c>
      <c r="D85" s="25" t="s">
        <v>23</v>
      </c>
      <c r="E85" s="25" t="s">
        <v>82</v>
      </c>
      <c r="F85" s="25" t="s">
        <v>25</v>
      </c>
      <c r="G85" s="182" t="s">
        <v>83</v>
      </c>
      <c r="H85" s="183"/>
      <c r="I85" s="31"/>
    </row>
    <row r="86" spans="2:14" ht="22" customHeight="1" x14ac:dyDescent="0.25">
      <c r="B86" s="63" t="s">
        <v>100</v>
      </c>
      <c r="C86" s="64" t="s">
        <v>101</v>
      </c>
      <c r="D86" s="65">
        <v>6.5</v>
      </c>
      <c r="E86" s="66">
        <v>1</v>
      </c>
      <c r="F86" s="67">
        <v>7.5</v>
      </c>
      <c r="G86" s="184">
        <f>IF((ABS(($K$13-$K$12)*F86/100))&gt;0.1, ($K$13-$K$12)*F86/100, 0)</f>
        <v>0.22500000000000001</v>
      </c>
      <c r="H86" s="185" t="e">
        <f>IF((ABS((#REF!-#REF!)*E86/100))&gt;0.1, (#REF!-#REF!)*E86/100, 0)</f>
        <v>#REF!</v>
      </c>
    </row>
    <row r="87" spans="2:14" ht="22" customHeight="1" thickBot="1" x14ac:dyDescent="0.3">
      <c r="B87" s="68" t="s">
        <v>102</v>
      </c>
      <c r="C87" s="60" t="s">
        <v>103</v>
      </c>
      <c r="D87" s="61">
        <v>6.5</v>
      </c>
      <c r="E87" s="61">
        <v>1</v>
      </c>
      <c r="F87" s="62">
        <v>7.5</v>
      </c>
      <c r="G87" s="186">
        <f>IF((ABS(($K$13-$K$12)*F87/100))&gt;0.1, ($K$13-$K$12)*F87/100, 0)</f>
        <v>0.22500000000000001</v>
      </c>
      <c r="H87" s="187" t="e">
        <f>IF((ABS((#REF!-#REF!)*E87/100))&gt;0.1, (#REF!-#REF!)*E87/100, 0)</f>
        <v>#REF!</v>
      </c>
    </row>
    <row r="88" spans="2:14" ht="43.5" customHeight="1" thickBot="1" x14ac:dyDescent="0.3"/>
    <row r="89" spans="2:14" ht="30" customHeight="1" thickBot="1" x14ac:dyDescent="0.3">
      <c r="B89" s="172" t="s">
        <v>104</v>
      </c>
      <c r="C89" s="173"/>
      <c r="D89" s="173"/>
      <c r="E89" s="173"/>
      <c r="F89" s="173"/>
      <c r="G89" s="173"/>
      <c r="H89" s="174"/>
    </row>
    <row r="90" spans="2:14" ht="71.150000000000006" customHeight="1" thickBot="1" x14ac:dyDescent="0.3">
      <c r="B90" s="160" t="s">
        <v>167</v>
      </c>
      <c r="C90" s="161"/>
      <c r="D90" s="161"/>
      <c r="E90" s="161"/>
      <c r="F90" s="161"/>
      <c r="G90" s="161"/>
      <c r="H90" s="162"/>
    </row>
    <row r="91" spans="2:14" ht="22" customHeight="1" thickBot="1" x14ac:dyDescent="0.3">
      <c r="B91" s="156"/>
      <c r="C91" s="156"/>
      <c r="D91" s="156"/>
      <c r="E91" s="156"/>
      <c r="F91" s="156"/>
      <c r="G91" s="156"/>
      <c r="H91" s="156"/>
    </row>
    <row r="92" spans="2:14" ht="41.5" customHeight="1" x14ac:dyDescent="0.25">
      <c r="B92" s="163" t="s">
        <v>146</v>
      </c>
      <c r="C92" s="132" t="s">
        <v>105</v>
      </c>
      <c r="D92" s="69" t="s">
        <v>106</v>
      </c>
      <c r="E92" s="175" t="s">
        <v>107</v>
      </c>
      <c r="F92" s="175"/>
      <c r="G92" s="176" t="s">
        <v>108</v>
      </c>
      <c r="H92" s="177"/>
    </row>
    <row r="93" spans="2:14" ht="33" customHeight="1" thickBot="1" x14ac:dyDescent="0.3">
      <c r="B93" s="164"/>
      <c r="C93" s="181">
        <v>235</v>
      </c>
      <c r="D93" s="181"/>
      <c r="E93" s="181"/>
      <c r="F93" s="181"/>
      <c r="G93" s="178"/>
      <c r="H93" s="179"/>
    </row>
    <row r="94" spans="2:14" s="70" customFormat="1" ht="33" customHeight="1" x14ac:dyDescent="0.35">
      <c r="B94" s="156"/>
      <c r="C94" s="156"/>
      <c r="D94" s="156"/>
      <c r="E94" s="156"/>
      <c r="F94" s="156"/>
      <c r="G94" s="156"/>
      <c r="H94" s="156"/>
      <c r="J94" s="10"/>
      <c r="K94" s="10"/>
      <c r="L94" s="10"/>
      <c r="M94" s="1"/>
      <c r="N94" s="1"/>
    </row>
    <row r="95" spans="2:14" s="70" customFormat="1" ht="33" customHeight="1" x14ac:dyDescent="0.35">
      <c r="B95" s="157" t="s">
        <v>147</v>
      </c>
      <c r="C95" s="157"/>
      <c r="D95" s="157"/>
      <c r="E95" s="157"/>
      <c r="F95" s="157"/>
      <c r="G95" s="157"/>
      <c r="H95" s="157"/>
      <c r="J95" s="10"/>
      <c r="K95" s="10"/>
      <c r="L95" s="10"/>
      <c r="M95" s="1"/>
      <c r="N95" s="1"/>
    </row>
    <row r="96" spans="2:14" s="70" customFormat="1" ht="40.5" customHeight="1" x14ac:dyDescent="0.35">
      <c r="B96" s="158" t="s">
        <v>109</v>
      </c>
      <c r="C96" s="158"/>
      <c r="E96" s="71"/>
      <c r="F96" s="71"/>
      <c r="G96" s="71"/>
      <c r="H96" s="71"/>
      <c r="J96" s="10"/>
      <c r="K96" s="10"/>
      <c r="L96" s="10"/>
      <c r="M96" s="1"/>
      <c r="N96" s="1"/>
    </row>
    <row r="97" spans="2:17" s="70" customFormat="1" ht="33" customHeight="1" x14ac:dyDescent="0.35">
      <c r="C97" s="95" t="str">
        <f>CONCATENATE(" $3.000"," +")</f>
        <v xml:space="preserve"> $3.000 +</v>
      </c>
      <c r="D97" s="96">
        <f>G21</f>
        <v>1.2791489361702126E-2</v>
      </c>
      <c r="E97" s="97" t="s">
        <v>140</v>
      </c>
      <c r="F97" s="72">
        <f>(3+G21)</f>
        <v>3.0127914893617023</v>
      </c>
      <c r="G97" s="16"/>
      <c r="H97" s="16"/>
      <c r="J97" s="10"/>
      <c r="K97" s="10"/>
      <c r="L97" s="10"/>
      <c r="M97" s="1"/>
      <c r="N97" s="1"/>
    </row>
    <row r="98" spans="2:17" ht="43.5" customHeight="1" x14ac:dyDescent="0.4">
      <c r="B98" s="159" t="s">
        <v>141</v>
      </c>
      <c r="C98" s="159"/>
      <c r="D98" s="98">
        <f>F97</f>
        <v>3.0127914893617023</v>
      </c>
      <c r="E98" s="73" t="s">
        <v>110</v>
      </c>
      <c r="F98" s="70"/>
      <c r="G98" s="16"/>
      <c r="H98" s="16"/>
    </row>
    <row r="99" spans="2:17" ht="31.5" customHeight="1" thickBot="1" x14ac:dyDescent="0.4">
      <c r="B99" s="70"/>
      <c r="C99" s="70"/>
      <c r="D99" s="72"/>
      <c r="E99" s="16"/>
      <c r="F99" s="16"/>
      <c r="G99" s="16"/>
      <c r="H99" s="16"/>
      <c r="I99" s="9"/>
      <c r="P99" s="21"/>
      <c r="Q99" s="21"/>
    </row>
    <row r="100" spans="2:17" ht="30" customHeight="1" thickBot="1" x14ac:dyDescent="0.3">
      <c r="B100" s="172" t="s">
        <v>104</v>
      </c>
      <c r="C100" s="173"/>
      <c r="D100" s="173"/>
      <c r="E100" s="173"/>
      <c r="F100" s="173"/>
      <c r="G100" s="173"/>
      <c r="H100" s="174"/>
    </row>
    <row r="101" spans="2:17" ht="71.150000000000006" customHeight="1" thickBot="1" x14ac:dyDescent="0.3">
      <c r="B101" s="160" t="s">
        <v>165</v>
      </c>
      <c r="C101" s="161"/>
      <c r="D101" s="161"/>
      <c r="E101" s="161"/>
      <c r="F101" s="161"/>
      <c r="G101" s="161"/>
      <c r="H101" s="162"/>
    </row>
    <row r="102" spans="2:17" ht="22" customHeight="1" thickBot="1" x14ac:dyDescent="0.3">
      <c r="B102" s="156"/>
      <c r="C102" s="156"/>
      <c r="D102" s="156"/>
      <c r="E102" s="156"/>
      <c r="F102" s="156"/>
      <c r="G102" s="156"/>
      <c r="H102" s="156"/>
    </row>
    <row r="103" spans="2:17" ht="41.5" customHeight="1" x14ac:dyDescent="0.25">
      <c r="B103" s="163" t="s">
        <v>166</v>
      </c>
      <c r="C103" s="132" t="s">
        <v>105</v>
      </c>
      <c r="D103" s="69" t="s">
        <v>106</v>
      </c>
      <c r="E103" s="175" t="s">
        <v>107</v>
      </c>
      <c r="F103" s="175"/>
      <c r="G103" s="176" t="s">
        <v>108</v>
      </c>
      <c r="H103" s="177"/>
    </row>
    <row r="104" spans="2:17" ht="33" customHeight="1" thickBot="1" x14ac:dyDescent="0.3">
      <c r="B104" s="164"/>
      <c r="C104" s="181">
        <v>2000</v>
      </c>
      <c r="D104" s="181"/>
      <c r="E104" s="181"/>
      <c r="F104" s="181"/>
      <c r="G104" s="178"/>
      <c r="H104" s="179"/>
    </row>
    <row r="105" spans="2:17" s="70" customFormat="1" ht="33" customHeight="1" x14ac:dyDescent="0.35">
      <c r="B105" s="156"/>
      <c r="C105" s="156"/>
      <c r="D105" s="156"/>
      <c r="E105" s="156"/>
      <c r="F105" s="156"/>
      <c r="G105" s="156"/>
      <c r="H105" s="156"/>
      <c r="J105" s="10"/>
      <c r="K105" s="10"/>
      <c r="L105" s="10"/>
      <c r="M105" s="1"/>
      <c r="N105" s="1"/>
    </row>
    <row r="106" spans="2:17" s="70" customFormat="1" ht="33" customHeight="1" x14ac:dyDescent="0.35">
      <c r="B106" s="157" t="s">
        <v>168</v>
      </c>
      <c r="C106" s="157"/>
      <c r="D106" s="157"/>
      <c r="E106" s="157"/>
      <c r="F106" s="157"/>
      <c r="G106" s="157"/>
      <c r="H106" s="157"/>
      <c r="J106" s="10"/>
      <c r="K106" s="10"/>
      <c r="L106" s="10"/>
      <c r="M106" s="1"/>
      <c r="N106" s="1"/>
    </row>
    <row r="107" spans="2:17" s="70" customFormat="1" ht="40.5" customHeight="1" x14ac:dyDescent="0.35">
      <c r="B107" s="158" t="s">
        <v>109</v>
      </c>
      <c r="C107" s="158"/>
      <c r="E107" s="71"/>
      <c r="F107" s="71"/>
      <c r="G107" s="71"/>
      <c r="H107" s="71"/>
      <c r="J107" s="10"/>
      <c r="K107" s="10"/>
      <c r="L107" s="10"/>
      <c r="M107" s="1"/>
      <c r="N107" s="1"/>
    </row>
    <row r="108" spans="2:17" s="70" customFormat="1" ht="33" customHeight="1" x14ac:dyDescent="0.35">
      <c r="C108" s="95" t="str">
        <f>CONCATENATE(" $0.550"," +")</f>
        <v xml:space="preserve"> $0.550 +</v>
      </c>
      <c r="D108" s="96">
        <f>G57</f>
        <v>0</v>
      </c>
      <c r="E108" s="97" t="s">
        <v>140</v>
      </c>
      <c r="F108" s="72">
        <f>(0.55+G57)</f>
        <v>0.55000000000000004</v>
      </c>
      <c r="G108" s="16"/>
      <c r="H108" s="16"/>
      <c r="J108" s="10"/>
      <c r="K108" s="10"/>
      <c r="L108" s="10"/>
      <c r="M108" s="1"/>
      <c r="N108" s="1"/>
    </row>
    <row r="109" spans="2:17" ht="43.5" customHeight="1" x14ac:dyDescent="0.4">
      <c r="B109" s="159" t="s">
        <v>141</v>
      </c>
      <c r="C109" s="159"/>
      <c r="D109" s="98">
        <f>F108</f>
        <v>0.55000000000000004</v>
      </c>
      <c r="E109" s="73" t="s">
        <v>116</v>
      </c>
      <c r="F109" s="70"/>
      <c r="G109" s="16"/>
      <c r="H109" s="16"/>
    </row>
    <row r="110" spans="2:17" ht="31.5" customHeight="1" thickBot="1" x14ac:dyDescent="0.4">
      <c r="B110" s="70"/>
      <c r="C110" s="70"/>
      <c r="D110" s="72"/>
      <c r="E110" s="16"/>
      <c r="F110" s="16"/>
      <c r="G110" s="16"/>
      <c r="H110" s="16"/>
      <c r="I110" s="9"/>
      <c r="P110" s="21"/>
      <c r="Q110" s="21"/>
    </row>
    <row r="111" spans="2:17" ht="30" customHeight="1" thickBot="1" x14ac:dyDescent="0.3">
      <c r="B111" s="172" t="s">
        <v>104</v>
      </c>
      <c r="C111" s="173"/>
      <c r="D111" s="173"/>
      <c r="E111" s="173"/>
      <c r="F111" s="173"/>
      <c r="G111" s="173"/>
      <c r="H111" s="174"/>
    </row>
    <row r="112" spans="2:17" ht="71.150000000000006" customHeight="1" thickBot="1" x14ac:dyDescent="0.3">
      <c r="B112" s="160" t="s">
        <v>111</v>
      </c>
      <c r="C112" s="161"/>
      <c r="D112" s="161"/>
      <c r="E112" s="161"/>
      <c r="F112" s="161"/>
      <c r="G112" s="161"/>
      <c r="H112" s="162"/>
    </row>
    <row r="113" spans="2:17" ht="15.65" customHeight="1" thickBot="1" x14ac:dyDescent="0.3">
      <c r="B113" s="156"/>
      <c r="C113" s="156"/>
      <c r="D113" s="156"/>
      <c r="E113" s="156"/>
      <c r="F113" s="156"/>
      <c r="G113" s="156"/>
      <c r="H113" s="156"/>
    </row>
    <row r="114" spans="2:17" ht="38.5" customHeight="1" x14ac:dyDescent="0.25">
      <c r="B114" s="163" t="s">
        <v>145</v>
      </c>
      <c r="C114" s="132" t="s">
        <v>105</v>
      </c>
      <c r="D114" s="69" t="s">
        <v>106</v>
      </c>
      <c r="E114" s="175" t="s">
        <v>107</v>
      </c>
      <c r="F114" s="175"/>
      <c r="G114" s="176" t="s">
        <v>112</v>
      </c>
      <c r="H114" s="177"/>
    </row>
    <row r="115" spans="2:17" ht="33" customHeight="1" thickBot="1" x14ac:dyDescent="0.3">
      <c r="B115" s="164"/>
      <c r="C115" s="181">
        <v>235</v>
      </c>
      <c r="D115" s="181"/>
      <c r="E115" s="181"/>
      <c r="F115" s="181"/>
      <c r="G115" s="178"/>
      <c r="H115" s="179"/>
    </row>
    <row r="116" spans="2:17" s="70" customFormat="1" ht="33" customHeight="1" x14ac:dyDescent="0.35">
      <c r="B116" s="156"/>
      <c r="C116" s="156"/>
      <c r="D116" s="156"/>
      <c r="E116" s="156"/>
      <c r="F116" s="156"/>
      <c r="G116" s="156"/>
      <c r="H116" s="156"/>
      <c r="J116" s="10"/>
      <c r="K116" s="10"/>
      <c r="L116" s="10"/>
      <c r="M116" s="1"/>
      <c r="N116" s="1"/>
    </row>
    <row r="117" spans="2:17" s="70" customFormat="1" ht="33" customHeight="1" x14ac:dyDescent="0.35">
      <c r="B117" s="157" t="s">
        <v>113</v>
      </c>
      <c r="C117" s="157"/>
      <c r="D117" s="157"/>
      <c r="E117" s="157"/>
      <c r="F117" s="157"/>
      <c r="G117" s="157"/>
      <c r="H117" s="157"/>
      <c r="J117" s="10"/>
      <c r="K117" s="10"/>
      <c r="L117" s="10"/>
      <c r="M117" s="1"/>
      <c r="N117" s="1"/>
    </row>
    <row r="118" spans="2:17" s="70" customFormat="1" ht="40.5" customHeight="1" x14ac:dyDescent="0.35">
      <c r="B118" s="158" t="s">
        <v>109</v>
      </c>
      <c r="C118" s="158"/>
      <c r="E118" s="71"/>
      <c r="F118" s="71"/>
      <c r="G118" s="71"/>
      <c r="H118" s="71"/>
      <c r="J118" s="10"/>
      <c r="K118" s="10"/>
      <c r="L118" s="10"/>
      <c r="M118" s="1"/>
      <c r="N118" s="1"/>
    </row>
    <row r="119" spans="2:17" s="70" customFormat="1" ht="33" customHeight="1" x14ac:dyDescent="0.35">
      <c r="C119" s="95" t="str">
        <f>CONCATENATE(" $45.000"," +")</f>
        <v xml:space="preserve"> $45.000 +</v>
      </c>
      <c r="D119" s="96">
        <f>G61</f>
        <v>0</v>
      </c>
      <c r="E119" s="97" t="s">
        <v>140</v>
      </c>
      <c r="F119" s="72">
        <f>(45+G61)</f>
        <v>45</v>
      </c>
      <c r="G119" s="16"/>
      <c r="H119" s="16"/>
      <c r="J119" s="10"/>
      <c r="K119" s="10"/>
      <c r="L119" s="10"/>
      <c r="M119" s="1"/>
      <c r="N119" s="1"/>
    </row>
    <row r="120" spans="2:17" ht="43.5" customHeight="1" x14ac:dyDescent="0.4">
      <c r="B120" s="159" t="s">
        <v>141</v>
      </c>
      <c r="C120" s="159"/>
      <c r="D120" s="98">
        <f>F119</f>
        <v>45</v>
      </c>
      <c r="E120" s="73" t="s">
        <v>110</v>
      </c>
      <c r="F120" s="70"/>
      <c r="G120" s="16"/>
      <c r="H120" s="16"/>
    </row>
    <row r="121" spans="2:17" ht="33" customHeight="1" thickBot="1" x14ac:dyDescent="0.4">
      <c r="B121" s="70"/>
      <c r="C121" s="70"/>
      <c r="D121" s="72"/>
      <c r="E121" s="16"/>
      <c r="F121" s="16"/>
      <c r="G121" s="16"/>
      <c r="H121" s="16"/>
      <c r="I121" s="9"/>
      <c r="P121" s="21"/>
      <c r="Q121" s="21"/>
    </row>
    <row r="122" spans="2:17" ht="30" customHeight="1" thickBot="1" x14ac:dyDescent="0.3">
      <c r="B122" s="172" t="s">
        <v>104</v>
      </c>
      <c r="C122" s="173"/>
      <c r="D122" s="173"/>
      <c r="E122" s="173"/>
      <c r="F122" s="173"/>
      <c r="G122" s="173"/>
      <c r="H122" s="174"/>
    </row>
    <row r="123" spans="2:17" ht="71.150000000000006" customHeight="1" thickBot="1" x14ac:dyDescent="0.3">
      <c r="B123" s="160" t="s">
        <v>114</v>
      </c>
      <c r="C123" s="161"/>
      <c r="D123" s="161"/>
      <c r="E123" s="161"/>
      <c r="F123" s="161"/>
      <c r="G123" s="161"/>
      <c r="H123" s="162"/>
    </row>
    <row r="124" spans="2:17" ht="18" customHeight="1" thickBot="1" x14ac:dyDescent="0.3">
      <c r="B124" s="156"/>
      <c r="C124" s="156"/>
      <c r="D124" s="156"/>
      <c r="E124" s="156"/>
      <c r="F124" s="156"/>
      <c r="G124" s="156"/>
      <c r="H124" s="156"/>
    </row>
    <row r="125" spans="2:17" ht="33.65" customHeight="1" x14ac:dyDescent="0.25">
      <c r="B125" s="163" t="s">
        <v>144</v>
      </c>
      <c r="C125" s="132" t="s">
        <v>105</v>
      </c>
      <c r="D125" s="69" t="s">
        <v>106</v>
      </c>
      <c r="E125" s="175" t="s">
        <v>107</v>
      </c>
      <c r="F125" s="175"/>
      <c r="G125" s="176" t="s">
        <v>112</v>
      </c>
      <c r="H125" s="177"/>
    </row>
    <row r="126" spans="2:17" ht="33" customHeight="1" thickBot="1" x14ac:dyDescent="0.3">
      <c r="B126" s="164"/>
      <c r="C126" s="181">
        <v>2000</v>
      </c>
      <c r="D126" s="181"/>
      <c r="E126" s="181"/>
      <c r="F126" s="181"/>
      <c r="G126" s="178"/>
      <c r="H126" s="179"/>
    </row>
    <row r="127" spans="2:17" s="70" customFormat="1" ht="33" customHeight="1" x14ac:dyDescent="0.35">
      <c r="B127" s="156"/>
      <c r="C127" s="156"/>
      <c r="D127" s="156"/>
      <c r="E127" s="156"/>
      <c r="F127" s="156"/>
      <c r="G127" s="156"/>
      <c r="H127" s="156"/>
      <c r="J127" s="10"/>
      <c r="K127" s="10"/>
      <c r="L127" s="10"/>
      <c r="M127" s="1"/>
      <c r="N127" s="1"/>
    </row>
    <row r="128" spans="2:17" s="70" customFormat="1" ht="33" customHeight="1" x14ac:dyDescent="0.35">
      <c r="B128" s="157" t="s">
        <v>115</v>
      </c>
      <c r="C128" s="157"/>
      <c r="D128" s="157"/>
      <c r="E128" s="157"/>
      <c r="F128" s="157"/>
      <c r="G128" s="157"/>
      <c r="H128" s="157"/>
      <c r="J128" s="10"/>
      <c r="K128" s="10"/>
      <c r="L128" s="10"/>
      <c r="M128" s="1"/>
      <c r="N128" s="1"/>
    </row>
    <row r="129" spans="2:17" s="70" customFormat="1" ht="40.5" customHeight="1" x14ac:dyDescent="0.35">
      <c r="B129" s="158" t="s">
        <v>109</v>
      </c>
      <c r="C129" s="158"/>
      <c r="E129" s="71"/>
      <c r="F129" s="71"/>
      <c r="G129" s="71"/>
      <c r="H129" s="71"/>
      <c r="J129" s="10"/>
      <c r="K129" s="10"/>
      <c r="L129" s="10"/>
      <c r="M129" s="1"/>
      <c r="N129" s="1"/>
    </row>
    <row r="130" spans="2:17" s="70" customFormat="1" ht="33" customHeight="1" x14ac:dyDescent="0.35">
      <c r="C130" s="95" t="str">
        <f>CONCATENATE(" $45.000"," +")</f>
        <v xml:space="preserve"> $45.000 +</v>
      </c>
      <c r="D130" s="96">
        <f>G67</f>
        <v>0</v>
      </c>
      <c r="E130" s="97" t="s">
        <v>140</v>
      </c>
      <c r="F130" s="72">
        <f>(45+G67)</f>
        <v>45</v>
      </c>
      <c r="G130" s="16"/>
      <c r="H130" s="16"/>
      <c r="J130" s="10"/>
      <c r="K130" s="10"/>
      <c r="L130" s="10"/>
      <c r="M130" s="1"/>
      <c r="N130" s="1"/>
    </row>
    <row r="131" spans="2:17" ht="43.5" customHeight="1" x14ac:dyDescent="0.4">
      <c r="B131" s="159" t="s">
        <v>141</v>
      </c>
      <c r="C131" s="159"/>
      <c r="D131" s="98">
        <f>F130</f>
        <v>45</v>
      </c>
      <c r="E131" s="73" t="s">
        <v>116</v>
      </c>
      <c r="F131" s="70"/>
      <c r="G131" s="16"/>
      <c r="H131" s="16"/>
    </row>
    <row r="132" spans="2:17" ht="34" customHeight="1" thickBot="1" x14ac:dyDescent="0.4">
      <c r="B132" s="70"/>
      <c r="C132" s="70"/>
      <c r="D132" s="72"/>
      <c r="E132" s="16"/>
      <c r="F132" s="16"/>
      <c r="G132" s="16"/>
      <c r="H132" s="16"/>
      <c r="I132" s="9"/>
      <c r="P132" s="21"/>
      <c r="Q132" s="21"/>
    </row>
    <row r="133" spans="2:17" ht="30" customHeight="1" thickBot="1" x14ac:dyDescent="0.3">
      <c r="B133" s="172" t="s">
        <v>104</v>
      </c>
      <c r="C133" s="173"/>
      <c r="D133" s="173"/>
      <c r="E133" s="173"/>
      <c r="F133" s="173"/>
      <c r="G133" s="173"/>
      <c r="H133" s="174"/>
    </row>
    <row r="134" spans="2:17" ht="71.150000000000006" customHeight="1" thickBot="1" x14ac:dyDescent="0.3">
      <c r="B134" s="160" t="s">
        <v>117</v>
      </c>
      <c r="C134" s="161"/>
      <c r="D134" s="161"/>
      <c r="E134" s="161"/>
      <c r="F134" s="161"/>
      <c r="G134" s="161"/>
      <c r="H134" s="162"/>
    </row>
    <row r="135" spans="2:17" ht="26.15" customHeight="1" thickBot="1" x14ac:dyDescent="0.3">
      <c r="B135" s="156"/>
      <c r="C135" s="156"/>
      <c r="D135" s="156"/>
      <c r="E135" s="156"/>
      <c r="F135" s="156"/>
      <c r="G135" s="156"/>
      <c r="H135" s="156"/>
    </row>
    <row r="136" spans="2:17" ht="69" customHeight="1" x14ac:dyDescent="0.25">
      <c r="B136" s="163" t="s">
        <v>143</v>
      </c>
      <c r="C136" s="132" t="s">
        <v>105</v>
      </c>
      <c r="D136" s="69" t="s">
        <v>106</v>
      </c>
      <c r="E136" s="175" t="s">
        <v>107</v>
      </c>
      <c r="F136" s="175"/>
      <c r="G136" s="176" t="s">
        <v>108</v>
      </c>
      <c r="H136" s="177"/>
    </row>
    <row r="137" spans="2:17" ht="33" customHeight="1" thickBot="1" x14ac:dyDescent="0.3">
      <c r="B137" s="164"/>
      <c r="C137" s="180">
        <v>14400</v>
      </c>
      <c r="D137" s="181"/>
      <c r="E137" s="181"/>
      <c r="F137" s="181"/>
      <c r="G137" s="178"/>
      <c r="H137" s="179"/>
    </row>
    <row r="138" spans="2:17" s="70" customFormat="1" ht="33" customHeight="1" x14ac:dyDescent="0.35">
      <c r="B138" s="156"/>
      <c r="C138" s="156"/>
      <c r="D138" s="156"/>
      <c r="E138" s="156"/>
      <c r="F138" s="156"/>
      <c r="G138" s="156"/>
      <c r="H138" s="156"/>
      <c r="J138" s="10"/>
      <c r="K138" s="10"/>
      <c r="L138" s="10"/>
      <c r="M138" s="1"/>
      <c r="N138" s="1"/>
    </row>
    <row r="139" spans="2:17" s="70" customFormat="1" ht="33" customHeight="1" x14ac:dyDescent="0.35">
      <c r="B139" s="157" t="s">
        <v>148</v>
      </c>
      <c r="C139" s="157"/>
      <c r="D139" s="157"/>
      <c r="E139" s="157"/>
      <c r="F139" s="157"/>
      <c r="G139" s="157"/>
      <c r="H139" s="157"/>
      <c r="J139" s="10"/>
      <c r="K139" s="10"/>
      <c r="L139" s="10"/>
      <c r="M139" s="1"/>
      <c r="N139" s="1"/>
    </row>
    <row r="140" spans="2:17" s="70" customFormat="1" ht="40.5" customHeight="1" x14ac:dyDescent="0.35">
      <c r="B140" s="158" t="s">
        <v>109</v>
      </c>
      <c r="C140" s="158"/>
      <c r="E140" s="71"/>
      <c r="F140" s="71"/>
      <c r="G140" s="71"/>
      <c r="H140" s="71"/>
      <c r="J140" s="10"/>
      <c r="K140" s="10"/>
      <c r="L140" s="10"/>
      <c r="M140" s="1"/>
      <c r="N140" s="1"/>
    </row>
    <row r="141" spans="2:17" s="70" customFormat="1" ht="33" customHeight="1" x14ac:dyDescent="0.35">
      <c r="C141" s="95" t="str">
        <f>CONCATENATE(" $1,500.000"," +")</f>
        <v xml:space="preserve"> $1,500.000 +</v>
      </c>
      <c r="D141" s="96">
        <f>G70</f>
        <v>0</v>
      </c>
      <c r="E141" s="97" t="s">
        <v>140</v>
      </c>
      <c r="F141" s="72">
        <f>(1500+G70)</f>
        <v>1500</v>
      </c>
      <c r="G141" s="16"/>
      <c r="H141" s="16"/>
      <c r="J141" s="10"/>
      <c r="K141" s="10"/>
      <c r="L141" s="10"/>
      <c r="M141" s="1"/>
      <c r="N141" s="1"/>
    </row>
    <row r="142" spans="2:17" ht="43.5" customHeight="1" x14ac:dyDescent="0.4">
      <c r="B142" s="159" t="s">
        <v>141</v>
      </c>
      <c r="C142" s="159"/>
      <c r="D142" s="98">
        <f>F141</f>
        <v>1500</v>
      </c>
      <c r="E142" s="171" t="s">
        <v>118</v>
      </c>
      <c r="F142" s="171"/>
      <c r="G142" s="16"/>
      <c r="H142" s="70"/>
    </row>
    <row r="143" spans="2:17" ht="27" customHeight="1" thickBot="1" x14ac:dyDescent="0.4">
      <c r="B143" s="70"/>
      <c r="C143" s="70"/>
      <c r="D143" s="72"/>
      <c r="E143" s="16"/>
      <c r="F143" s="16"/>
      <c r="G143" s="16"/>
      <c r="H143" s="16"/>
      <c r="I143" s="9"/>
      <c r="P143" s="21"/>
      <c r="Q143" s="21"/>
    </row>
    <row r="144" spans="2:17" ht="30" customHeight="1" thickBot="1" x14ac:dyDescent="0.3">
      <c r="B144" s="172" t="s">
        <v>104</v>
      </c>
      <c r="C144" s="173"/>
      <c r="D144" s="173"/>
      <c r="E144" s="173"/>
      <c r="F144" s="173"/>
      <c r="G144" s="173"/>
      <c r="H144" s="174"/>
    </row>
    <row r="145" spans="2:15" ht="71.150000000000006" customHeight="1" thickBot="1" x14ac:dyDescent="0.3">
      <c r="B145" s="160" t="s">
        <v>150</v>
      </c>
      <c r="C145" s="161"/>
      <c r="D145" s="161"/>
      <c r="E145" s="161"/>
      <c r="F145" s="161"/>
      <c r="G145" s="161"/>
      <c r="H145" s="162"/>
    </row>
    <row r="146" spans="2:15" ht="23.15" customHeight="1" thickBot="1" x14ac:dyDescent="0.3">
      <c r="B146" s="156"/>
      <c r="C146" s="156"/>
      <c r="D146" s="156"/>
      <c r="E146" s="156"/>
      <c r="F146" s="156"/>
      <c r="G146" s="156"/>
      <c r="H146" s="156"/>
    </row>
    <row r="147" spans="2:15" ht="18.75" customHeight="1" x14ac:dyDescent="0.25">
      <c r="B147" s="163" t="s">
        <v>142</v>
      </c>
      <c r="C147" s="165" t="s">
        <v>105</v>
      </c>
      <c r="D147" s="167" t="s">
        <v>106</v>
      </c>
      <c r="E147" s="165" t="s">
        <v>107</v>
      </c>
      <c r="F147" s="165"/>
      <c r="G147" s="165" t="s">
        <v>108</v>
      </c>
      <c r="H147" s="169"/>
    </row>
    <row r="148" spans="2:15" ht="33" customHeight="1" thickBot="1" x14ac:dyDescent="0.3">
      <c r="B148" s="164"/>
      <c r="C148" s="166"/>
      <c r="D148" s="168"/>
      <c r="E148" s="166"/>
      <c r="F148" s="166"/>
      <c r="G148" s="166"/>
      <c r="H148" s="170"/>
    </row>
    <row r="149" spans="2:15" s="70" customFormat="1" ht="33" customHeight="1" x14ac:dyDescent="0.35">
      <c r="B149" s="156"/>
      <c r="C149" s="156"/>
      <c r="D149" s="156"/>
      <c r="E149" s="156"/>
      <c r="F149" s="156"/>
      <c r="G149" s="156"/>
      <c r="H149" s="156"/>
      <c r="J149" s="10"/>
      <c r="K149" s="10"/>
      <c r="L149" s="10"/>
      <c r="M149" s="1"/>
      <c r="N149" s="1"/>
    </row>
    <row r="150" spans="2:15" s="70" customFormat="1" ht="33" customHeight="1" x14ac:dyDescent="0.35">
      <c r="B150" s="157" t="s">
        <v>149</v>
      </c>
      <c r="C150" s="157"/>
      <c r="D150" s="157"/>
      <c r="E150" s="157"/>
      <c r="F150" s="157"/>
      <c r="G150" s="157"/>
      <c r="H150" s="157"/>
      <c r="J150" s="10"/>
      <c r="K150" s="10"/>
      <c r="L150" s="10"/>
      <c r="M150" s="1"/>
      <c r="N150" s="1"/>
    </row>
    <row r="151" spans="2:15" s="70" customFormat="1" ht="40.5" customHeight="1" x14ac:dyDescent="0.35">
      <c r="B151" s="158" t="s">
        <v>109</v>
      </c>
      <c r="C151" s="158"/>
      <c r="E151" s="71"/>
      <c r="F151" s="71"/>
      <c r="G151" s="71"/>
      <c r="H151" s="71"/>
      <c r="J151" s="10"/>
      <c r="K151" s="10"/>
      <c r="L151" s="10"/>
      <c r="M151" s="1"/>
      <c r="N151" s="1"/>
    </row>
    <row r="152" spans="2:15" s="70" customFormat="1" ht="33" customHeight="1" x14ac:dyDescent="0.35">
      <c r="C152" s="95" t="str">
        <f>CONCATENATE(" $200.000"," +")</f>
        <v xml:space="preserve"> $200.000 +</v>
      </c>
      <c r="D152" s="96">
        <f>G74</f>
        <v>0.27599999999999997</v>
      </c>
      <c r="E152" s="97" t="s">
        <v>140</v>
      </c>
      <c r="F152" s="72">
        <f>(200+G74)</f>
        <v>200.27600000000001</v>
      </c>
      <c r="G152" s="16"/>
      <c r="H152" s="16"/>
      <c r="J152" s="10"/>
      <c r="K152" s="10"/>
      <c r="L152" s="10"/>
      <c r="M152" s="1"/>
      <c r="N152" s="1"/>
    </row>
    <row r="153" spans="2:15" ht="18" x14ac:dyDescent="0.4">
      <c r="B153" s="159" t="s">
        <v>141</v>
      </c>
      <c r="C153" s="159"/>
      <c r="D153" s="98">
        <f>F152</f>
        <v>200.27600000000001</v>
      </c>
      <c r="E153" s="73" t="s">
        <v>12</v>
      </c>
      <c r="F153" s="73"/>
      <c r="G153" s="16"/>
      <c r="H153" s="70"/>
      <c r="O153" s="21"/>
    </row>
    <row r="154" spans="2:15" ht="17.5" x14ac:dyDescent="0.35">
      <c r="B154" s="70"/>
      <c r="C154" s="70"/>
      <c r="D154" s="72"/>
      <c r="E154" s="16"/>
      <c r="F154" s="16"/>
      <c r="G154" s="16"/>
      <c r="H154" s="16"/>
      <c r="O154" s="21"/>
    </row>
    <row r="155" spans="2:15" x14ac:dyDescent="0.25">
      <c r="O155" s="21"/>
    </row>
    <row r="156" spans="2:15" x14ac:dyDescent="0.25">
      <c r="O156" s="21"/>
    </row>
  </sheetData>
  <sheetProtection algorithmName="SHA-512" hashValue="6u3ot/pG/SVp2EIi0WqsSKeTG2epUMCw15h5qexbEH+1v8nFm8gGgtg7L8dXWdtyR0F9/aazXkMBIG8LWn4ITA==" saltValue="6twuDxIqtWLURwoxANYp1w==" spinCount="100000" sheet="1" formatColumns="0" formatRows="0"/>
  <mergeCells count="156">
    <mergeCell ref="J6:K6"/>
    <mergeCell ref="M6:N8"/>
    <mergeCell ref="B7:E7"/>
    <mergeCell ref="B8:H8"/>
    <mergeCell ref="B9:H9"/>
    <mergeCell ref="B10:C10"/>
    <mergeCell ref="D10:F10"/>
    <mergeCell ref="B1:D1"/>
    <mergeCell ref="C3:E3"/>
    <mergeCell ref="G3:H3"/>
    <mergeCell ref="C4:E4"/>
    <mergeCell ref="G4:H4"/>
    <mergeCell ref="B6:E6"/>
    <mergeCell ref="F6:G6"/>
    <mergeCell ref="B16:H16"/>
    <mergeCell ref="B17:H17"/>
    <mergeCell ref="B18:H18"/>
    <mergeCell ref="B19:H19"/>
    <mergeCell ref="G20:H20"/>
    <mergeCell ref="G21:H21"/>
    <mergeCell ref="B11:H11"/>
    <mergeCell ref="J11:K11"/>
    <mergeCell ref="B12:E12"/>
    <mergeCell ref="B13:H13"/>
    <mergeCell ref="B14:H14"/>
    <mergeCell ref="B15:H15"/>
    <mergeCell ref="G28:H28"/>
    <mergeCell ref="G29:H29"/>
    <mergeCell ref="G30:H30"/>
    <mergeCell ref="G31:H31"/>
    <mergeCell ref="G32:H32"/>
    <mergeCell ref="G33:H33"/>
    <mergeCell ref="G22:H22"/>
    <mergeCell ref="G23:H23"/>
    <mergeCell ref="G24:H24"/>
    <mergeCell ref="G25:H25"/>
    <mergeCell ref="G26:H26"/>
    <mergeCell ref="G27:H27"/>
    <mergeCell ref="G40:H40"/>
    <mergeCell ref="G41:H41"/>
    <mergeCell ref="G42:H42"/>
    <mergeCell ref="G43:H43"/>
    <mergeCell ref="G44:H44"/>
    <mergeCell ref="G45:H45"/>
    <mergeCell ref="G34:H34"/>
    <mergeCell ref="G35:H35"/>
    <mergeCell ref="G36:H36"/>
    <mergeCell ref="G37:H37"/>
    <mergeCell ref="G38:H38"/>
    <mergeCell ref="G39:H39"/>
    <mergeCell ref="G52:H52"/>
    <mergeCell ref="B53:H53"/>
    <mergeCell ref="B55:H55"/>
    <mergeCell ref="G56:H56"/>
    <mergeCell ref="G57:H57"/>
    <mergeCell ref="B59:H59"/>
    <mergeCell ref="G46:H46"/>
    <mergeCell ref="G47:H47"/>
    <mergeCell ref="G48:H48"/>
    <mergeCell ref="G49:H49"/>
    <mergeCell ref="G50:H50"/>
    <mergeCell ref="G51:H51"/>
    <mergeCell ref="G66:H66"/>
    <mergeCell ref="G67:H67"/>
    <mergeCell ref="B68:H68"/>
    <mergeCell ref="G69:H69"/>
    <mergeCell ref="G70:H70"/>
    <mergeCell ref="B72:H72"/>
    <mergeCell ref="G60:H60"/>
    <mergeCell ref="G61:H61"/>
    <mergeCell ref="G62:H62"/>
    <mergeCell ref="G63:H63"/>
    <mergeCell ref="G64:H64"/>
    <mergeCell ref="G65:H65"/>
    <mergeCell ref="G79:H79"/>
    <mergeCell ref="G80:H80"/>
    <mergeCell ref="G81:H81"/>
    <mergeCell ref="G82:H82"/>
    <mergeCell ref="B84:H84"/>
    <mergeCell ref="G85:H85"/>
    <mergeCell ref="G73:H73"/>
    <mergeCell ref="G74:H74"/>
    <mergeCell ref="G75:H75"/>
    <mergeCell ref="G76:H76"/>
    <mergeCell ref="G77:H77"/>
    <mergeCell ref="G78:H78"/>
    <mergeCell ref="G86:H86"/>
    <mergeCell ref="G87:H87"/>
    <mergeCell ref="B89:H89"/>
    <mergeCell ref="B90:H90"/>
    <mergeCell ref="B91:H91"/>
    <mergeCell ref="B92:B93"/>
    <mergeCell ref="E92:F92"/>
    <mergeCell ref="G92:H93"/>
    <mergeCell ref="C93:F93"/>
    <mergeCell ref="B102:H102"/>
    <mergeCell ref="B103:B104"/>
    <mergeCell ref="E103:F103"/>
    <mergeCell ref="G103:H104"/>
    <mergeCell ref="C104:F104"/>
    <mergeCell ref="B105:H105"/>
    <mergeCell ref="B94:H94"/>
    <mergeCell ref="B95:H95"/>
    <mergeCell ref="B96:C96"/>
    <mergeCell ref="B98:C98"/>
    <mergeCell ref="B100:H100"/>
    <mergeCell ref="B101:H101"/>
    <mergeCell ref="B114:B115"/>
    <mergeCell ref="E114:F114"/>
    <mergeCell ref="G114:H115"/>
    <mergeCell ref="C115:F115"/>
    <mergeCell ref="B116:H116"/>
    <mergeCell ref="B117:H117"/>
    <mergeCell ref="B106:H106"/>
    <mergeCell ref="B107:C107"/>
    <mergeCell ref="B109:C109"/>
    <mergeCell ref="B111:H111"/>
    <mergeCell ref="B112:H112"/>
    <mergeCell ref="B113:H113"/>
    <mergeCell ref="B127:H127"/>
    <mergeCell ref="B128:H128"/>
    <mergeCell ref="B129:C129"/>
    <mergeCell ref="B131:C131"/>
    <mergeCell ref="B133:H133"/>
    <mergeCell ref="B134:H134"/>
    <mergeCell ref="B118:C118"/>
    <mergeCell ref="B120:C120"/>
    <mergeCell ref="B122:H122"/>
    <mergeCell ref="B123:H123"/>
    <mergeCell ref="B124:H124"/>
    <mergeCell ref="B125:B126"/>
    <mergeCell ref="E125:F125"/>
    <mergeCell ref="G125:H126"/>
    <mergeCell ref="C126:F126"/>
    <mergeCell ref="B139:H139"/>
    <mergeCell ref="B140:C140"/>
    <mergeCell ref="B142:C142"/>
    <mergeCell ref="E142:F142"/>
    <mergeCell ref="B144:H144"/>
    <mergeCell ref="B145:H145"/>
    <mergeCell ref="B135:H135"/>
    <mergeCell ref="B136:B137"/>
    <mergeCell ref="E136:F136"/>
    <mergeCell ref="G136:H137"/>
    <mergeCell ref="C137:F137"/>
    <mergeCell ref="B138:H138"/>
    <mergeCell ref="B149:H149"/>
    <mergeCell ref="B150:H150"/>
    <mergeCell ref="B151:C151"/>
    <mergeCell ref="B153:C153"/>
    <mergeCell ref="B146:H146"/>
    <mergeCell ref="B147:B148"/>
    <mergeCell ref="C147:C148"/>
    <mergeCell ref="D147:D148"/>
    <mergeCell ref="E147:F148"/>
    <mergeCell ref="G147:H148"/>
  </mergeCells>
  <dataValidations count="5">
    <dataValidation type="list" allowBlank="1" showInputMessage="1" showErrorMessage="1" sqref="K13" xr:uid="{A1C487CD-4325-4F33-B8FA-9BF2AA5757FF}">
      <formula1>$N$9:$N$42</formula1>
    </dataValidation>
    <dataValidation type="list" allowBlank="1" showInputMessage="1" showErrorMessage="1" sqref="WVR983045 K65405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K130941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K196477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K262013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K327549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K393085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K458621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K524157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K589693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K655229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K720765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K786301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K851837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K917373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K982909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K9" xr:uid="{75FA4312-6ACF-4440-AF23-CAC9503C3F99}">
      <formula1>$M$11:$M$22</formula1>
    </dataValidation>
    <dataValidation type="list" allowBlank="1" showInputMessage="1" showErrorMessage="1" sqref="WVR983049 WLV983049 WBZ983049 VSD983049 VIH983049 UYL983049 UOP983049 UET983049 TUX983049 TLB983049 TBF983049 SRJ983049 SHN983049 RXR983049 RNV983049 RDZ983049 QUD983049 QKH983049 QAL983049 PQP983049 PGT983049 OWX983049 ONB983049 ODF983049 NTJ983049 NJN983049 MZR983049 MPV983049 MFZ983049 LWD983049 LMH983049 LCL983049 KSP983049 KIT983049 JYX983049 JPB983049 JFF983049 IVJ983049 ILN983049 IBR983049 HRV983049 HHZ983049 GYD983049 GOH983049 GEL983049 FUP983049 FKT983049 FAX983049 ERB983049 EHF983049 DXJ983049 DNN983049 DDR983049 CTV983049 CJZ983049 CAD983049 BQH983049 BGL983049 AWP983049 AMT983049 ACX983049 TB983049 JF983049 K982913 WVR917513 WLV917513 WBZ917513 VSD917513 VIH917513 UYL917513 UOP917513 UET917513 TUX917513 TLB917513 TBF917513 SRJ917513 SHN917513 RXR917513 RNV917513 RDZ917513 QUD917513 QKH917513 QAL917513 PQP917513 PGT917513 OWX917513 ONB917513 ODF917513 NTJ917513 NJN917513 MZR917513 MPV917513 MFZ917513 LWD917513 LMH917513 LCL917513 KSP917513 KIT917513 JYX917513 JPB917513 JFF917513 IVJ917513 ILN917513 IBR917513 HRV917513 HHZ917513 GYD917513 GOH917513 GEL917513 FUP917513 FKT917513 FAX917513 ERB917513 EHF917513 DXJ917513 DNN917513 DDR917513 CTV917513 CJZ917513 CAD917513 BQH917513 BGL917513 AWP917513 AMT917513 ACX917513 TB917513 JF917513 K917377 WVR851977 WLV851977 WBZ851977 VSD851977 VIH851977 UYL851977 UOP851977 UET851977 TUX851977 TLB851977 TBF851977 SRJ851977 SHN851977 RXR851977 RNV851977 RDZ851977 QUD851977 QKH851977 QAL851977 PQP851977 PGT851977 OWX851977 ONB851977 ODF851977 NTJ851977 NJN851977 MZR851977 MPV851977 MFZ851977 LWD851977 LMH851977 LCL851977 KSP851977 KIT851977 JYX851977 JPB851977 JFF851977 IVJ851977 ILN851977 IBR851977 HRV851977 HHZ851977 GYD851977 GOH851977 GEL851977 FUP851977 FKT851977 FAX851977 ERB851977 EHF851977 DXJ851977 DNN851977 DDR851977 CTV851977 CJZ851977 CAD851977 BQH851977 BGL851977 AWP851977 AMT851977 ACX851977 TB851977 JF851977 K851841 WVR786441 WLV786441 WBZ786441 VSD786441 VIH786441 UYL786441 UOP786441 UET786441 TUX786441 TLB786441 TBF786441 SRJ786441 SHN786441 RXR786441 RNV786441 RDZ786441 QUD786441 QKH786441 QAL786441 PQP786441 PGT786441 OWX786441 ONB786441 ODF786441 NTJ786441 NJN786441 MZR786441 MPV786441 MFZ786441 LWD786441 LMH786441 LCL786441 KSP786441 KIT786441 JYX786441 JPB786441 JFF786441 IVJ786441 ILN786441 IBR786441 HRV786441 HHZ786441 GYD786441 GOH786441 GEL786441 FUP786441 FKT786441 FAX786441 ERB786441 EHF786441 DXJ786441 DNN786441 DDR786441 CTV786441 CJZ786441 CAD786441 BQH786441 BGL786441 AWP786441 AMT786441 ACX786441 TB786441 JF786441 K786305 WVR720905 WLV720905 WBZ720905 VSD720905 VIH720905 UYL720905 UOP720905 UET720905 TUX720905 TLB720905 TBF720905 SRJ720905 SHN720905 RXR720905 RNV720905 RDZ720905 QUD720905 QKH720905 QAL720905 PQP720905 PGT720905 OWX720905 ONB720905 ODF720905 NTJ720905 NJN720905 MZR720905 MPV720905 MFZ720905 LWD720905 LMH720905 LCL720905 KSP720905 KIT720905 JYX720905 JPB720905 JFF720905 IVJ720905 ILN720905 IBR720905 HRV720905 HHZ720905 GYD720905 GOH720905 GEL720905 FUP720905 FKT720905 FAX720905 ERB720905 EHF720905 DXJ720905 DNN720905 DDR720905 CTV720905 CJZ720905 CAD720905 BQH720905 BGL720905 AWP720905 AMT720905 ACX720905 TB720905 JF720905 K720769 WVR655369 WLV655369 WBZ655369 VSD655369 VIH655369 UYL655369 UOP655369 UET655369 TUX655369 TLB655369 TBF655369 SRJ655369 SHN655369 RXR655369 RNV655369 RDZ655369 QUD655369 QKH655369 QAL655369 PQP655369 PGT655369 OWX655369 ONB655369 ODF655369 NTJ655369 NJN655369 MZR655369 MPV655369 MFZ655369 LWD655369 LMH655369 LCL655369 KSP655369 KIT655369 JYX655369 JPB655369 JFF655369 IVJ655369 ILN655369 IBR655369 HRV655369 HHZ655369 GYD655369 GOH655369 GEL655369 FUP655369 FKT655369 FAX655369 ERB655369 EHF655369 DXJ655369 DNN655369 DDR655369 CTV655369 CJZ655369 CAD655369 BQH655369 BGL655369 AWP655369 AMT655369 ACX655369 TB655369 JF655369 K655233 WVR589833 WLV589833 WBZ589833 VSD589833 VIH589833 UYL589833 UOP589833 UET589833 TUX589833 TLB589833 TBF589833 SRJ589833 SHN589833 RXR589833 RNV589833 RDZ589833 QUD589833 QKH589833 QAL589833 PQP589833 PGT589833 OWX589833 ONB589833 ODF589833 NTJ589833 NJN589833 MZR589833 MPV589833 MFZ589833 LWD589833 LMH589833 LCL589833 KSP589833 KIT589833 JYX589833 JPB589833 JFF589833 IVJ589833 ILN589833 IBR589833 HRV589833 HHZ589833 GYD589833 GOH589833 GEL589833 FUP589833 FKT589833 FAX589833 ERB589833 EHF589833 DXJ589833 DNN589833 DDR589833 CTV589833 CJZ589833 CAD589833 BQH589833 BGL589833 AWP589833 AMT589833 ACX589833 TB589833 JF589833 K589697 WVR524297 WLV524297 WBZ524297 VSD524297 VIH524297 UYL524297 UOP524297 UET524297 TUX524297 TLB524297 TBF524297 SRJ524297 SHN524297 RXR524297 RNV524297 RDZ524297 QUD524297 QKH524297 QAL524297 PQP524297 PGT524297 OWX524297 ONB524297 ODF524297 NTJ524297 NJN524297 MZR524297 MPV524297 MFZ524297 LWD524297 LMH524297 LCL524297 KSP524297 KIT524297 JYX524297 JPB524297 JFF524297 IVJ524297 ILN524297 IBR524297 HRV524297 HHZ524297 GYD524297 GOH524297 GEL524297 FUP524297 FKT524297 FAX524297 ERB524297 EHF524297 DXJ524297 DNN524297 DDR524297 CTV524297 CJZ524297 CAD524297 BQH524297 BGL524297 AWP524297 AMT524297 ACX524297 TB524297 JF524297 K524161 WVR458761 WLV458761 WBZ458761 VSD458761 VIH458761 UYL458761 UOP458761 UET458761 TUX458761 TLB458761 TBF458761 SRJ458761 SHN458761 RXR458761 RNV458761 RDZ458761 QUD458761 QKH458761 QAL458761 PQP458761 PGT458761 OWX458761 ONB458761 ODF458761 NTJ458761 NJN458761 MZR458761 MPV458761 MFZ458761 LWD458761 LMH458761 LCL458761 KSP458761 KIT458761 JYX458761 JPB458761 JFF458761 IVJ458761 ILN458761 IBR458761 HRV458761 HHZ458761 GYD458761 GOH458761 GEL458761 FUP458761 FKT458761 FAX458761 ERB458761 EHF458761 DXJ458761 DNN458761 DDR458761 CTV458761 CJZ458761 CAD458761 BQH458761 BGL458761 AWP458761 AMT458761 ACX458761 TB458761 JF458761 K458625 WVR393225 WLV393225 WBZ393225 VSD393225 VIH393225 UYL393225 UOP393225 UET393225 TUX393225 TLB393225 TBF393225 SRJ393225 SHN393225 RXR393225 RNV393225 RDZ393225 QUD393225 QKH393225 QAL393225 PQP393225 PGT393225 OWX393225 ONB393225 ODF393225 NTJ393225 NJN393225 MZR393225 MPV393225 MFZ393225 LWD393225 LMH393225 LCL393225 KSP393225 KIT393225 JYX393225 JPB393225 JFF393225 IVJ393225 ILN393225 IBR393225 HRV393225 HHZ393225 GYD393225 GOH393225 GEL393225 FUP393225 FKT393225 FAX393225 ERB393225 EHF393225 DXJ393225 DNN393225 DDR393225 CTV393225 CJZ393225 CAD393225 BQH393225 BGL393225 AWP393225 AMT393225 ACX393225 TB393225 JF393225 K393089 WVR327689 WLV327689 WBZ327689 VSD327689 VIH327689 UYL327689 UOP327689 UET327689 TUX327689 TLB327689 TBF327689 SRJ327689 SHN327689 RXR327689 RNV327689 RDZ327689 QUD327689 QKH327689 QAL327689 PQP327689 PGT327689 OWX327689 ONB327689 ODF327689 NTJ327689 NJN327689 MZR327689 MPV327689 MFZ327689 LWD327689 LMH327689 LCL327689 KSP327689 KIT327689 JYX327689 JPB327689 JFF327689 IVJ327689 ILN327689 IBR327689 HRV327689 HHZ327689 GYD327689 GOH327689 GEL327689 FUP327689 FKT327689 FAX327689 ERB327689 EHF327689 DXJ327689 DNN327689 DDR327689 CTV327689 CJZ327689 CAD327689 BQH327689 BGL327689 AWP327689 AMT327689 ACX327689 TB327689 JF327689 K327553 WVR262153 WLV262153 WBZ262153 VSD262153 VIH262153 UYL262153 UOP262153 UET262153 TUX262153 TLB262153 TBF262153 SRJ262153 SHN262153 RXR262153 RNV262153 RDZ262153 QUD262153 QKH262153 QAL262153 PQP262153 PGT262153 OWX262153 ONB262153 ODF262153 NTJ262153 NJN262153 MZR262153 MPV262153 MFZ262153 LWD262153 LMH262153 LCL262153 KSP262153 KIT262153 JYX262153 JPB262153 JFF262153 IVJ262153 ILN262153 IBR262153 HRV262153 HHZ262153 GYD262153 GOH262153 GEL262153 FUP262153 FKT262153 FAX262153 ERB262153 EHF262153 DXJ262153 DNN262153 DDR262153 CTV262153 CJZ262153 CAD262153 BQH262153 BGL262153 AWP262153 AMT262153 ACX262153 TB262153 JF262153 K262017 WVR196617 WLV196617 WBZ196617 VSD196617 VIH196617 UYL196617 UOP196617 UET196617 TUX196617 TLB196617 TBF196617 SRJ196617 SHN196617 RXR196617 RNV196617 RDZ196617 QUD196617 QKH196617 QAL196617 PQP196617 PGT196617 OWX196617 ONB196617 ODF196617 NTJ196617 NJN196617 MZR196617 MPV196617 MFZ196617 LWD196617 LMH196617 LCL196617 KSP196617 KIT196617 JYX196617 JPB196617 JFF196617 IVJ196617 ILN196617 IBR196617 HRV196617 HHZ196617 GYD196617 GOH196617 GEL196617 FUP196617 FKT196617 FAX196617 ERB196617 EHF196617 DXJ196617 DNN196617 DDR196617 CTV196617 CJZ196617 CAD196617 BQH196617 BGL196617 AWP196617 AMT196617 ACX196617 TB196617 JF196617 K196481 WVR131081 WLV131081 WBZ131081 VSD131081 VIH131081 UYL131081 UOP131081 UET131081 TUX131081 TLB131081 TBF131081 SRJ131081 SHN131081 RXR131081 RNV131081 RDZ131081 QUD131081 QKH131081 QAL131081 PQP131081 PGT131081 OWX131081 ONB131081 ODF131081 NTJ131081 NJN131081 MZR131081 MPV131081 MFZ131081 LWD131081 LMH131081 LCL131081 KSP131081 KIT131081 JYX131081 JPB131081 JFF131081 IVJ131081 ILN131081 IBR131081 HRV131081 HHZ131081 GYD131081 GOH131081 GEL131081 FUP131081 FKT131081 FAX131081 ERB131081 EHF131081 DXJ131081 DNN131081 DDR131081 CTV131081 CJZ131081 CAD131081 BQH131081 BGL131081 AWP131081 AMT131081 ACX131081 TB131081 JF131081 K130945 WVR65545 WLV65545 WBZ65545 VSD65545 VIH65545 UYL65545 UOP65545 UET65545 TUX65545 TLB65545 TBF65545 SRJ65545 SHN65545 RXR65545 RNV65545 RDZ65545 QUD65545 QKH65545 QAL65545 PQP65545 PGT65545 OWX65545 ONB65545 ODF65545 NTJ65545 NJN65545 MZR65545 MPV65545 MFZ65545 LWD65545 LMH65545 LCL65545 KSP65545 KIT65545 JYX65545 JPB65545 JFF65545 IVJ65545 ILN65545 IBR65545 HRV65545 HHZ65545 GYD65545 GOH65545 GEL65545 FUP65545 FKT65545 FAX65545 ERB65545 EHF65545 DXJ65545 DNN65545 DDR65545 CTV65545 CJZ65545 CAD65545 BQH65545 BGL65545 AWP65545 AMT65545 ACX65545 TB65545 JF65545 K65409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JF6" xr:uid="{E5D88471-918A-486C-B73F-4C9D112A3EA8}">
      <formula1>#REF!</formula1>
    </dataValidation>
    <dataValidation type="list" allowBlank="1" showInputMessage="1" showErrorMessage="1" sqref="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K65404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K130940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K196476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K262012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K327548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K393084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K458620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K524156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K589692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K655228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K720764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K786300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K851836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K917372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K982908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xr:uid="{93FAD29B-5B41-473E-8FE8-04CDAD9290D5}">
      <formula1>$N$9:$N$9</formula1>
    </dataValidation>
    <dataValidation type="list" allowBlank="1" showInputMessage="1" showErrorMessage="1" sqref="K8" xr:uid="{918ED0F3-E83B-4695-8DFF-08453F5CA09E}">
      <formula1>"2024,2025,2026,2027,2028"</formula1>
    </dataValidation>
  </dataValidations>
  <hyperlinks>
    <hyperlink ref="M9" r:id="rId1" display="https://www.dot.ny.gov/main/business-center/contractors/construction-division/fuel-asphalt-steel-price-adjustments?nd=nysdot" xr:uid="{B71E874F-EAE0-4AEA-8EC7-044DF506091F}"/>
  </hyperlinks>
  <printOptions horizontalCentered="1"/>
  <pageMargins left="0.25" right="0.25" top="0.75" bottom="0.75" header="0.3" footer="0.3"/>
  <pageSetup scale="53" orientation="portrait" horizontalDpi="4294967295" r:id="rId2"/>
  <rowBreaks count="7" manualBreakCount="7">
    <brk id="17" min="1" max="7" man="1"/>
    <brk id="53" min="1" max="7" man="1"/>
    <brk id="71" min="1" max="7" man="1"/>
    <brk id="99" min="1" max="7" man="1"/>
    <brk id="110" min="1" max="7" man="1"/>
    <brk id="121" min="1" max="7" man="1"/>
    <brk id="143"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2ED99-08E0-4631-8729-57A0177EAE0A}">
  <dimension ref="B1:Q156"/>
  <sheetViews>
    <sheetView showGridLines="0" showRowColHeaders="0" zoomScaleNormal="100" workbookViewId="0">
      <selection activeCell="B19" sqref="B19:H19"/>
    </sheetView>
  </sheetViews>
  <sheetFormatPr defaultColWidth="23.81640625" defaultRowHeight="12.5" x14ac:dyDescent="0.25"/>
  <cols>
    <col min="1" max="1" width="9.1796875" style="1" customWidth="1"/>
    <col min="2" max="2" width="28.453125" style="1" customWidth="1"/>
    <col min="3" max="3" width="37.54296875" style="1" customWidth="1"/>
    <col min="4" max="4" width="17.453125" style="1" customWidth="1"/>
    <col min="5" max="5" width="17.1796875" style="1" customWidth="1"/>
    <col min="6" max="6" width="23.81640625" style="1" customWidth="1"/>
    <col min="7" max="7" width="25.453125" style="1" customWidth="1"/>
    <col min="8" max="8" width="19" style="1" customWidth="1"/>
    <col min="9" max="9" width="4.1796875" style="1" customWidth="1"/>
    <col min="10" max="11" width="22.54296875" style="10" hidden="1" customWidth="1"/>
    <col min="12" max="12" width="11.453125" style="10" hidden="1" customWidth="1"/>
    <col min="13" max="13" width="25.54296875" style="1" hidden="1" customWidth="1"/>
    <col min="14" max="14" width="27.453125" style="1" hidden="1" customWidth="1"/>
    <col min="15" max="15" width="22.54296875" style="1" customWidth="1"/>
    <col min="16" max="16" width="13.81640625" style="1" customWidth="1"/>
    <col min="17" max="250" width="9.1796875" style="1" customWidth="1"/>
    <col min="251" max="251" width="20" style="1" customWidth="1"/>
    <col min="252" max="252" width="32.81640625" style="1" customWidth="1"/>
    <col min="253" max="253" width="17.453125" style="1" customWidth="1"/>
    <col min="254" max="254" width="17.1796875" style="1" customWidth="1"/>
    <col min="255" max="255" width="23.81640625" style="1"/>
    <col min="256" max="256" width="9.1796875" style="1" customWidth="1"/>
    <col min="257" max="257" width="28.453125" style="1" customWidth="1"/>
    <col min="258" max="258" width="37.54296875" style="1" customWidth="1"/>
    <col min="259" max="259" width="17.453125" style="1" customWidth="1"/>
    <col min="260" max="260" width="17.1796875" style="1" customWidth="1"/>
    <col min="261" max="261" width="23.81640625" style="1"/>
    <col min="262" max="262" width="25.453125" style="1" customWidth="1"/>
    <col min="263" max="263" width="19" style="1" customWidth="1"/>
    <col min="264" max="279" width="0" style="1" hidden="1" customWidth="1"/>
    <col min="280" max="506" width="9.1796875" style="1" customWidth="1"/>
    <col min="507" max="507" width="20" style="1" customWidth="1"/>
    <col min="508" max="508" width="32.81640625" style="1" customWidth="1"/>
    <col min="509" max="509" width="17.453125" style="1" customWidth="1"/>
    <col min="510" max="510" width="17.1796875" style="1" customWidth="1"/>
    <col min="511" max="511" width="23.81640625" style="1"/>
    <col min="512" max="512" width="9.1796875" style="1" customWidth="1"/>
    <col min="513" max="513" width="28.453125" style="1" customWidth="1"/>
    <col min="514" max="514" width="37.54296875" style="1" customWidth="1"/>
    <col min="515" max="515" width="17.453125" style="1" customWidth="1"/>
    <col min="516" max="516" width="17.1796875" style="1" customWidth="1"/>
    <col min="517" max="517" width="23.81640625" style="1"/>
    <col min="518" max="518" width="25.453125" style="1" customWidth="1"/>
    <col min="519" max="519" width="19" style="1" customWidth="1"/>
    <col min="520" max="535" width="0" style="1" hidden="1" customWidth="1"/>
    <col min="536" max="762" width="9.1796875" style="1" customWidth="1"/>
    <col min="763" max="763" width="20" style="1" customWidth="1"/>
    <col min="764" max="764" width="32.81640625" style="1" customWidth="1"/>
    <col min="765" max="765" width="17.453125" style="1" customWidth="1"/>
    <col min="766" max="766" width="17.1796875" style="1" customWidth="1"/>
    <col min="767" max="767" width="23.81640625" style="1"/>
    <col min="768" max="768" width="9.1796875" style="1" customWidth="1"/>
    <col min="769" max="769" width="28.453125" style="1" customWidth="1"/>
    <col min="770" max="770" width="37.54296875" style="1" customWidth="1"/>
    <col min="771" max="771" width="17.453125" style="1" customWidth="1"/>
    <col min="772" max="772" width="17.1796875" style="1" customWidth="1"/>
    <col min="773" max="773" width="23.81640625" style="1"/>
    <col min="774" max="774" width="25.453125" style="1" customWidth="1"/>
    <col min="775" max="775" width="19" style="1" customWidth="1"/>
    <col min="776" max="791" width="0" style="1" hidden="1" customWidth="1"/>
    <col min="792" max="1018" width="9.1796875" style="1" customWidth="1"/>
    <col min="1019" max="1019" width="20" style="1" customWidth="1"/>
    <col min="1020" max="1020" width="32.81640625" style="1" customWidth="1"/>
    <col min="1021" max="1021" width="17.453125" style="1" customWidth="1"/>
    <col min="1022" max="1022" width="17.1796875" style="1" customWidth="1"/>
    <col min="1023" max="1023" width="23.81640625" style="1"/>
    <col min="1024" max="1024" width="9.1796875" style="1" customWidth="1"/>
    <col min="1025" max="1025" width="28.453125" style="1" customWidth="1"/>
    <col min="1026" max="1026" width="37.54296875" style="1" customWidth="1"/>
    <col min="1027" max="1027" width="17.453125" style="1" customWidth="1"/>
    <col min="1028" max="1028" width="17.1796875" style="1" customWidth="1"/>
    <col min="1029" max="1029" width="23.81640625" style="1"/>
    <col min="1030" max="1030" width="25.453125" style="1" customWidth="1"/>
    <col min="1031" max="1031" width="19" style="1" customWidth="1"/>
    <col min="1032" max="1047" width="0" style="1" hidden="1" customWidth="1"/>
    <col min="1048" max="1274" width="9.1796875" style="1" customWidth="1"/>
    <col min="1275" max="1275" width="20" style="1" customWidth="1"/>
    <col min="1276" max="1276" width="32.81640625" style="1" customWidth="1"/>
    <col min="1277" max="1277" width="17.453125" style="1" customWidth="1"/>
    <col min="1278" max="1278" width="17.1796875" style="1" customWidth="1"/>
    <col min="1279" max="1279" width="23.81640625" style="1"/>
    <col min="1280" max="1280" width="9.1796875" style="1" customWidth="1"/>
    <col min="1281" max="1281" width="28.453125" style="1" customWidth="1"/>
    <col min="1282" max="1282" width="37.54296875" style="1" customWidth="1"/>
    <col min="1283" max="1283" width="17.453125" style="1" customWidth="1"/>
    <col min="1284" max="1284" width="17.1796875" style="1" customWidth="1"/>
    <col min="1285" max="1285" width="23.81640625" style="1"/>
    <col min="1286" max="1286" width="25.453125" style="1" customWidth="1"/>
    <col min="1287" max="1287" width="19" style="1" customWidth="1"/>
    <col min="1288" max="1303" width="0" style="1" hidden="1" customWidth="1"/>
    <col min="1304" max="1530" width="9.1796875" style="1" customWidth="1"/>
    <col min="1531" max="1531" width="20" style="1" customWidth="1"/>
    <col min="1532" max="1532" width="32.81640625" style="1" customWidth="1"/>
    <col min="1533" max="1533" width="17.453125" style="1" customWidth="1"/>
    <col min="1534" max="1534" width="17.1796875" style="1" customWidth="1"/>
    <col min="1535" max="1535" width="23.81640625" style="1"/>
    <col min="1536" max="1536" width="9.1796875" style="1" customWidth="1"/>
    <col min="1537" max="1537" width="28.453125" style="1" customWidth="1"/>
    <col min="1538" max="1538" width="37.54296875" style="1" customWidth="1"/>
    <col min="1539" max="1539" width="17.453125" style="1" customWidth="1"/>
    <col min="1540" max="1540" width="17.1796875" style="1" customWidth="1"/>
    <col min="1541" max="1541" width="23.81640625" style="1"/>
    <col min="1542" max="1542" width="25.453125" style="1" customWidth="1"/>
    <col min="1543" max="1543" width="19" style="1" customWidth="1"/>
    <col min="1544" max="1559" width="0" style="1" hidden="1" customWidth="1"/>
    <col min="1560" max="1786" width="9.1796875" style="1" customWidth="1"/>
    <col min="1787" max="1787" width="20" style="1" customWidth="1"/>
    <col min="1788" max="1788" width="32.81640625" style="1" customWidth="1"/>
    <col min="1789" max="1789" width="17.453125" style="1" customWidth="1"/>
    <col min="1790" max="1790" width="17.1796875" style="1" customWidth="1"/>
    <col min="1791" max="1791" width="23.81640625" style="1"/>
    <col min="1792" max="1792" width="9.1796875" style="1" customWidth="1"/>
    <col min="1793" max="1793" width="28.453125" style="1" customWidth="1"/>
    <col min="1794" max="1794" width="37.54296875" style="1" customWidth="1"/>
    <col min="1795" max="1795" width="17.453125" style="1" customWidth="1"/>
    <col min="1796" max="1796" width="17.1796875" style="1" customWidth="1"/>
    <col min="1797" max="1797" width="23.81640625" style="1"/>
    <col min="1798" max="1798" width="25.453125" style="1" customWidth="1"/>
    <col min="1799" max="1799" width="19" style="1" customWidth="1"/>
    <col min="1800" max="1815" width="0" style="1" hidden="1" customWidth="1"/>
    <col min="1816" max="2042" width="9.1796875" style="1" customWidth="1"/>
    <col min="2043" max="2043" width="20" style="1" customWidth="1"/>
    <col min="2044" max="2044" width="32.81640625" style="1" customWidth="1"/>
    <col min="2045" max="2045" width="17.453125" style="1" customWidth="1"/>
    <col min="2046" max="2046" width="17.1796875" style="1" customWidth="1"/>
    <col min="2047" max="2047" width="23.81640625" style="1"/>
    <col min="2048" max="2048" width="9.1796875" style="1" customWidth="1"/>
    <col min="2049" max="2049" width="28.453125" style="1" customWidth="1"/>
    <col min="2050" max="2050" width="37.54296875" style="1" customWidth="1"/>
    <col min="2051" max="2051" width="17.453125" style="1" customWidth="1"/>
    <col min="2052" max="2052" width="17.1796875" style="1" customWidth="1"/>
    <col min="2053" max="2053" width="23.81640625" style="1"/>
    <col min="2054" max="2054" width="25.453125" style="1" customWidth="1"/>
    <col min="2055" max="2055" width="19" style="1" customWidth="1"/>
    <col min="2056" max="2071" width="0" style="1" hidden="1" customWidth="1"/>
    <col min="2072" max="2298" width="9.1796875" style="1" customWidth="1"/>
    <col min="2299" max="2299" width="20" style="1" customWidth="1"/>
    <col min="2300" max="2300" width="32.81640625" style="1" customWidth="1"/>
    <col min="2301" max="2301" width="17.453125" style="1" customWidth="1"/>
    <col min="2302" max="2302" width="17.1796875" style="1" customWidth="1"/>
    <col min="2303" max="2303" width="23.81640625" style="1"/>
    <col min="2304" max="2304" width="9.1796875" style="1" customWidth="1"/>
    <col min="2305" max="2305" width="28.453125" style="1" customWidth="1"/>
    <col min="2306" max="2306" width="37.54296875" style="1" customWidth="1"/>
    <col min="2307" max="2307" width="17.453125" style="1" customWidth="1"/>
    <col min="2308" max="2308" width="17.1796875" style="1" customWidth="1"/>
    <col min="2309" max="2309" width="23.81640625" style="1"/>
    <col min="2310" max="2310" width="25.453125" style="1" customWidth="1"/>
    <col min="2311" max="2311" width="19" style="1" customWidth="1"/>
    <col min="2312" max="2327" width="0" style="1" hidden="1" customWidth="1"/>
    <col min="2328" max="2554" width="9.1796875" style="1" customWidth="1"/>
    <col min="2555" max="2555" width="20" style="1" customWidth="1"/>
    <col min="2556" max="2556" width="32.81640625" style="1" customWidth="1"/>
    <col min="2557" max="2557" width="17.453125" style="1" customWidth="1"/>
    <col min="2558" max="2558" width="17.1796875" style="1" customWidth="1"/>
    <col min="2559" max="2559" width="23.81640625" style="1"/>
    <col min="2560" max="2560" width="9.1796875" style="1" customWidth="1"/>
    <col min="2561" max="2561" width="28.453125" style="1" customWidth="1"/>
    <col min="2562" max="2562" width="37.54296875" style="1" customWidth="1"/>
    <col min="2563" max="2563" width="17.453125" style="1" customWidth="1"/>
    <col min="2564" max="2564" width="17.1796875" style="1" customWidth="1"/>
    <col min="2565" max="2565" width="23.81640625" style="1"/>
    <col min="2566" max="2566" width="25.453125" style="1" customWidth="1"/>
    <col min="2567" max="2567" width="19" style="1" customWidth="1"/>
    <col min="2568" max="2583" width="0" style="1" hidden="1" customWidth="1"/>
    <col min="2584" max="2810" width="9.1796875" style="1" customWidth="1"/>
    <col min="2811" max="2811" width="20" style="1" customWidth="1"/>
    <col min="2812" max="2812" width="32.81640625" style="1" customWidth="1"/>
    <col min="2813" max="2813" width="17.453125" style="1" customWidth="1"/>
    <col min="2814" max="2814" width="17.1796875" style="1" customWidth="1"/>
    <col min="2815" max="2815" width="23.81640625" style="1"/>
    <col min="2816" max="2816" width="9.1796875" style="1" customWidth="1"/>
    <col min="2817" max="2817" width="28.453125" style="1" customWidth="1"/>
    <col min="2818" max="2818" width="37.54296875" style="1" customWidth="1"/>
    <col min="2819" max="2819" width="17.453125" style="1" customWidth="1"/>
    <col min="2820" max="2820" width="17.1796875" style="1" customWidth="1"/>
    <col min="2821" max="2821" width="23.81640625" style="1"/>
    <col min="2822" max="2822" width="25.453125" style="1" customWidth="1"/>
    <col min="2823" max="2823" width="19" style="1" customWidth="1"/>
    <col min="2824" max="2839" width="0" style="1" hidden="1" customWidth="1"/>
    <col min="2840" max="3066" width="9.1796875" style="1" customWidth="1"/>
    <col min="3067" max="3067" width="20" style="1" customWidth="1"/>
    <col min="3068" max="3068" width="32.81640625" style="1" customWidth="1"/>
    <col min="3069" max="3069" width="17.453125" style="1" customWidth="1"/>
    <col min="3070" max="3070" width="17.1796875" style="1" customWidth="1"/>
    <col min="3071" max="3071" width="23.81640625" style="1"/>
    <col min="3072" max="3072" width="9.1796875" style="1" customWidth="1"/>
    <col min="3073" max="3073" width="28.453125" style="1" customWidth="1"/>
    <col min="3074" max="3074" width="37.54296875" style="1" customWidth="1"/>
    <col min="3075" max="3075" width="17.453125" style="1" customWidth="1"/>
    <col min="3076" max="3076" width="17.1796875" style="1" customWidth="1"/>
    <col min="3077" max="3077" width="23.81640625" style="1"/>
    <col min="3078" max="3078" width="25.453125" style="1" customWidth="1"/>
    <col min="3079" max="3079" width="19" style="1" customWidth="1"/>
    <col min="3080" max="3095" width="0" style="1" hidden="1" customWidth="1"/>
    <col min="3096" max="3322" width="9.1796875" style="1" customWidth="1"/>
    <col min="3323" max="3323" width="20" style="1" customWidth="1"/>
    <col min="3324" max="3324" width="32.81640625" style="1" customWidth="1"/>
    <col min="3325" max="3325" width="17.453125" style="1" customWidth="1"/>
    <col min="3326" max="3326" width="17.1796875" style="1" customWidth="1"/>
    <col min="3327" max="3327" width="23.81640625" style="1"/>
    <col min="3328" max="3328" width="9.1796875" style="1" customWidth="1"/>
    <col min="3329" max="3329" width="28.453125" style="1" customWidth="1"/>
    <col min="3330" max="3330" width="37.54296875" style="1" customWidth="1"/>
    <col min="3331" max="3331" width="17.453125" style="1" customWidth="1"/>
    <col min="3332" max="3332" width="17.1796875" style="1" customWidth="1"/>
    <col min="3333" max="3333" width="23.81640625" style="1"/>
    <col min="3334" max="3334" width="25.453125" style="1" customWidth="1"/>
    <col min="3335" max="3335" width="19" style="1" customWidth="1"/>
    <col min="3336" max="3351" width="0" style="1" hidden="1" customWidth="1"/>
    <col min="3352" max="3578" width="9.1796875" style="1" customWidth="1"/>
    <col min="3579" max="3579" width="20" style="1" customWidth="1"/>
    <col min="3580" max="3580" width="32.81640625" style="1" customWidth="1"/>
    <col min="3581" max="3581" width="17.453125" style="1" customWidth="1"/>
    <col min="3582" max="3582" width="17.1796875" style="1" customWidth="1"/>
    <col min="3583" max="3583" width="23.81640625" style="1"/>
    <col min="3584" max="3584" width="9.1796875" style="1" customWidth="1"/>
    <col min="3585" max="3585" width="28.453125" style="1" customWidth="1"/>
    <col min="3586" max="3586" width="37.54296875" style="1" customWidth="1"/>
    <col min="3587" max="3587" width="17.453125" style="1" customWidth="1"/>
    <col min="3588" max="3588" width="17.1796875" style="1" customWidth="1"/>
    <col min="3589" max="3589" width="23.81640625" style="1"/>
    <col min="3590" max="3590" width="25.453125" style="1" customWidth="1"/>
    <col min="3591" max="3591" width="19" style="1" customWidth="1"/>
    <col min="3592" max="3607" width="0" style="1" hidden="1" customWidth="1"/>
    <col min="3608" max="3834" width="9.1796875" style="1" customWidth="1"/>
    <col min="3835" max="3835" width="20" style="1" customWidth="1"/>
    <col min="3836" max="3836" width="32.81640625" style="1" customWidth="1"/>
    <col min="3837" max="3837" width="17.453125" style="1" customWidth="1"/>
    <col min="3838" max="3838" width="17.1796875" style="1" customWidth="1"/>
    <col min="3839" max="3839" width="23.81640625" style="1"/>
    <col min="3840" max="3840" width="9.1796875" style="1" customWidth="1"/>
    <col min="3841" max="3841" width="28.453125" style="1" customWidth="1"/>
    <col min="3842" max="3842" width="37.54296875" style="1" customWidth="1"/>
    <col min="3843" max="3843" width="17.453125" style="1" customWidth="1"/>
    <col min="3844" max="3844" width="17.1796875" style="1" customWidth="1"/>
    <col min="3845" max="3845" width="23.81640625" style="1"/>
    <col min="3846" max="3846" width="25.453125" style="1" customWidth="1"/>
    <col min="3847" max="3847" width="19" style="1" customWidth="1"/>
    <col min="3848" max="3863" width="0" style="1" hidden="1" customWidth="1"/>
    <col min="3864" max="4090" width="9.1796875" style="1" customWidth="1"/>
    <col min="4091" max="4091" width="20" style="1" customWidth="1"/>
    <col min="4092" max="4092" width="32.81640625" style="1" customWidth="1"/>
    <col min="4093" max="4093" width="17.453125" style="1" customWidth="1"/>
    <col min="4094" max="4094" width="17.1796875" style="1" customWidth="1"/>
    <col min="4095" max="4095" width="23.81640625" style="1"/>
    <col min="4096" max="4096" width="9.1796875" style="1" customWidth="1"/>
    <col min="4097" max="4097" width="28.453125" style="1" customWidth="1"/>
    <col min="4098" max="4098" width="37.54296875" style="1" customWidth="1"/>
    <col min="4099" max="4099" width="17.453125" style="1" customWidth="1"/>
    <col min="4100" max="4100" width="17.1796875" style="1" customWidth="1"/>
    <col min="4101" max="4101" width="23.81640625" style="1"/>
    <col min="4102" max="4102" width="25.453125" style="1" customWidth="1"/>
    <col min="4103" max="4103" width="19" style="1" customWidth="1"/>
    <col min="4104" max="4119" width="0" style="1" hidden="1" customWidth="1"/>
    <col min="4120" max="4346" width="9.1796875" style="1" customWidth="1"/>
    <col min="4347" max="4347" width="20" style="1" customWidth="1"/>
    <col min="4348" max="4348" width="32.81640625" style="1" customWidth="1"/>
    <col min="4349" max="4349" width="17.453125" style="1" customWidth="1"/>
    <col min="4350" max="4350" width="17.1796875" style="1" customWidth="1"/>
    <col min="4351" max="4351" width="23.81640625" style="1"/>
    <col min="4352" max="4352" width="9.1796875" style="1" customWidth="1"/>
    <col min="4353" max="4353" width="28.453125" style="1" customWidth="1"/>
    <col min="4354" max="4354" width="37.54296875" style="1" customWidth="1"/>
    <col min="4355" max="4355" width="17.453125" style="1" customWidth="1"/>
    <col min="4356" max="4356" width="17.1796875" style="1" customWidth="1"/>
    <col min="4357" max="4357" width="23.81640625" style="1"/>
    <col min="4358" max="4358" width="25.453125" style="1" customWidth="1"/>
    <col min="4359" max="4359" width="19" style="1" customWidth="1"/>
    <col min="4360" max="4375" width="0" style="1" hidden="1" customWidth="1"/>
    <col min="4376" max="4602" width="9.1796875" style="1" customWidth="1"/>
    <col min="4603" max="4603" width="20" style="1" customWidth="1"/>
    <col min="4604" max="4604" width="32.81640625" style="1" customWidth="1"/>
    <col min="4605" max="4605" width="17.453125" style="1" customWidth="1"/>
    <col min="4606" max="4606" width="17.1796875" style="1" customWidth="1"/>
    <col min="4607" max="4607" width="23.81640625" style="1"/>
    <col min="4608" max="4608" width="9.1796875" style="1" customWidth="1"/>
    <col min="4609" max="4609" width="28.453125" style="1" customWidth="1"/>
    <col min="4610" max="4610" width="37.54296875" style="1" customWidth="1"/>
    <col min="4611" max="4611" width="17.453125" style="1" customWidth="1"/>
    <col min="4612" max="4612" width="17.1796875" style="1" customWidth="1"/>
    <col min="4613" max="4613" width="23.81640625" style="1"/>
    <col min="4614" max="4614" width="25.453125" style="1" customWidth="1"/>
    <col min="4615" max="4615" width="19" style="1" customWidth="1"/>
    <col min="4616" max="4631" width="0" style="1" hidden="1" customWidth="1"/>
    <col min="4632" max="4858" width="9.1796875" style="1" customWidth="1"/>
    <col min="4859" max="4859" width="20" style="1" customWidth="1"/>
    <col min="4860" max="4860" width="32.81640625" style="1" customWidth="1"/>
    <col min="4861" max="4861" width="17.453125" style="1" customWidth="1"/>
    <col min="4862" max="4862" width="17.1796875" style="1" customWidth="1"/>
    <col min="4863" max="4863" width="23.81640625" style="1"/>
    <col min="4864" max="4864" width="9.1796875" style="1" customWidth="1"/>
    <col min="4865" max="4865" width="28.453125" style="1" customWidth="1"/>
    <col min="4866" max="4866" width="37.54296875" style="1" customWidth="1"/>
    <col min="4867" max="4867" width="17.453125" style="1" customWidth="1"/>
    <col min="4868" max="4868" width="17.1796875" style="1" customWidth="1"/>
    <col min="4869" max="4869" width="23.81640625" style="1"/>
    <col min="4870" max="4870" width="25.453125" style="1" customWidth="1"/>
    <col min="4871" max="4871" width="19" style="1" customWidth="1"/>
    <col min="4872" max="4887" width="0" style="1" hidden="1" customWidth="1"/>
    <col min="4888" max="5114" width="9.1796875" style="1" customWidth="1"/>
    <col min="5115" max="5115" width="20" style="1" customWidth="1"/>
    <col min="5116" max="5116" width="32.81640625" style="1" customWidth="1"/>
    <col min="5117" max="5117" width="17.453125" style="1" customWidth="1"/>
    <col min="5118" max="5118" width="17.1796875" style="1" customWidth="1"/>
    <col min="5119" max="5119" width="23.81640625" style="1"/>
    <col min="5120" max="5120" width="9.1796875" style="1" customWidth="1"/>
    <col min="5121" max="5121" width="28.453125" style="1" customWidth="1"/>
    <col min="5122" max="5122" width="37.54296875" style="1" customWidth="1"/>
    <col min="5123" max="5123" width="17.453125" style="1" customWidth="1"/>
    <col min="5124" max="5124" width="17.1796875" style="1" customWidth="1"/>
    <col min="5125" max="5125" width="23.81640625" style="1"/>
    <col min="5126" max="5126" width="25.453125" style="1" customWidth="1"/>
    <col min="5127" max="5127" width="19" style="1" customWidth="1"/>
    <col min="5128" max="5143" width="0" style="1" hidden="1" customWidth="1"/>
    <col min="5144" max="5370" width="9.1796875" style="1" customWidth="1"/>
    <col min="5371" max="5371" width="20" style="1" customWidth="1"/>
    <col min="5372" max="5372" width="32.81640625" style="1" customWidth="1"/>
    <col min="5373" max="5373" width="17.453125" style="1" customWidth="1"/>
    <col min="5374" max="5374" width="17.1796875" style="1" customWidth="1"/>
    <col min="5375" max="5375" width="23.81640625" style="1"/>
    <col min="5376" max="5376" width="9.1796875" style="1" customWidth="1"/>
    <col min="5377" max="5377" width="28.453125" style="1" customWidth="1"/>
    <col min="5378" max="5378" width="37.54296875" style="1" customWidth="1"/>
    <col min="5379" max="5379" width="17.453125" style="1" customWidth="1"/>
    <col min="5380" max="5380" width="17.1796875" style="1" customWidth="1"/>
    <col min="5381" max="5381" width="23.81640625" style="1"/>
    <col min="5382" max="5382" width="25.453125" style="1" customWidth="1"/>
    <col min="5383" max="5383" width="19" style="1" customWidth="1"/>
    <col min="5384" max="5399" width="0" style="1" hidden="1" customWidth="1"/>
    <col min="5400" max="5626" width="9.1796875" style="1" customWidth="1"/>
    <col min="5627" max="5627" width="20" style="1" customWidth="1"/>
    <col min="5628" max="5628" width="32.81640625" style="1" customWidth="1"/>
    <col min="5629" max="5629" width="17.453125" style="1" customWidth="1"/>
    <col min="5630" max="5630" width="17.1796875" style="1" customWidth="1"/>
    <col min="5631" max="5631" width="23.81640625" style="1"/>
    <col min="5632" max="5632" width="9.1796875" style="1" customWidth="1"/>
    <col min="5633" max="5633" width="28.453125" style="1" customWidth="1"/>
    <col min="5634" max="5634" width="37.54296875" style="1" customWidth="1"/>
    <col min="5635" max="5635" width="17.453125" style="1" customWidth="1"/>
    <col min="5636" max="5636" width="17.1796875" style="1" customWidth="1"/>
    <col min="5637" max="5637" width="23.81640625" style="1"/>
    <col min="5638" max="5638" width="25.453125" style="1" customWidth="1"/>
    <col min="5639" max="5639" width="19" style="1" customWidth="1"/>
    <col min="5640" max="5655" width="0" style="1" hidden="1" customWidth="1"/>
    <col min="5656" max="5882" width="9.1796875" style="1" customWidth="1"/>
    <col min="5883" max="5883" width="20" style="1" customWidth="1"/>
    <col min="5884" max="5884" width="32.81640625" style="1" customWidth="1"/>
    <col min="5885" max="5885" width="17.453125" style="1" customWidth="1"/>
    <col min="5886" max="5886" width="17.1796875" style="1" customWidth="1"/>
    <col min="5887" max="5887" width="23.81640625" style="1"/>
    <col min="5888" max="5888" width="9.1796875" style="1" customWidth="1"/>
    <col min="5889" max="5889" width="28.453125" style="1" customWidth="1"/>
    <col min="5890" max="5890" width="37.54296875" style="1" customWidth="1"/>
    <col min="5891" max="5891" width="17.453125" style="1" customWidth="1"/>
    <col min="5892" max="5892" width="17.1796875" style="1" customWidth="1"/>
    <col min="5893" max="5893" width="23.81640625" style="1"/>
    <col min="5894" max="5894" width="25.453125" style="1" customWidth="1"/>
    <col min="5895" max="5895" width="19" style="1" customWidth="1"/>
    <col min="5896" max="5911" width="0" style="1" hidden="1" customWidth="1"/>
    <col min="5912" max="6138" width="9.1796875" style="1" customWidth="1"/>
    <col min="6139" max="6139" width="20" style="1" customWidth="1"/>
    <col min="6140" max="6140" width="32.81640625" style="1" customWidth="1"/>
    <col min="6141" max="6141" width="17.453125" style="1" customWidth="1"/>
    <col min="6142" max="6142" width="17.1796875" style="1" customWidth="1"/>
    <col min="6143" max="6143" width="23.81640625" style="1"/>
    <col min="6144" max="6144" width="9.1796875" style="1" customWidth="1"/>
    <col min="6145" max="6145" width="28.453125" style="1" customWidth="1"/>
    <col min="6146" max="6146" width="37.54296875" style="1" customWidth="1"/>
    <col min="6147" max="6147" width="17.453125" style="1" customWidth="1"/>
    <col min="6148" max="6148" width="17.1796875" style="1" customWidth="1"/>
    <col min="6149" max="6149" width="23.81640625" style="1"/>
    <col min="6150" max="6150" width="25.453125" style="1" customWidth="1"/>
    <col min="6151" max="6151" width="19" style="1" customWidth="1"/>
    <col min="6152" max="6167" width="0" style="1" hidden="1" customWidth="1"/>
    <col min="6168" max="6394" width="9.1796875" style="1" customWidth="1"/>
    <col min="6395" max="6395" width="20" style="1" customWidth="1"/>
    <col min="6396" max="6396" width="32.81640625" style="1" customWidth="1"/>
    <col min="6397" max="6397" width="17.453125" style="1" customWidth="1"/>
    <col min="6398" max="6398" width="17.1796875" style="1" customWidth="1"/>
    <col min="6399" max="6399" width="23.81640625" style="1"/>
    <col min="6400" max="6400" width="9.1796875" style="1" customWidth="1"/>
    <col min="6401" max="6401" width="28.453125" style="1" customWidth="1"/>
    <col min="6402" max="6402" width="37.54296875" style="1" customWidth="1"/>
    <col min="6403" max="6403" width="17.453125" style="1" customWidth="1"/>
    <col min="6404" max="6404" width="17.1796875" style="1" customWidth="1"/>
    <col min="6405" max="6405" width="23.81640625" style="1"/>
    <col min="6406" max="6406" width="25.453125" style="1" customWidth="1"/>
    <col min="6407" max="6407" width="19" style="1" customWidth="1"/>
    <col min="6408" max="6423" width="0" style="1" hidden="1" customWidth="1"/>
    <col min="6424" max="6650" width="9.1796875" style="1" customWidth="1"/>
    <col min="6651" max="6651" width="20" style="1" customWidth="1"/>
    <col min="6652" max="6652" width="32.81640625" style="1" customWidth="1"/>
    <col min="6653" max="6653" width="17.453125" style="1" customWidth="1"/>
    <col min="6654" max="6654" width="17.1796875" style="1" customWidth="1"/>
    <col min="6655" max="6655" width="23.81640625" style="1"/>
    <col min="6656" max="6656" width="9.1796875" style="1" customWidth="1"/>
    <col min="6657" max="6657" width="28.453125" style="1" customWidth="1"/>
    <col min="6658" max="6658" width="37.54296875" style="1" customWidth="1"/>
    <col min="6659" max="6659" width="17.453125" style="1" customWidth="1"/>
    <col min="6660" max="6660" width="17.1796875" style="1" customWidth="1"/>
    <col min="6661" max="6661" width="23.81640625" style="1"/>
    <col min="6662" max="6662" width="25.453125" style="1" customWidth="1"/>
    <col min="6663" max="6663" width="19" style="1" customWidth="1"/>
    <col min="6664" max="6679" width="0" style="1" hidden="1" customWidth="1"/>
    <col min="6680" max="6906" width="9.1796875" style="1" customWidth="1"/>
    <col min="6907" max="6907" width="20" style="1" customWidth="1"/>
    <col min="6908" max="6908" width="32.81640625" style="1" customWidth="1"/>
    <col min="6909" max="6909" width="17.453125" style="1" customWidth="1"/>
    <col min="6910" max="6910" width="17.1796875" style="1" customWidth="1"/>
    <col min="6911" max="6911" width="23.81640625" style="1"/>
    <col min="6912" max="6912" width="9.1796875" style="1" customWidth="1"/>
    <col min="6913" max="6913" width="28.453125" style="1" customWidth="1"/>
    <col min="6914" max="6914" width="37.54296875" style="1" customWidth="1"/>
    <col min="6915" max="6915" width="17.453125" style="1" customWidth="1"/>
    <col min="6916" max="6916" width="17.1796875" style="1" customWidth="1"/>
    <col min="6917" max="6917" width="23.81640625" style="1"/>
    <col min="6918" max="6918" width="25.453125" style="1" customWidth="1"/>
    <col min="6919" max="6919" width="19" style="1" customWidth="1"/>
    <col min="6920" max="6935" width="0" style="1" hidden="1" customWidth="1"/>
    <col min="6936" max="7162" width="9.1796875" style="1" customWidth="1"/>
    <col min="7163" max="7163" width="20" style="1" customWidth="1"/>
    <col min="7164" max="7164" width="32.81640625" style="1" customWidth="1"/>
    <col min="7165" max="7165" width="17.453125" style="1" customWidth="1"/>
    <col min="7166" max="7166" width="17.1796875" style="1" customWidth="1"/>
    <col min="7167" max="7167" width="23.81640625" style="1"/>
    <col min="7168" max="7168" width="9.1796875" style="1" customWidth="1"/>
    <col min="7169" max="7169" width="28.453125" style="1" customWidth="1"/>
    <col min="7170" max="7170" width="37.54296875" style="1" customWidth="1"/>
    <col min="7171" max="7171" width="17.453125" style="1" customWidth="1"/>
    <col min="7172" max="7172" width="17.1796875" style="1" customWidth="1"/>
    <col min="7173" max="7173" width="23.81640625" style="1"/>
    <col min="7174" max="7174" width="25.453125" style="1" customWidth="1"/>
    <col min="7175" max="7175" width="19" style="1" customWidth="1"/>
    <col min="7176" max="7191" width="0" style="1" hidden="1" customWidth="1"/>
    <col min="7192" max="7418" width="9.1796875" style="1" customWidth="1"/>
    <col min="7419" max="7419" width="20" style="1" customWidth="1"/>
    <col min="7420" max="7420" width="32.81640625" style="1" customWidth="1"/>
    <col min="7421" max="7421" width="17.453125" style="1" customWidth="1"/>
    <col min="7422" max="7422" width="17.1796875" style="1" customWidth="1"/>
    <col min="7423" max="7423" width="23.81640625" style="1"/>
    <col min="7424" max="7424" width="9.1796875" style="1" customWidth="1"/>
    <col min="7425" max="7425" width="28.453125" style="1" customWidth="1"/>
    <col min="7426" max="7426" width="37.54296875" style="1" customWidth="1"/>
    <col min="7427" max="7427" width="17.453125" style="1" customWidth="1"/>
    <col min="7428" max="7428" width="17.1796875" style="1" customWidth="1"/>
    <col min="7429" max="7429" width="23.81640625" style="1"/>
    <col min="7430" max="7430" width="25.453125" style="1" customWidth="1"/>
    <col min="7431" max="7431" width="19" style="1" customWidth="1"/>
    <col min="7432" max="7447" width="0" style="1" hidden="1" customWidth="1"/>
    <col min="7448" max="7674" width="9.1796875" style="1" customWidth="1"/>
    <col min="7675" max="7675" width="20" style="1" customWidth="1"/>
    <col min="7676" max="7676" width="32.81640625" style="1" customWidth="1"/>
    <col min="7677" max="7677" width="17.453125" style="1" customWidth="1"/>
    <col min="7678" max="7678" width="17.1796875" style="1" customWidth="1"/>
    <col min="7679" max="7679" width="23.81640625" style="1"/>
    <col min="7680" max="7680" width="9.1796875" style="1" customWidth="1"/>
    <col min="7681" max="7681" width="28.453125" style="1" customWidth="1"/>
    <col min="7682" max="7682" width="37.54296875" style="1" customWidth="1"/>
    <col min="7683" max="7683" width="17.453125" style="1" customWidth="1"/>
    <col min="7684" max="7684" width="17.1796875" style="1" customWidth="1"/>
    <col min="7685" max="7685" width="23.81640625" style="1"/>
    <col min="7686" max="7686" width="25.453125" style="1" customWidth="1"/>
    <col min="7687" max="7687" width="19" style="1" customWidth="1"/>
    <col min="7688" max="7703" width="0" style="1" hidden="1" customWidth="1"/>
    <col min="7704" max="7930" width="9.1796875" style="1" customWidth="1"/>
    <col min="7931" max="7931" width="20" style="1" customWidth="1"/>
    <col min="7932" max="7932" width="32.81640625" style="1" customWidth="1"/>
    <col min="7933" max="7933" width="17.453125" style="1" customWidth="1"/>
    <col min="7934" max="7934" width="17.1796875" style="1" customWidth="1"/>
    <col min="7935" max="7935" width="23.81640625" style="1"/>
    <col min="7936" max="7936" width="9.1796875" style="1" customWidth="1"/>
    <col min="7937" max="7937" width="28.453125" style="1" customWidth="1"/>
    <col min="7938" max="7938" width="37.54296875" style="1" customWidth="1"/>
    <col min="7939" max="7939" width="17.453125" style="1" customWidth="1"/>
    <col min="7940" max="7940" width="17.1796875" style="1" customWidth="1"/>
    <col min="7941" max="7941" width="23.81640625" style="1"/>
    <col min="7942" max="7942" width="25.453125" style="1" customWidth="1"/>
    <col min="7943" max="7943" width="19" style="1" customWidth="1"/>
    <col min="7944" max="7959" width="0" style="1" hidden="1" customWidth="1"/>
    <col min="7960" max="8186" width="9.1796875" style="1" customWidth="1"/>
    <col min="8187" max="8187" width="20" style="1" customWidth="1"/>
    <col min="8188" max="8188" width="32.81640625" style="1" customWidth="1"/>
    <col min="8189" max="8189" width="17.453125" style="1" customWidth="1"/>
    <col min="8190" max="8190" width="17.1796875" style="1" customWidth="1"/>
    <col min="8191" max="8191" width="23.81640625" style="1"/>
    <col min="8192" max="8192" width="9.1796875" style="1" customWidth="1"/>
    <col min="8193" max="8193" width="28.453125" style="1" customWidth="1"/>
    <col min="8194" max="8194" width="37.54296875" style="1" customWidth="1"/>
    <col min="8195" max="8195" width="17.453125" style="1" customWidth="1"/>
    <col min="8196" max="8196" width="17.1796875" style="1" customWidth="1"/>
    <col min="8197" max="8197" width="23.81640625" style="1"/>
    <col min="8198" max="8198" width="25.453125" style="1" customWidth="1"/>
    <col min="8199" max="8199" width="19" style="1" customWidth="1"/>
    <col min="8200" max="8215" width="0" style="1" hidden="1" customWidth="1"/>
    <col min="8216" max="8442" width="9.1796875" style="1" customWidth="1"/>
    <col min="8443" max="8443" width="20" style="1" customWidth="1"/>
    <col min="8444" max="8444" width="32.81640625" style="1" customWidth="1"/>
    <col min="8445" max="8445" width="17.453125" style="1" customWidth="1"/>
    <col min="8446" max="8446" width="17.1796875" style="1" customWidth="1"/>
    <col min="8447" max="8447" width="23.81640625" style="1"/>
    <col min="8448" max="8448" width="9.1796875" style="1" customWidth="1"/>
    <col min="8449" max="8449" width="28.453125" style="1" customWidth="1"/>
    <col min="8450" max="8450" width="37.54296875" style="1" customWidth="1"/>
    <col min="8451" max="8451" width="17.453125" style="1" customWidth="1"/>
    <col min="8452" max="8452" width="17.1796875" style="1" customWidth="1"/>
    <col min="8453" max="8453" width="23.81640625" style="1"/>
    <col min="8454" max="8454" width="25.453125" style="1" customWidth="1"/>
    <col min="8455" max="8455" width="19" style="1" customWidth="1"/>
    <col min="8456" max="8471" width="0" style="1" hidden="1" customWidth="1"/>
    <col min="8472" max="8698" width="9.1796875" style="1" customWidth="1"/>
    <col min="8699" max="8699" width="20" style="1" customWidth="1"/>
    <col min="8700" max="8700" width="32.81640625" style="1" customWidth="1"/>
    <col min="8701" max="8701" width="17.453125" style="1" customWidth="1"/>
    <col min="8702" max="8702" width="17.1796875" style="1" customWidth="1"/>
    <col min="8703" max="8703" width="23.81640625" style="1"/>
    <col min="8704" max="8704" width="9.1796875" style="1" customWidth="1"/>
    <col min="8705" max="8705" width="28.453125" style="1" customWidth="1"/>
    <col min="8706" max="8706" width="37.54296875" style="1" customWidth="1"/>
    <col min="8707" max="8707" width="17.453125" style="1" customWidth="1"/>
    <col min="8708" max="8708" width="17.1796875" style="1" customWidth="1"/>
    <col min="8709" max="8709" width="23.81640625" style="1"/>
    <col min="8710" max="8710" width="25.453125" style="1" customWidth="1"/>
    <col min="8711" max="8711" width="19" style="1" customWidth="1"/>
    <col min="8712" max="8727" width="0" style="1" hidden="1" customWidth="1"/>
    <col min="8728" max="8954" width="9.1796875" style="1" customWidth="1"/>
    <col min="8955" max="8955" width="20" style="1" customWidth="1"/>
    <col min="8956" max="8956" width="32.81640625" style="1" customWidth="1"/>
    <col min="8957" max="8957" width="17.453125" style="1" customWidth="1"/>
    <col min="8958" max="8958" width="17.1796875" style="1" customWidth="1"/>
    <col min="8959" max="8959" width="23.81640625" style="1"/>
    <col min="8960" max="8960" width="9.1796875" style="1" customWidth="1"/>
    <col min="8961" max="8961" width="28.453125" style="1" customWidth="1"/>
    <col min="8962" max="8962" width="37.54296875" style="1" customWidth="1"/>
    <col min="8963" max="8963" width="17.453125" style="1" customWidth="1"/>
    <col min="8964" max="8964" width="17.1796875" style="1" customWidth="1"/>
    <col min="8965" max="8965" width="23.81640625" style="1"/>
    <col min="8966" max="8966" width="25.453125" style="1" customWidth="1"/>
    <col min="8967" max="8967" width="19" style="1" customWidth="1"/>
    <col min="8968" max="8983" width="0" style="1" hidden="1" customWidth="1"/>
    <col min="8984" max="9210" width="9.1796875" style="1" customWidth="1"/>
    <col min="9211" max="9211" width="20" style="1" customWidth="1"/>
    <col min="9212" max="9212" width="32.81640625" style="1" customWidth="1"/>
    <col min="9213" max="9213" width="17.453125" style="1" customWidth="1"/>
    <col min="9214" max="9214" width="17.1796875" style="1" customWidth="1"/>
    <col min="9215" max="9215" width="23.81640625" style="1"/>
    <col min="9216" max="9216" width="9.1796875" style="1" customWidth="1"/>
    <col min="9217" max="9217" width="28.453125" style="1" customWidth="1"/>
    <col min="9218" max="9218" width="37.54296875" style="1" customWidth="1"/>
    <col min="9219" max="9219" width="17.453125" style="1" customWidth="1"/>
    <col min="9220" max="9220" width="17.1796875" style="1" customWidth="1"/>
    <col min="9221" max="9221" width="23.81640625" style="1"/>
    <col min="9222" max="9222" width="25.453125" style="1" customWidth="1"/>
    <col min="9223" max="9223" width="19" style="1" customWidth="1"/>
    <col min="9224" max="9239" width="0" style="1" hidden="1" customWidth="1"/>
    <col min="9240" max="9466" width="9.1796875" style="1" customWidth="1"/>
    <col min="9467" max="9467" width="20" style="1" customWidth="1"/>
    <col min="9468" max="9468" width="32.81640625" style="1" customWidth="1"/>
    <col min="9469" max="9469" width="17.453125" style="1" customWidth="1"/>
    <col min="9470" max="9470" width="17.1796875" style="1" customWidth="1"/>
    <col min="9471" max="9471" width="23.81640625" style="1"/>
    <col min="9472" max="9472" width="9.1796875" style="1" customWidth="1"/>
    <col min="9473" max="9473" width="28.453125" style="1" customWidth="1"/>
    <col min="9474" max="9474" width="37.54296875" style="1" customWidth="1"/>
    <col min="9475" max="9475" width="17.453125" style="1" customWidth="1"/>
    <col min="9476" max="9476" width="17.1796875" style="1" customWidth="1"/>
    <col min="9477" max="9477" width="23.81640625" style="1"/>
    <col min="9478" max="9478" width="25.453125" style="1" customWidth="1"/>
    <col min="9479" max="9479" width="19" style="1" customWidth="1"/>
    <col min="9480" max="9495" width="0" style="1" hidden="1" customWidth="1"/>
    <col min="9496" max="9722" width="9.1796875" style="1" customWidth="1"/>
    <col min="9723" max="9723" width="20" style="1" customWidth="1"/>
    <col min="9724" max="9724" width="32.81640625" style="1" customWidth="1"/>
    <col min="9725" max="9725" width="17.453125" style="1" customWidth="1"/>
    <col min="9726" max="9726" width="17.1796875" style="1" customWidth="1"/>
    <col min="9727" max="9727" width="23.81640625" style="1"/>
    <col min="9728" max="9728" width="9.1796875" style="1" customWidth="1"/>
    <col min="9729" max="9729" width="28.453125" style="1" customWidth="1"/>
    <col min="9730" max="9730" width="37.54296875" style="1" customWidth="1"/>
    <col min="9731" max="9731" width="17.453125" style="1" customWidth="1"/>
    <col min="9732" max="9732" width="17.1796875" style="1" customWidth="1"/>
    <col min="9733" max="9733" width="23.81640625" style="1"/>
    <col min="9734" max="9734" width="25.453125" style="1" customWidth="1"/>
    <col min="9735" max="9735" width="19" style="1" customWidth="1"/>
    <col min="9736" max="9751" width="0" style="1" hidden="1" customWidth="1"/>
    <col min="9752" max="9978" width="9.1796875" style="1" customWidth="1"/>
    <col min="9979" max="9979" width="20" style="1" customWidth="1"/>
    <col min="9980" max="9980" width="32.81640625" style="1" customWidth="1"/>
    <col min="9981" max="9981" width="17.453125" style="1" customWidth="1"/>
    <col min="9982" max="9982" width="17.1796875" style="1" customWidth="1"/>
    <col min="9983" max="9983" width="23.81640625" style="1"/>
    <col min="9984" max="9984" width="9.1796875" style="1" customWidth="1"/>
    <col min="9985" max="9985" width="28.453125" style="1" customWidth="1"/>
    <col min="9986" max="9986" width="37.54296875" style="1" customWidth="1"/>
    <col min="9987" max="9987" width="17.453125" style="1" customWidth="1"/>
    <col min="9988" max="9988" width="17.1796875" style="1" customWidth="1"/>
    <col min="9989" max="9989" width="23.81640625" style="1"/>
    <col min="9990" max="9990" width="25.453125" style="1" customWidth="1"/>
    <col min="9991" max="9991" width="19" style="1" customWidth="1"/>
    <col min="9992" max="10007" width="0" style="1" hidden="1" customWidth="1"/>
    <col min="10008" max="10234" width="9.1796875" style="1" customWidth="1"/>
    <col min="10235" max="10235" width="20" style="1" customWidth="1"/>
    <col min="10236" max="10236" width="32.81640625" style="1" customWidth="1"/>
    <col min="10237" max="10237" width="17.453125" style="1" customWidth="1"/>
    <col min="10238" max="10238" width="17.1796875" style="1" customWidth="1"/>
    <col min="10239" max="10239" width="23.81640625" style="1"/>
    <col min="10240" max="10240" width="9.1796875" style="1" customWidth="1"/>
    <col min="10241" max="10241" width="28.453125" style="1" customWidth="1"/>
    <col min="10242" max="10242" width="37.54296875" style="1" customWidth="1"/>
    <col min="10243" max="10243" width="17.453125" style="1" customWidth="1"/>
    <col min="10244" max="10244" width="17.1796875" style="1" customWidth="1"/>
    <col min="10245" max="10245" width="23.81640625" style="1"/>
    <col min="10246" max="10246" width="25.453125" style="1" customWidth="1"/>
    <col min="10247" max="10247" width="19" style="1" customWidth="1"/>
    <col min="10248" max="10263" width="0" style="1" hidden="1" customWidth="1"/>
    <col min="10264" max="10490" width="9.1796875" style="1" customWidth="1"/>
    <col min="10491" max="10491" width="20" style="1" customWidth="1"/>
    <col min="10492" max="10492" width="32.81640625" style="1" customWidth="1"/>
    <col min="10493" max="10493" width="17.453125" style="1" customWidth="1"/>
    <col min="10494" max="10494" width="17.1796875" style="1" customWidth="1"/>
    <col min="10495" max="10495" width="23.81640625" style="1"/>
    <col min="10496" max="10496" width="9.1796875" style="1" customWidth="1"/>
    <col min="10497" max="10497" width="28.453125" style="1" customWidth="1"/>
    <col min="10498" max="10498" width="37.54296875" style="1" customWidth="1"/>
    <col min="10499" max="10499" width="17.453125" style="1" customWidth="1"/>
    <col min="10500" max="10500" width="17.1796875" style="1" customWidth="1"/>
    <col min="10501" max="10501" width="23.81640625" style="1"/>
    <col min="10502" max="10502" width="25.453125" style="1" customWidth="1"/>
    <col min="10503" max="10503" width="19" style="1" customWidth="1"/>
    <col min="10504" max="10519" width="0" style="1" hidden="1" customWidth="1"/>
    <col min="10520" max="10746" width="9.1796875" style="1" customWidth="1"/>
    <col min="10747" max="10747" width="20" style="1" customWidth="1"/>
    <col min="10748" max="10748" width="32.81640625" style="1" customWidth="1"/>
    <col min="10749" max="10749" width="17.453125" style="1" customWidth="1"/>
    <col min="10750" max="10750" width="17.1796875" style="1" customWidth="1"/>
    <col min="10751" max="10751" width="23.81640625" style="1"/>
    <col min="10752" max="10752" width="9.1796875" style="1" customWidth="1"/>
    <col min="10753" max="10753" width="28.453125" style="1" customWidth="1"/>
    <col min="10754" max="10754" width="37.54296875" style="1" customWidth="1"/>
    <col min="10755" max="10755" width="17.453125" style="1" customWidth="1"/>
    <col min="10756" max="10756" width="17.1796875" style="1" customWidth="1"/>
    <col min="10757" max="10757" width="23.81640625" style="1"/>
    <col min="10758" max="10758" width="25.453125" style="1" customWidth="1"/>
    <col min="10759" max="10759" width="19" style="1" customWidth="1"/>
    <col min="10760" max="10775" width="0" style="1" hidden="1" customWidth="1"/>
    <col min="10776" max="11002" width="9.1796875" style="1" customWidth="1"/>
    <col min="11003" max="11003" width="20" style="1" customWidth="1"/>
    <col min="11004" max="11004" width="32.81640625" style="1" customWidth="1"/>
    <col min="11005" max="11005" width="17.453125" style="1" customWidth="1"/>
    <col min="11006" max="11006" width="17.1796875" style="1" customWidth="1"/>
    <col min="11007" max="11007" width="23.81640625" style="1"/>
    <col min="11008" max="11008" width="9.1796875" style="1" customWidth="1"/>
    <col min="11009" max="11009" width="28.453125" style="1" customWidth="1"/>
    <col min="11010" max="11010" width="37.54296875" style="1" customWidth="1"/>
    <col min="11011" max="11011" width="17.453125" style="1" customWidth="1"/>
    <col min="11012" max="11012" width="17.1796875" style="1" customWidth="1"/>
    <col min="11013" max="11013" width="23.81640625" style="1"/>
    <col min="11014" max="11014" width="25.453125" style="1" customWidth="1"/>
    <col min="11015" max="11015" width="19" style="1" customWidth="1"/>
    <col min="11016" max="11031" width="0" style="1" hidden="1" customWidth="1"/>
    <col min="11032" max="11258" width="9.1796875" style="1" customWidth="1"/>
    <col min="11259" max="11259" width="20" style="1" customWidth="1"/>
    <col min="11260" max="11260" width="32.81640625" style="1" customWidth="1"/>
    <col min="11261" max="11261" width="17.453125" style="1" customWidth="1"/>
    <col min="11262" max="11262" width="17.1796875" style="1" customWidth="1"/>
    <col min="11263" max="11263" width="23.81640625" style="1"/>
    <col min="11264" max="11264" width="9.1796875" style="1" customWidth="1"/>
    <col min="11265" max="11265" width="28.453125" style="1" customWidth="1"/>
    <col min="11266" max="11266" width="37.54296875" style="1" customWidth="1"/>
    <col min="11267" max="11267" width="17.453125" style="1" customWidth="1"/>
    <col min="11268" max="11268" width="17.1796875" style="1" customWidth="1"/>
    <col min="11269" max="11269" width="23.81640625" style="1"/>
    <col min="11270" max="11270" width="25.453125" style="1" customWidth="1"/>
    <col min="11271" max="11271" width="19" style="1" customWidth="1"/>
    <col min="11272" max="11287" width="0" style="1" hidden="1" customWidth="1"/>
    <col min="11288" max="11514" width="9.1796875" style="1" customWidth="1"/>
    <col min="11515" max="11515" width="20" style="1" customWidth="1"/>
    <col min="11516" max="11516" width="32.81640625" style="1" customWidth="1"/>
    <col min="11517" max="11517" width="17.453125" style="1" customWidth="1"/>
    <col min="11518" max="11518" width="17.1796875" style="1" customWidth="1"/>
    <col min="11519" max="11519" width="23.81640625" style="1"/>
    <col min="11520" max="11520" width="9.1796875" style="1" customWidth="1"/>
    <col min="11521" max="11521" width="28.453125" style="1" customWidth="1"/>
    <col min="11522" max="11522" width="37.54296875" style="1" customWidth="1"/>
    <col min="11523" max="11523" width="17.453125" style="1" customWidth="1"/>
    <col min="11524" max="11524" width="17.1796875" style="1" customWidth="1"/>
    <col min="11525" max="11525" width="23.81640625" style="1"/>
    <col min="11526" max="11526" width="25.453125" style="1" customWidth="1"/>
    <col min="11527" max="11527" width="19" style="1" customWidth="1"/>
    <col min="11528" max="11543" width="0" style="1" hidden="1" customWidth="1"/>
    <col min="11544" max="11770" width="9.1796875" style="1" customWidth="1"/>
    <col min="11771" max="11771" width="20" style="1" customWidth="1"/>
    <col min="11772" max="11772" width="32.81640625" style="1" customWidth="1"/>
    <col min="11773" max="11773" width="17.453125" style="1" customWidth="1"/>
    <col min="11774" max="11774" width="17.1796875" style="1" customWidth="1"/>
    <col min="11775" max="11775" width="23.81640625" style="1"/>
    <col min="11776" max="11776" width="9.1796875" style="1" customWidth="1"/>
    <col min="11777" max="11777" width="28.453125" style="1" customWidth="1"/>
    <col min="11778" max="11778" width="37.54296875" style="1" customWidth="1"/>
    <col min="11779" max="11779" width="17.453125" style="1" customWidth="1"/>
    <col min="11780" max="11780" width="17.1796875" style="1" customWidth="1"/>
    <col min="11781" max="11781" width="23.81640625" style="1"/>
    <col min="11782" max="11782" width="25.453125" style="1" customWidth="1"/>
    <col min="11783" max="11783" width="19" style="1" customWidth="1"/>
    <col min="11784" max="11799" width="0" style="1" hidden="1" customWidth="1"/>
    <col min="11800" max="12026" width="9.1796875" style="1" customWidth="1"/>
    <col min="12027" max="12027" width="20" style="1" customWidth="1"/>
    <col min="12028" max="12028" width="32.81640625" style="1" customWidth="1"/>
    <col min="12029" max="12029" width="17.453125" style="1" customWidth="1"/>
    <col min="12030" max="12030" width="17.1796875" style="1" customWidth="1"/>
    <col min="12031" max="12031" width="23.81640625" style="1"/>
    <col min="12032" max="12032" width="9.1796875" style="1" customWidth="1"/>
    <col min="12033" max="12033" width="28.453125" style="1" customWidth="1"/>
    <col min="12034" max="12034" width="37.54296875" style="1" customWidth="1"/>
    <col min="12035" max="12035" width="17.453125" style="1" customWidth="1"/>
    <col min="12036" max="12036" width="17.1796875" style="1" customWidth="1"/>
    <col min="12037" max="12037" width="23.81640625" style="1"/>
    <col min="12038" max="12038" width="25.453125" style="1" customWidth="1"/>
    <col min="12039" max="12039" width="19" style="1" customWidth="1"/>
    <col min="12040" max="12055" width="0" style="1" hidden="1" customWidth="1"/>
    <col min="12056" max="12282" width="9.1796875" style="1" customWidth="1"/>
    <col min="12283" max="12283" width="20" style="1" customWidth="1"/>
    <col min="12284" max="12284" width="32.81640625" style="1" customWidth="1"/>
    <col min="12285" max="12285" width="17.453125" style="1" customWidth="1"/>
    <col min="12286" max="12286" width="17.1796875" style="1" customWidth="1"/>
    <col min="12287" max="12287" width="23.81640625" style="1"/>
    <col min="12288" max="12288" width="9.1796875" style="1" customWidth="1"/>
    <col min="12289" max="12289" width="28.453125" style="1" customWidth="1"/>
    <col min="12290" max="12290" width="37.54296875" style="1" customWidth="1"/>
    <col min="12291" max="12291" width="17.453125" style="1" customWidth="1"/>
    <col min="12292" max="12292" width="17.1796875" style="1" customWidth="1"/>
    <col min="12293" max="12293" width="23.81640625" style="1"/>
    <col min="12294" max="12294" width="25.453125" style="1" customWidth="1"/>
    <col min="12295" max="12295" width="19" style="1" customWidth="1"/>
    <col min="12296" max="12311" width="0" style="1" hidden="1" customWidth="1"/>
    <col min="12312" max="12538" width="9.1796875" style="1" customWidth="1"/>
    <col min="12539" max="12539" width="20" style="1" customWidth="1"/>
    <col min="12540" max="12540" width="32.81640625" style="1" customWidth="1"/>
    <col min="12541" max="12541" width="17.453125" style="1" customWidth="1"/>
    <col min="12542" max="12542" width="17.1796875" style="1" customWidth="1"/>
    <col min="12543" max="12543" width="23.81640625" style="1"/>
    <col min="12544" max="12544" width="9.1796875" style="1" customWidth="1"/>
    <col min="12545" max="12545" width="28.453125" style="1" customWidth="1"/>
    <col min="12546" max="12546" width="37.54296875" style="1" customWidth="1"/>
    <col min="12547" max="12547" width="17.453125" style="1" customWidth="1"/>
    <col min="12548" max="12548" width="17.1796875" style="1" customWidth="1"/>
    <col min="12549" max="12549" width="23.81640625" style="1"/>
    <col min="12550" max="12550" width="25.453125" style="1" customWidth="1"/>
    <col min="12551" max="12551" width="19" style="1" customWidth="1"/>
    <col min="12552" max="12567" width="0" style="1" hidden="1" customWidth="1"/>
    <col min="12568" max="12794" width="9.1796875" style="1" customWidth="1"/>
    <col min="12795" max="12795" width="20" style="1" customWidth="1"/>
    <col min="12796" max="12796" width="32.81640625" style="1" customWidth="1"/>
    <col min="12797" max="12797" width="17.453125" style="1" customWidth="1"/>
    <col min="12798" max="12798" width="17.1796875" style="1" customWidth="1"/>
    <col min="12799" max="12799" width="23.81640625" style="1"/>
    <col min="12800" max="12800" width="9.1796875" style="1" customWidth="1"/>
    <col min="12801" max="12801" width="28.453125" style="1" customWidth="1"/>
    <col min="12802" max="12802" width="37.54296875" style="1" customWidth="1"/>
    <col min="12803" max="12803" width="17.453125" style="1" customWidth="1"/>
    <col min="12804" max="12804" width="17.1796875" style="1" customWidth="1"/>
    <col min="12805" max="12805" width="23.81640625" style="1"/>
    <col min="12806" max="12806" width="25.453125" style="1" customWidth="1"/>
    <col min="12807" max="12807" width="19" style="1" customWidth="1"/>
    <col min="12808" max="12823" width="0" style="1" hidden="1" customWidth="1"/>
    <col min="12824" max="13050" width="9.1796875" style="1" customWidth="1"/>
    <col min="13051" max="13051" width="20" style="1" customWidth="1"/>
    <col min="13052" max="13052" width="32.81640625" style="1" customWidth="1"/>
    <col min="13053" max="13053" width="17.453125" style="1" customWidth="1"/>
    <col min="13054" max="13054" width="17.1796875" style="1" customWidth="1"/>
    <col min="13055" max="13055" width="23.81640625" style="1"/>
    <col min="13056" max="13056" width="9.1796875" style="1" customWidth="1"/>
    <col min="13057" max="13057" width="28.453125" style="1" customWidth="1"/>
    <col min="13058" max="13058" width="37.54296875" style="1" customWidth="1"/>
    <col min="13059" max="13059" width="17.453125" style="1" customWidth="1"/>
    <col min="13060" max="13060" width="17.1796875" style="1" customWidth="1"/>
    <col min="13061" max="13061" width="23.81640625" style="1"/>
    <col min="13062" max="13062" width="25.453125" style="1" customWidth="1"/>
    <col min="13063" max="13063" width="19" style="1" customWidth="1"/>
    <col min="13064" max="13079" width="0" style="1" hidden="1" customWidth="1"/>
    <col min="13080" max="13306" width="9.1796875" style="1" customWidth="1"/>
    <col min="13307" max="13307" width="20" style="1" customWidth="1"/>
    <col min="13308" max="13308" width="32.81640625" style="1" customWidth="1"/>
    <col min="13309" max="13309" width="17.453125" style="1" customWidth="1"/>
    <col min="13310" max="13310" width="17.1796875" style="1" customWidth="1"/>
    <col min="13311" max="13311" width="23.81640625" style="1"/>
    <col min="13312" max="13312" width="9.1796875" style="1" customWidth="1"/>
    <col min="13313" max="13313" width="28.453125" style="1" customWidth="1"/>
    <col min="13314" max="13314" width="37.54296875" style="1" customWidth="1"/>
    <col min="13315" max="13315" width="17.453125" style="1" customWidth="1"/>
    <col min="13316" max="13316" width="17.1796875" style="1" customWidth="1"/>
    <col min="13317" max="13317" width="23.81640625" style="1"/>
    <col min="13318" max="13318" width="25.453125" style="1" customWidth="1"/>
    <col min="13319" max="13319" width="19" style="1" customWidth="1"/>
    <col min="13320" max="13335" width="0" style="1" hidden="1" customWidth="1"/>
    <col min="13336" max="13562" width="9.1796875" style="1" customWidth="1"/>
    <col min="13563" max="13563" width="20" style="1" customWidth="1"/>
    <col min="13564" max="13564" width="32.81640625" style="1" customWidth="1"/>
    <col min="13565" max="13565" width="17.453125" style="1" customWidth="1"/>
    <col min="13566" max="13566" width="17.1796875" style="1" customWidth="1"/>
    <col min="13567" max="13567" width="23.81640625" style="1"/>
    <col min="13568" max="13568" width="9.1796875" style="1" customWidth="1"/>
    <col min="13569" max="13569" width="28.453125" style="1" customWidth="1"/>
    <col min="13570" max="13570" width="37.54296875" style="1" customWidth="1"/>
    <col min="13571" max="13571" width="17.453125" style="1" customWidth="1"/>
    <col min="13572" max="13572" width="17.1796875" style="1" customWidth="1"/>
    <col min="13573" max="13573" width="23.81640625" style="1"/>
    <col min="13574" max="13574" width="25.453125" style="1" customWidth="1"/>
    <col min="13575" max="13575" width="19" style="1" customWidth="1"/>
    <col min="13576" max="13591" width="0" style="1" hidden="1" customWidth="1"/>
    <col min="13592" max="13818" width="9.1796875" style="1" customWidth="1"/>
    <col min="13819" max="13819" width="20" style="1" customWidth="1"/>
    <col min="13820" max="13820" width="32.81640625" style="1" customWidth="1"/>
    <col min="13821" max="13821" width="17.453125" style="1" customWidth="1"/>
    <col min="13822" max="13822" width="17.1796875" style="1" customWidth="1"/>
    <col min="13823" max="13823" width="23.81640625" style="1"/>
    <col min="13824" max="13824" width="9.1796875" style="1" customWidth="1"/>
    <col min="13825" max="13825" width="28.453125" style="1" customWidth="1"/>
    <col min="13826" max="13826" width="37.54296875" style="1" customWidth="1"/>
    <col min="13827" max="13827" width="17.453125" style="1" customWidth="1"/>
    <col min="13828" max="13828" width="17.1796875" style="1" customWidth="1"/>
    <col min="13829" max="13829" width="23.81640625" style="1"/>
    <col min="13830" max="13830" width="25.453125" style="1" customWidth="1"/>
    <col min="13831" max="13831" width="19" style="1" customWidth="1"/>
    <col min="13832" max="13847" width="0" style="1" hidden="1" customWidth="1"/>
    <col min="13848" max="14074" width="9.1796875" style="1" customWidth="1"/>
    <col min="14075" max="14075" width="20" style="1" customWidth="1"/>
    <col min="14076" max="14076" width="32.81640625" style="1" customWidth="1"/>
    <col min="14077" max="14077" width="17.453125" style="1" customWidth="1"/>
    <col min="14078" max="14078" width="17.1796875" style="1" customWidth="1"/>
    <col min="14079" max="14079" width="23.81640625" style="1"/>
    <col min="14080" max="14080" width="9.1796875" style="1" customWidth="1"/>
    <col min="14081" max="14081" width="28.453125" style="1" customWidth="1"/>
    <col min="14082" max="14082" width="37.54296875" style="1" customWidth="1"/>
    <col min="14083" max="14083" width="17.453125" style="1" customWidth="1"/>
    <col min="14084" max="14084" width="17.1796875" style="1" customWidth="1"/>
    <col min="14085" max="14085" width="23.81640625" style="1"/>
    <col min="14086" max="14086" width="25.453125" style="1" customWidth="1"/>
    <col min="14087" max="14087" width="19" style="1" customWidth="1"/>
    <col min="14088" max="14103" width="0" style="1" hidden="1" customWidth="1"/>
    <col min="14104" max="14330" width="9.1796875" style="1" customWidth="1"/>
    <col min="14331" max="14331" width="20" style="1" customWidth="1"/>
    <col min="14332" max="14332" width="32.81640625" style="1" customWidth="1"/>
    <col min="14333" max="14333" width="17.453125" style="1" customWidth="1"/>
    <col min="14334" max="14334" width="17.1796875" style="1" customWidth="1"/>
    <col min="14335" max="14335" width="23.81640625" style="1"/>
    <col min="14336" max="14336" width="9.1796875" style="1" customWidth="1"/>
    <col min="14337" max="14337" width="28.453125" style="1" customWidth="1"/>
    <col min="14338" max="14338" width="37.54296875" style="1" customWidth="1"/>
    <col min="14339" max="14339" width="17.453125" style="1" customWidth="1"/>
    <col min="14340" max="14340" width="17.1796875" style="1" customWidth="1"/>
    <col min="14341" max="14341" width="23.81640625" style="1"/>
    <col min="14342" max="14342" width="25.453125" style="1" customWidth="1"/>
    <col min="14343" max="14343" width="19" style="1" customWidth="1"/>
    <col min="14344" max="14359" width="0" style="1" hidden="1" customWidth="1"/>
    <col min="14360" max="14586" width="9.1796875" style="1" customWidth="1"/>
    <col min="14587" max="14587" width="20" style="1" customWidth="1"/>
    <col min="14588" max="14588" width="32.81640625" style="1" customWidth="1"/>
    <col min="14589" max="14589" width="17.453125" style="1" customWidth="1"/>
    <col min="14590" max="14590" width="17.1796875" style="1" customWidth="1"/>
    <col min="14591" max="14591" width="23.81640625" style="1"/>
    <col min="14592" max="14592" width="9.1796875" style="1" customWidth="1"/>
    <col min="14593" max="14593" width="28.453125" style="1" customWidth="1"/>
    <col min="14594" max="14594" width="37.54296875" style="1" customWidth="1"/>
    <col min="14595" max="14595" width="17.453125" style="1" customWidth="1"/>
    <col min="14596" max="14596" width="17.1796875" style="1" customWidth="1"/>
    <col min="14597" max="14597" width="23.81640625" style="1"/>
    <col min="14598" max="14598" width="25.453125" style="1" customWidth="1"/>
    <col min="14599" max="14599" width="19" style="1" customWidth="1"/>
    <col min="14600" max="14615" width="0" style="1" hidden="1" customWidth="1"/>
    <col min="14616" max="14842" width="9.1796875" style="1" customWidth="1"/>
    <col min="14843" max="14843" width="20" style="1" customWidth="1"/>
    <col min="14844" max="14844" width="32.81640625" style="1" customWidth="1"/>
    <col min="14845" max="14845" width="17.453125" style="1" customWidth="1"/>
    <col min="14846" max="14846" width="17.1796875" style="1" customWidth="1"/>
    <col min="14847" max="14847" width="23.81640625" style="1"/>
    <col min="14848" max="14848" width="9.1796875" style="1" customWidth="1"/>
    <col min="14849" max="14849" width="28.453125" style="1" customWidth="1"/>
    <col min="14850" max="14850" width="37.54296875" style="1" customWidth="1"/>
    <col min="14851" max="14851" width="17.453125" style="1" customWidth="1"/>
    <col min="14852" max="14852" width="17.1796875" style="1" customWidth="1"/>
    <col min="14853" max="14853" width="23.81640625" style="1"/>
    <col min="14854" max="14854" width="25.453125" style="1" customWidth="1"/>
    <col min="14855" max="14855" width="19" style="1" customWidth="1"/>
    <col min="14856" max="14871" width="0" style="1" hidden="1" customWidth="1"/>
    <col min="14872" max="15098" width="9.1796875" style="1" customWidth="1"/>
    <col min="15099" max="15099" width="20" style="1" customWidth="1"/>
    <col min="15100" max="15100" width="32.81640625" style="1" customWidth="1"/>
    <col min="15101" max="15101" width="17.453125" style="1" customWidth="1"/>
    <col min="15102" max="15102" width="17.1796875" style="1" customWidth="1"/>
    <col min="15103" max="15103" width="23.81640625" style="1"/>
    <col min="15104" max="15104" width="9.1796875" style="1" customWidth="1"/>
    <col min="15105" max="15105" width="28.453125" style="1" customWidth="1"/>
    <col min="15106" max="15106" width="37.54296875" style="1" customWidth="1"/>
    <col min="15107" max="15107" width="17.453125" style="1" customWidth="1"/>
    <col min="15108" max="15108" width="17.1796875" style="1" customWidth="1"/>
    <col min="15109" max="15109" width="23.81640625" style="1"/>
    <col min="15110" max="15110" width="25.453125" style="1" customWidth="1"/>
    <col min="15111" max="15111" width="19" style="1" customWidth="1"/>
    <col min="15112" max="15127" width="0" style="1" hidden="1" customWidth="1"/>
    <col min="15128" max="15354" width="9.1796875" style="1" customWidth="1"/>
    <col min="15355" max="15355" width="20" style="1" customWidth="1"/>
    <col min="15356" max="15356" width="32.81640625" style="1" customWidth="1"/>
    <col min="15357" max="15357" width="17.453125" style="1" customWidth="1"/>
    <col min="15358" max="15358" width="17.1796875" style="1" customWidth="1"/>
    <col min="15359" max="15359" width="23.81640625" style="1"/>
    <col min="15360" max="15360" width="9.1796875" style="1" customWidth="1"/>
    <col min="15361" max="15361" width="28.453125" style="1" customWidth="1"/>
    <col min="15362" max="15362" width="37.54296875" style="1" customWidth="1"/>
    <col min="15363" max="15363" width="17.453125" style="1" customWidth="1"/>
    <col min="15364" max="15364" width="17.1796875" style="1" customWidth="1"/>
    <col min="15365" max="15365" width="23.81640625" style="1"/>
    <col min="15366" max="15366" width="25.453125" style="1" customWidth="1"/>
    <col min="15367" max="15367" width="19" style="1" customWidth="1"/>
    <col min="15368" max="15383" width="0" style="1" hidden="1" customWidth="1"/>
    <col min="15384" max="15610" width="9.1796875" style="1" customWidth="1"/>
    <col min="15611" max="15611" width="20" style="1" customWidth="1"/>
    <col min="15612" max="15612" width="32.81640625" style="1" customWidth="1"/>
    <col min="15613" max="15613" width="17.453125" style="1" customWidth="1"/>
    <col min="15614" max="15614" width="17.1796875" style="1" customWidth="1"/>
    <col min="15615" max="15615" width="23.81640625" style="1"/>
    <col min="15616" max="15616" width="9.1796875" style="1" customWidth="1"/>
    <col min="15617" max="15617" width="28.453125" style="1" customWidth="1"/>
    <col min="15618" max="15618" width="37.54296875" style="1" customWidth="1"/>
    <col min="15619" max="15619" width="17.453125" style="1" customWidth="1"/>
    <col min="15620" max="15620" width="17.1796875" style="1" customWidth="1"/>
    <col min="15621" max="15621" width="23.81640625" style="1"/>
    <col min="15622" max="15622" width="25.453125" style="1" customWidth="1"/>
    <col min="15623" max="15623" width="19" style="1" customWidth="1"/>
    <col min="15624" max="15639" width="0" style="1" hidden="1" customWidth="1"/>
    <col min="15640" max="15866" width="9.1796875" style="1" customWidth="1"/>
    <col min="15867" max="15867" width="20" style="1" customWidth="1"/>
    <col min="15868" max="15868" width="32.81640625" style="1" customWidth="1"/>
    <col min="15869" max="15869" width="17.453125" style="1" customWidth="1"/>
    <col min="15870" max="15870" width="17.1796875" style="1" customWidth="1"/>
    <col min="15871" max="15871" width="23.81640625" style="1"/>
    <col min="15872" max="15872" width="9.1796875" style="1" customWidth="1"/>
    <col min="15873" max="15873" width="28.453125" style="1" customWidth="1"/>
    <col min="15874" max="15874" width="37.54296875" style="1" customWidth="1"/>
    <col min="15875" max="15875" width="17.453125" style="1" customWidth="1"/>
    <col min="15876" max="15876" width="17.1796875" style="1" customWidth="1"/>
    <col min="15877" max="15877" width="23.81640625" style="1"/>
    <col min="15878" max="15878" width="25.453125" style="1" customWidth="1"/>
    <col min="15879" max="15879" width="19" style="1" customWidth="1"/>
    <col min="15880" max="15895" width="0" style="1" hidden="1" customWidth="1"/>
    <col min="15896" max="16122" width="9.1796875" style="1" customWidth="1"/>
    <col min="16123" max="16123" width="20" style="1" customWidth="1"/>
    <col min="16124" max="16124" width="32.81640625" style="1" customWidth="1"/>
    <col min="16125" max="16125" width="17.453125" style="1" customWidth="1"/>
    <col min="16126" max="16126" width="17.1796875" style="1" customWidth="1"/>
    <col min="16127" max="16127" width="23.81640625" style="1"/>
    <col min="16128" max="16128" width="9.1796875" style="1" customWidth="1"/>
    <col min="16129" max="16129" width="28.453125" style="1" customWidth="1"/>
    <col min="16130" max="16130" width="37.54296875" style="1" customWidth="1"/>
    <col min="16131" max="16131" width="17.453125" style="1" customWidth="1"/>
    <col min="16132" max="16132" width="17.1796875" style="1" customWidth="1"/>
    <col min="16133" max="16133" width="23.81640625" style="1"/>
    <col min="16134" max="16134" width="25.453125" style="1" customWidth="1"/>
    <col min="16135" max="16135" width="19" style="1" customWidth="1"/>
    <col min="16136" max="16151" width="0" style="1" hidden="1" customWidth="1"/>
    <col min="16152" max="16378" width="9.1796875" style="1" customWidth="1"/>
    <col min="16379" max="16379" width="20" style="1" customWidth="1"/>
    <col min="16380" max="16380" width="32.81640625" style="1" customWidth="1"/>
    <col min="16381" max="16381" width="17.453125" style="1" customWidth="1"/>
    <col min="16382" max="16384" width="17.1796875" style="1" customWidth="1"/>
  </cols>
  <sheetData>
    <row r="1" spans="2:17" ht="42.75" customHeight="1" thickBot="1" x14ac:dyDescent="0.3">
      <c r="B1" s="234" t="s">
        <v>0</v>
      </c>
      <c r="C1" s="235"/>
      <c r="D1" s="235"/>
      <c r="E1" s="2" t="s">
        <v>1</v>
      </c>
      <c r="F1" s="3" t="str">
        <f>K9</f>
        <v>July</v>
      </c>
      <c r="G1" s="3">
        <f>K8</f>
        <v>2024</v>
      </c>
      <c r="H1" s="4"/>
      <c r="I1" s="5"/>
      <c r="J1" s="6"/>
      <c r="K1" s="6"/>
      <c r="L1" s="6"/>
      <c r="M1" s="7"/>
      <c r="N1" s="7"/>
    </row>
    <row r="2" spans="2:17" ht="8.25" customHeight="1" thickBot="1" x14ac:dyDescent="0.3">
      <c r="B2" s="8"/>
      <c r="C2" s="9"/>
      <c r="D2" s="9"/>
      <c r="E2" s="9"/>
      <c r="F2" s="9"/>
      <c r="G2" s="9"/>
      <c r="H2" s="9"/>
      <c r="I2" s="9"/>
    </row>
    <row r="3" spans="2:17" ht="20.25" customHeight="1" x14ac:dyDescent="0.25">
      <c r="B3" s="11" t="s">
        <v>2</v>
      </c>
      <c r="C3" s="236" t="s">
        <v>3</v>
      </c>
      <c r="D3" s="236"/>
      <c r="E3" s="236"/>
      <c r="F3" s="12" t="s">
        <v>4</v>
      </c>
      <c r="G3" s="236" t="s">
        <v>5</v>
      </c>
      <c r="H3" s="237"/>
      <c r="I3" s="9"/>
    </row>
    <row r="4" spans="2:17" ht="111" customHeight="1" thickBot="1" x14ac:dyDescent="0.3">
      <c r="B4" s="13" t="s">
        <v>6</v>
      </c>
      <c r="C4" s="238" t="s">
        <v>155</v>
      </c>
      <c r="D4" s="239"/>
      <c r="E4" s="239"/>
      <c r="F4" s="129" t="s">
        <v>153</v>
      </c>
      <c r="G4" s="240" t="s">
        <v>154</v>
      </c>
      <c r="H4" s="241"/>
      <c r="I4" s="130"/>
    </row>
    <row r="5" spans="2:17" ht="20.25" customHeight="1" thickBot="1" x14ac:dyDescent="0.3">
      <c r="B5" s="9"/>
      <c r="C5" s="9"/>
      <c r="D5" s="9"/>
      <c r="E5" s="9"/>
      <c r="F5" s="9"/>
      <c r="G5" s="9"/>
      <c r="H5" s="9"/>
      <c r="I5" s="9"/>
    </row>
    <row r="6" spans="2:17" ht="24" customHeight="1" thickBot="1" x14ac:dyDescent="0.3">
      <c r="B6" s="242" t="s">
        <v>7</v>
      </c>
      <c r="C6" s="242"/>
      <c r="D6" s="242"/>
      <c r="E6" s="242"/>
      <c r="F6" s="243" t="str">
        <f>CONCATENATE(F1," 1, ",G1)</f>
        <v>July 1, 2024</v>
      </c>
      <c r="G6" s="243" t="e">
        <f>CONCATENATE(#REF!," 1, ",#REF!)</f>
        <v>#REF!</v>
      </c>
      <c r="H6" s="14"/>
      <c r="I6" s="9"/>
      <c r="J6" s="224" t="s">
        <v>119</v>
      </c>
      <c r="K6" s="225"/>
      <c r="M6" s="226" t="s">
        <v>120</v>
      </c>
      <c r="N6" s="169"/>
    </row>
    <row r="7" spans="2:17" ht="24" customHeight="1" x14ac:dyDescent="0.25">
      <c r="B7" s="231" t="s">
        <v>156</v>
      </c>
      <c r="C7" s="231"/>
      <c r="D7" s="231"/>
      <c r="E7" s="231"/>
      <c r="F7" s="15">
        <v>630</v>
      </c>
      <c r="G7" s="16" t="s">
        <v>8</v>
      </c>
      <c r="H7" s="16"/>
      <c r="I7" s="16"/>
      <c r="J7" s="74"/>
      <c r="K7" s="75"/>
      <c r="M7" s="227"/>
      <c r="N7" s="228"/>
    </row>
    <row r="8" spans="2:17" ht="24" customHeight="1" x14ac:dyDescent="0.25">
      <c r="B8" s="215" t="s">
        <v>9</v>
      </c>
      <c r="C8" s="215"/>
      <c r="D8" s="215"/>
      <c r="E8" s="215"/>
      <c r="F8" s="215"/>
      <c r="G8" s="215"/>
      <c r="H8" s="215"/>
      <c r="I8" s="128"/>
      <c r="J8" s="76" t="s">
        <v>121</v>
      </c>
      <c r="K8" s="77">
        <v>2024</v>
      </c>
      <c r="M8" s="229"/>
      <c r="N8" s="230"/>
    </row>
    <row r="9" spans="2:17" ht="24" customHeight="1" x14ac:dyDescent="0.25">
      <c r="B9" s="215" t="s">
        <v>10</v>
      </c>
      <c r="C9" s="215"/>
      <c r="D9" s="215"/>
      <c r="E9" s="215"/>
      <c r="F9" s="215"/>
      <c r="G9" s="215"/>
      <c r="H9" s="215"/>
      <c r="I9" s="128"/>
      <c r="J9" s="76" t="s">
        <v>122</v>
      </c>
      <c r="K9" s="77" t="s">
        <v>134</v>
      </c>
      <c r="L9" s="78"/>
      <c r="M9" s="79" t="s">
        <v>124</v>
      </c>
      <c r="N9" s="80">
        <v>2024</v>
      </c>
    </row>
    <row r="10" spans="2:17" ht="24" customHeight="1" thickBot="1" x14ac:dyDescent="0.3">
      <c r="B10" s="232" t="s">
        <v>11</v>
      </c>
      <c r="C10" s="232"/>
      <c r="D10" s="233" t="str">
        <f>CONCATENATE("The ",F1," ",G1," Average is")</f>
        <v>The July 2024 Average is</v>
      </c>
      <c r="E10" s="233"/>
      <c r="F10" s="233"/>
      <c r="G10" s="17">
        <f>K13</f>
        <v>636</v>
      </c>
      <c r="H10" s="18" t="s">
        <v>12</v>
      </c>
      <c r="I10" s="19"/>
      <c r="J10" s="81"/>
      <c r="K10" s="82"/>
      <c r="M10" s="83" t="s">
        <v>125</v>
      </c>
      <c r="N10" s="84" t="s">
        <v>126</v>
      </c>
    </row>
    <row r="11" spans="2:17" ht="24" customHeight="1" thickBot="1" x14ac:dyDescent="0.3">
      <c r="B11" s="221" t="s">
        <v>13</v>
      </c>
      <c r="C11" s="221"/>
      <c r="D11" s="221"/>
      <c r="E11" s="221"/>
      <c r="F11" s="221"/>
      <c r="G11" s="221"/>
      <c r="H11" s="221"/>
      <c r="I11" s="20"/>
      <c r="J11" s="222" t="s">
        <v>0</v>
      </c>
      <c r="K11" s="223"/>
      <c r="M11" s="83" t="s">
        <v>127</v>
      </c>
      <c r="N11" s="85" t="s">
        <v>106</v>
      </c>
      <c r="P11" s="21"/>
      <c r="Q11" s="21"/>
    </row>
    <row r="12" spans="2:17" ht="24" customHeight="1" x14ac:dyDescent="0.25">
      <c r="B12" s="215" t="s">
        <v>157</v>
      </c>
      <c r="C12" s="215"/>
      <c r="D12" s="215"/>
      <c r="E12" s="215"/>
      <c r="F12" s="15">
        <v>630</v>
      </c>
      <c r="G12" s="16" t="s">
        <v>8</v>
      </c>
      <c r="I12" s="16"/>
      <c r="J12" s="76" t="s">
        <v>128</v>
      </c>
      <c r="K12" s="86">
        <v>630</v>
      </c>
      <c r="M12" s="83" t="s">
        <v>129</v>
      </c>
      <c r="N12" s="85" t="s">
        <v>106</v>
      </c>
      <c r="P12" s="21"/>
      <c r="Q12" s="21"/>
    </row>
    <row r="13" spans="2:17" ht="24" customHeight="1" thickBot="1" x14ac:dyDescent="0.3">
      <c r="B13" s="215" t="s">
        <v>14</v>
      </c>
      <c r="C13" s="215"/>
      <c r="D13" s="215"/>
      <c r="E13" s="215"/>
      <c r="F13" s="215"/>
      <c r="G13" s="215"/>
      <c r="H13" s="215"/>
      <c r="I13" s="128"/>
      <c r="J13" s="87" t="s">
        <v>130</v>
      </c>
      <c r="K13" s="88">
        <v>636</v>
      </c>
      <c r="M13" s="83" t="s">
        <v>131</v>
      </c>
      <c r="N13" s="85" t="s">
        <v>106</v>
      </c>
      <c r="P13" s="21"/>
      <c r="Q13" s="21"/>
    </row>
    <row r="14" spans="2:17" ht="24" customHeight="1" x14ac:dyDescent="0.25">
      <c r="B14" s="215" t="s">
        <v>15</v>
      </c>
      <c r="C14" s="215"/>
      <c r="D14" s="215"/>
      <c r="E14" s="215"/>
      <c r="F14" s="215"/>
      <c r="G14" s="215"/>
      <c r="H14" s="215"/>
      <c r="I14" s="128"/>
      <c r="J14" s="1"/>
      <c r="K14" s="1"/>
      <c r="M14" s="83" t="s">
        <v>123</v>
      </c>
      <c r="N14" s="89">
        <v>604</v>
      </c>
      <c r="P14" s="21"/>
      <c r="Q14" s="21"/>
    </row>
    <row r="15" spans="2:17" ht="24" customHeight="1" x14ac:dyDescent="0.25">
      <c r="B15" s="215" t="s">
        <v>16</v>
      </c>
      <c r="C15" s="215"/>
      <c r="D15" s="215"/>
      <c r="E15" s="215"/>
      <c r="F15" s="215"/>
      <c r="G15" s="215"/>
      <c r="H15" s="215"/>
      <c r="I15" s="128"/>
      <c r="J15" s="1"/>
      <c r="K15" s="1"/>
      <c r="M15" s="83" t="s">
        <v>132</v>
      </c>
      <c r="N15" s="89">
        <v>623</v>
      </c>
      <c r="P15" s="21"/>
      <c r="Q15" s="21"/>
    </row>
    <row r="16" spans="2:17" ht="24" customHeight="1" x14ac:dyDescent="0.25">
      <c r="B16" s="215" t="s">
        <v>17</v>
      </c>
      <c r="C16" s="215"/>
      <c r="D16" s="215"/>
      <c r="E16" s="215"/>
      <c r="F16" s="215"/>
      <c r="G16" s="215"/>
      <c r="H16" s="215"/>
      <c r="I16" s="128"/>
      <c r="J16" s="1"/>
      <c r="K16" s="1"/>
      <c r="M16" s="83" t="s">
        <v>133</v>
      </c>
      <c r="N16" s="89">
        <v>628</v>
      </c>
      <c r="P16" s="21"/>
      <c r="Q16" s="21"/>
    </row>
    <row r="17" spans="2:17" ht="24" customHeight="1" x14ac:dyDescent="0.25">
      <c r="B17" s="215" t="s">
        <v>18</v>
      </c>
      <c r="C17" s="215"/>
      <c r="D17" s="215"/>
      <c r="E17" s="215"/>
      <c r="F17" s="215"/>
      <c r="G17" s="215"/>
      <c r="H17" s="215"/>
      <c r="I17" s="128"/>
      <c r="J17" s="1"/>
      <c r="K17" s="1"/>
      <c r="M17" s="83" t="s">
        <v>134</v>
      </c>
      <c r="N17" s="89">
        <v>636</v>
      </c>
      <c r="P17" s="21"/>
      <c r="Q17" s="21"/>
    </row>
    <row r="18" spans="2:17" ht="24" customHeight="1" thickBot="1" x14ac:dyDescent="0.3">
      <c r="B18" s="216" t="s">
        <v>19</v>
      </c>
      <c r="C18" s="217"/>
      <c r="D18" s="217"/>
      <c r="E18" s="217"/>
      <c r="F18" s="217"/>
      <c r="G18" s="217"/>
      <c r="H18" s="217"/>
      <c r="I18" s="22"/>
      <c r="J18" s="90"/>
      <c r="K18" s="91"/>
      <c r="M18" s="83" t="s">
        <v>135</v>
      </c>
      <c r="N18" s="89"/>
      <c r="P18" s="21"/>
      <c r="Q18" s="21"/>
    </row>
    <row r="19" spans="2:17" ht="33.65" customHeight="1" thickBot="1" x14ac:dyDescent="0.3">
      <c r="B19" s="190" t="s">
        <v>20</v>
      </c>
      <c r="C19" s="161"/>
      <c r="D19" s="161"/>
      <c r="E19" s="161"/>
      <c r="F19" s="161"/>
      <c r="G19" s="161"/>
      <c r="H19" s="162"/>
      <c r="I19" s="9"/>
      <c r="J19" s="92"/>
      <c r="K19" s="91"/>
      <c r="M19" s="83" t="s">
        <v>136</v>
      </c>
      <c r="N19" s="89"/>
      <c r="P19" s="21"/>
      <c r="Q19" s="21"/>
    </row>
    <row r="20" spans="2:17" ht="33.65" customHeight="1" thickBot="1" x14ac:dyDescent="0.3">
      <c r="B20" s="23" t="s">
        <v>21</v>
      </c>
      <c r="C20" s="24" t="s">
        <v>22</v>
      </c>
      <c r="D20" s="25" t="s">
        <v>23</v>
      </c>
      <c r="E20" s="25" t="s">
        <v>24</v>
      </c>
      <c r="F20" s="25" t="s">
        <v>25</v>
      </c>
      <c r="G20" s="182" t="s">
        <v>26</v>
      </c>
      <c r="H20" s="183"/>
      <c r="I20" s="26"/>
      <c r="J20" s="92"/>
      <c r="K20" s="91"/>
      <c r="M20" s="83" t="s">
        <v>137</v>
      </c>
      <c r="N20" s="89"/>
      <c r="P20" s="21"/>
      <c r="Q20" s="21"/>
    </row>
    <row r="21" spans="2:17" ht="29.15" customHeight="1" x14ac:dyDescent="0.3">
      <c r="B21" s="114" t="s">
        <v>27</v>
      </c>
      <c r="C21" s="115" t="s">
        <v>28</v>
      </c>
      <c r="D21" s="65">
        <v>100</v>
      </c>
      <c r="E21" s="66">
        <v>0.2</v>
      </c>
      <c r="F21" s="67">
        <v>100.2</v>
      </c>
      <c r="G21" s="184">
        <f t="shared" ref="G21:G50" si="0">IF((ABS((($K$13-$K$12)/235)*F21/100))&gt;0.01, ((($K$13-$K$12)/235)*F21/100), 0)</f>
        <v>2.5582978723404252E-2</v>
      </c>
      <c r="H21" s="185" t="e">
        <f t="shared" ref="H21:H26" si="1">IF((ABS((J13-J12)*E21/100))&gt;0.1, (J13-J12)*E21/100, 0)</f>
        <v>#VALUE!</v>
      </c>
      <c r="I21" s="31"/>
      <c r="K21" s="91"/>
      <c r="L21" s="1"/>
      <c r="M21" s="83" t="s">
        <v>138</v>
      </c>
      <c r="N21" s="89"/>
      <c r="P21" s="21"/>
      <c r="Q21" s="21"/>
    </row>
    <row r="22" spans="2:17" ht="29.15" customHeight="1" thickBot="1" x14ac:dyDescent="0.35">
      <c r="B22" s="32">
        <v>702.30010000000004</v>
      </c>
      <c r="C22" s="33" t="s">
        <v>29</v>
      </c>
      <c r="D22" s="34">
        <v>55</v>
      </c>
      <c r="E22" s="34">
        <v>1.7</v>
      </c>
      <c r="F22" s="35">
        <v>56.7</v>
      </c>
      <c r="G22" s="188">
        <f t="shared" si="0"/>
        <v>1.4476595744680852E-2</v>
      </c>
      <c r="H22" s="189" t="e">
        <f t="shared" si="1"/>
        <v>#VALUE!</v>
      </c>
      <c r="I22" s="31"/>
      <c r="M22" s="93" t="s">
        <v>139</v>
      </c>
      <c r="N22" s="94"/>
    </row>
    <row r="23" spans="2:17" ht="29.15" customHeight="1" x14ac:dyDescent="0.3">
      <c r="B23" s="32">
        <v>702.30020000000002</v>
      </c>
      <c r="C23" s="33" t="s">
        <v>30</v>
      </c>
      <c r="D23" s="34">
        <v>55</v>
      </c>
      <c r="E23" s="34">
        <v>1.7</v>
      </c>
      <c r="F23" s="35">
        <v>56.7</v>
      </c>
      <c r="G23" s="188">
        <f t="shared" si="0"/>
        <v>1.4476595744680852E-2</v>
      </c>
      <c r="H23" s="189">
        <f t="shared" si="1"/>
        <v>0</v>
      </c>
      <c r="I23" s="31"/>
      <c r="M23" s="79"/>
      <c r="N23" s="80">
        <v>2025</v>
      </c>
    </row>
    <row r="24" spans="2:17" ht="29.15" customHeight="1" x14ac:dyDescent="0.3">
      <c r="B24" s="32">
        <v>702.31010000000003</v>
      </c>
      <c r="C24" s="33" t="s">
        <v>31</v>
      </c>
      <c r="D24" s="34">
        <v>63</v>
      </c>
      <c r="E24" s="34">
        <v>2.7</v>
      </c>
      <c r="F24" s="35">
        <v>65.7</v>
      </c>
      <c r="G24" s="188">
        <f t="shared" si="0"/>
        <v>1.6774468085106381E-2</v>
      </c>
      <c r="H24" s="189">
        <f t="shared" si="1"/>
        <v>0</v>
      </c>
      <c r="I24" s="31"/>
      <c r="M24" s="83" t="s">
        <v>125</v>
      </c>
      <c r="N24" s="84" t="s">
        <v>126</v>
      </c>
    </row>
    <row r="25" spans="2:17" ht="29.15" customHeight="1" x14ac:dyDescent="0.3">
      <c r="B25" s="32">
        <v>702.31020000000001</v>
      </c>
      <c r="C25" s="33" t="s">
        <v>32</v>
      </c>
      <c r="D25" s="34">
        <v>63</v>
      </c>
      <c r="E25" s="34">
        <v>2.7</v>
      </c>
      <c r="F25" s="35">
        <v>65.7</v>
      </c>
      <c r="G25" s="188">
        <f t="shared" si="0"/>
        <v>1.6774468085106381E-2</v>
      </c>
      <c r="H25" s="189">
        <f t="shared" si="1"/>
        <v>0</v>
      </c>
      <c r="I25" s="31"/>
      <c r="M25" s="83" t="s">
        <v>127</v>
      </c>
      <c r="N25" s="89"/>
    </row>
    <row r="26" spans="2:17" ht="29.15" customHeight="1" x14ac:dyDescent="0.3">
      <c r="B26" s="32">
        <v>702.32010000000002</v>
      </c>
      <c r="C26" s="33" t="s">
        <v>33</v>
      </c>
      <c r="D26" s="34">
        <v>65</v>
      </c>
      <c r="E26" s="34">
        <v>8.1999999999999993</v>
      </c>
      <c r="F26" s="35">
        <v>73.2</v>
      </c>
      <c r="G26" s="188">
        <f t="shared" si="0"/>
        <v>1.868936170212766E-2</v>
      </c>
      <c r="H26" s="189">
        <f t="shared" si="1"/>
        <v>0</v>
      </c>
      <c r="I26" s="31"/>
      <c r="M26" s="83" t="s">
        <v>129</v>
      </c>
      <c r="N26" s="89"/>
    </row>
    <row r="27" spans="2:17" ht="29.15" customHeight="1" x14ac:dyDescent="0.3">
      <c r="B27" s="32">
        <v>702.33010000000002</v>
      </c>
      <c r="C27" s="33" t="s">
        <v>34</v>
      </c>
      <c r="D27" s="34">
        <v>65</v>
      </c>
      <c r="E27" s="34">
        <v>8.1999999999999993</v>
      </c>
      <c r="F27" s="35">
        <v>73.2</v>
      </c>
      <c r="G27" s="188">
        <f t="shared" si="0"/>
        <v>1.868936170212766E-2</v>
      </c>
      <c r="H27" s="189" t="e">
        <f>IF((ABS((#REF!-J18)*E27/100))&gt;0.1, (#REF!-J18)*E27/100, 0)</f>
        <v>#REF!</v>
      </c>
      <c r="I27" s="31"/>
      <c r="M27" s="83" t="s">
        <v>131</v>
      </c>
      <c r="N27" s="89"/>
    </row>
    <row r="28" spans="2:17" ht="29.15" customHeight="1" x14ac:dyDescent="0.3">
      <c r="B28" s="32">
        <v>702.34010000000001</v>
      </c>
      <c r="C28" s="33" t="s">
        <v>35</v>
      </c>
      <c r="D28" s="34">
        <v>65</v>
      </c>
      <c r="E28" s="34">
        <v>2.7</v>
      </c>
      <c r="F28" s="35">
        <v>67.7</v>
      </c>
      <c r="G28" s="188">
        <f t="shared" si="0"/>
        <v>1.7285106382978723E-2</v>
      </c>
      <c r="H28" s="189" t="e">
        <f>IF((ABS((J19-#REF!)*E28/100))&gt;0.1, (J19-#REF!)*E28/100, 0)</f>
        <v>#REF!</v>
      </c>
      <c r="I28" s="31"/>
      <c r="M28" s="83" t="s">
        <v>123</v>
      </c>
      <c r="N28" s="89"/>
    </row>
    <row r="29" spans="2:17" ht="29.15" customHeight="1" x14ac:dyDescent="0.3">
      <c r="B29" s="32">
        <v>702.34019999999998</v>
      </c>
      <c r="C29" s="33" t="s">
        <v>36</v>
      </c>
      <c r="D29" s="34">
        <v>65</v>
      </c>
      <c r="E29" s="36">
        <v>8.1999999999999993</v>
      </c>
      <c r="F29" s="35">
        <v>73.2</v>
      </c>
      <c r="G29" s="188">
        <f t="shared" si="0"/>
        <v>1.868936170212766E-2</v>
      </c>
      <c r="H29" s="189">
        <f t="shared" ref="H29:H30" si="2">IF((ABS((J20-J19)*E29/100))&gt;0.1, (J20-J19)*E29/100, 0)</f>
        <v>0</v>
      </c>
      <c r="I29" s="31"/>
      <c r="M29" s="83" t="s">
        <v>132</v>
      </c>
      <c r="N29" s="89"/>
    </row>
    <row r="30" spans="2:17" ht="29.15" customHeight="1" x14ac:dyDescent="0.3">
      <c r="B30" s="32">
        <v>702.3501</v>
      </c>
      <c r="C30" s="33" t="s">
        <v>37</v>
      </c>
      <c r="D30" s="34">
        <v>57</v>
      </c>
      <c r="E30" s="34">
        <v>0.2</v>
      </c>
      <c r="F30" s="35">
        <v>57.2</v>
      </c>
      <c r="G30" s="188">
        <f t="shared" si="0"/>
        <v>1.4604255319148935E-2</v>
      </c>
      <c r="H30" s="189">
        <f t="shared" si="2"/>
        <v>0</v>
      </c>
      <c r="I30" s="31"/>
      <c r="M30" s="83" t="s">
        <v>133</v>
      </c>
      <c r="N30" s="89"/>
    </row>
    <row r="31" spans="2:17" ht="29.15" customHeight="1" x14ac:dyDescent="0.3">
      <c r="B31" s="37" t="s">
        <v>38</v>
      </c>
      <c r="C31" s="38" t="s">
        <v>37</v>
      </c>
      <c r="D31" s="39">
        <v>65</v>
      </c>
      <c r="E31" s="39">
        <v>0.2</v>
      </c>
      <c r="F31" s="40">
        <v>65.2</v>
      </c>
      <c r="G31" s="213">
        <f t="shared" si="0"/>
        <v>1.6646808510638298E-2</v>
      </c>
      <c r="H31" s="214" t="e">
        <f>IF((ABS((#REF!-J21)*E31/100))&gt;0.1, (#REF!-J21)*E31/100, 0)</f>
        <v>#REF!</v>
      </c>
      <c r="I31" s="31"/>
      <c r="M31" s="83" t="s">
        <v>134</v>
      </c>
      <c r="N31" s="89"/>
    </row>
    <row r="32" spans="2:17" ht="29.15" customHeight="1" x14ac:dyDescent="0.3">
      <c r="B32" s="32">
        <v>702.36009999999999</v>
      </c>
      <c r="C32" s="33" t="s">
        <v>39</v>
      </c>
      <c r="D32" s="34">
        <v>57</v>
      </c>
      <c r="E32" s="34">
        <v>0.2</v>
      </c>
      <c r="F32" s="35">
        <v>57.2</v>
      </c>
      <c r="G32" s="188">
        <f t="shared" si="0"/>
        <v>1.4604255319148935E-2</v>
      </c>
      <c r="H32" s="189" t="e">
        <f>IF((ABS((#REF!-#REF!)*E32/100))&gt;0.1, (#REF!-#REF!)*E32/100, 0)</f>
        <v>#REF!</v>
      </c>
      <c r="I32" s="31"/>
      <c r="M32" s="83" t="s">
        <v>135</v>
      </c>
      <c r="N32" s="89"/>
    </row>
    <row r="33" spans="2:14" ht="29.15" customHeight="1" x14ac:dyDescent="0.3">
      <c r="B33" s="37" t="s">
        <v>40</v>
      </c>
      <c r="C33" s="38" t="s">
        <v>39</v>
      </c>
      <c r="D33" s="39">
        <v>65</v>
      </c>
      <c r="E33" s="39">
        <v>0.2</v>
      </c>
      <c r="F33" s="40">
        <v>65.2</v>
      </c>
      <c r="G33" s="213">
        <f t="shared" si="0"/>
        <v>1.6646808510638298E-2</v>
      </c>
      <c r="H33" s="214" t="e">
        <f>IF((ABS((#REF!-#REF!)*E33/100))&gt;0.1, (#REF!-#REF!)*E33/100, 0)</f>
        <v>#REF!</v>
      </c>
      <c r="I33" s="31"/>
      <c r="M33" s="83" t="s">
        <v>136</v>
      </c>
      <c r="N33" s="89"/>
    </row>
    <row r="34" spans="2:14" ht="29.15" customHeight="1" x14ac:dyDescent="0.3">
      <c r="B34" s="32" t="s">
        <v>41</v>
      </c>
      <c r="C34" s="33" t="s">
        <v>42</v>
      </c>
      <c r="D34" s="34">
        <v>63</v>
      </c>
      <c r="E34" s="34">
        <v>2.7</v>
      </c>
      <c r="F34" s="35">
        <v>65.7</v>
      </c>
      <c r="G34" s="188">
        <f t="shared" si="0"/>
        <v>1.6774468085106381E-2</v>
      </c>
      <c r="H34" s="189" t="e">
        <f>IF((ABS((#REF!-#REF!)*E34/100))&gt;0.1, (#REF!-#REF!)*E34/100, 0)</f>
        <v>#REF!</v>
      </c>
      <c r="I34" s="31"/>
      <c r="M34" s="83" t="s">
        <v>137</v>
      </c>
      <c r="N34" s="89"/>
    </row>
    <row r="35" spans="2:14" ht="29.15" customHeight="1" x14ac:dyDescent="0.3">
      <c r="B35" s="32" t="s">
        <v>43</v>
      </c>
      <c r="C35" s="33" t="s">
        <v>44</v>
      </c>
      <c r="D35" s="34">
        <v>63</v>
      </c>
      <c r="E35" s="34">
        <v>2.7</v>
      </c>
      <c r="F35" s="35">
        <v>65.7</v>
      </c>
      <c r="G35" s="188">
        <f t="shared" si="0"/>
        <v>1.6774468085106381E-2</v>
      </c>
      <c r="H35" s="189" t="e">
        <f>IF((ABS((#REF!-#REF!)*E35/100))&gt;0.1, (#REF!-#REF!)*E35/100, 0)</f>
        <v>#REF!</v>
      </c>
      <c r="I35" s="31"/>
      <c r="M35" s="83" t="s">
        <v>138</v>
      </c>
      <c r="N35" s="89"/>
    </row>
    <row r="36" spans="2:14" ht="29.15" customHeight="1" thickBot="1" x14ac:dyDescent="0.35">
      <c r="B36" s="32" t="s">
        <v>45</v>
      </c>
      <c r="C36" s="33" t="s">
        <v>46</v>
      </c>
      <c r="D36" s="34">
        <v>65</v>
      </c>
      <c r="E36" s="34">
        <v>8.1999999999999993</v>
      </c>
      <c r="F36" s="35">
        <v>73.2</v>
      </c>
      <c r="G36" s="188">
        <f t="shared" si="0"/>
        <v>1.868936170212766E-2</v>
      </c>
      <c r="H36" s="189" t="e">
        <f>IF((ABS((#REF!-#REF!)*E36/100))&gt;0.1, (#REF!-#REF!)*E36/100, 0)</f>
        <v>#REF!</v>
      </c>
      <c r="I36" s="31"/>
      <c r="M36" s="93" t="s">
        <v>139</v>
      </c>
      <c r="N36" s="94"/>
    </row>
    <row r="37" spans="2:14" ht="29.15" customHeight="1" x14ac:dyDescent="0.3">
      <c r="B37" s="32">
        <v>702.40009999999995</v>
      </c>
      <c r="C37" s="33" t="s">
        <v>47</v>
      </c>
      <c r="D37" s="34">
        <v>60</v>
      </c>
      <c r="E37" s="34">
        <v>2.7</v>
      </c>
      <c r="F37" s="35">
        <v>62.7</v>
      </c>
      <c r="G37" s="188">
        <f t="shared" si="0"/>
        <v>1.6008510638297873E-2</v>
      </c>
      <c r="H37" s="189" t="e">
        <f>IF((ABS((#REF!-#REF!)*E37/100))&gt;0.1, (#REF!-#REF!)*E37/100, 0)</f>
        <v>#REF!</v>
      </c>
      <c r="I37" s="31"/>
      <c r="M37" s="79"/>
      <c r="N37" s="80">
        <v>2026</v>
      </c>
    </row>
    <row r="38" spans="2:14" ht="29.15" customHeight="1" x14ac:dyDescent="0.3">
      <c r="B38" s="32">
        <v>702.40020000000004</v>
      </c>
      <c r="C38" s="33" t="s">
        <v>48</v>
      </c>
      <c r="D38" s="34">
        <v>60</v>
      </c>
      <c r="E38" s="36">
        <v>2.7</v>
      </c>
      <c r="F38" s="35">
        <v>62.7</v>
      </c>
      <c r="G38" s="188">
        <f t="shared" si="0"/>
        <v>1.6008510638297873E-2</v>
      </c>
      <c r="H38" s="189" t="e">
        <f>IF((ABS((#REF!-#REF!)*E38/100))&gt;0.1, (#REF!-#REF!)*E38/100, 0)</f>
        <v>#REF!</v>
      </c>
      <c r="I38" s="31"/>
      <c r="M38" s="83" t="s">
        <v>125</v>
      </c>
      <c r="N38" s="84" t="s">
        <v>126</v>
      </c>
    </row>
    <row r="39" spans="2:14" ht="29.15" customHeight="1" x14ac:dyDescent="0.3">
      <c r="B39" s="32">
        <v>702.41010000000006</v>
      </c>
      <c r="C39" s="33" t="s">
        <v>49</v>
      </c>
      <c r="D39" s="34">
        <v>65</v>
      </c>
      <c r="E39" s="34">
        <v>2.7</v>
      </c>
      <c r="F39" s="35">
        <v>67.7</v>
      </c>
      <c r="G39" s="188">
        <f t="shared" si="0"/>
        <v>1.7285106382978723E-2</v>
      </c>
      <c r="H39" s="189" t="e">
        <f>IF((ABS((#REF!-#REF!)*E39/100))&gt;0.1, (#REF!-#REF!)*E39/100, 0)</f>
        <v>#REF!</v>
      </c>
      <c r="I39" s="31"/>
      <c r="M39" s="83" t="s">
        <v>127</v>
      </c>
      <c r="N39" s="89"/>
    </row>
    <row r="40" spans="2:14" ht="29.15" customHeight="1" x14ac:dyDescent="0.3">
      <c r="B40" s="32">
        <v>702.42010000000005</v>
      </c>
      <c r="C40" s="33" t="s">
        <v>50</v>
      </c>
      <c r="D40" s="34">
        <v>65</v>
      </c>
      <c r="E40" s="34">
        <v>10.199999999999999</v>
      </c>
      <c r="F40" s="35">
        <v>75.2</v>
      </c>
      <c r="G40" s="188">
        <f t="shared" si="0"/>
        <v>1.9199999999999998E-2</v>
      </c>
      <c r="H40" s="189" t="e">
        <f>IF((ABS((#REF!-#REF!)*E40/100))&gt;0.1, (#REF!-#REF!)*E40/100, 0)</f>
        <v>#REF!</v>
      </c>
      <c r="I40" s="31"/>
      <c r="M40" s="83" t="s">
        <v>129</v>
      </c>
      <c r="N40" s="89"/>
    </row>
    <row r="41" spans="2:14" ht="29.15" customHeight="1" x14ac:dyDescent="0.3">
      <c r="B41" s="32">
        <v>702.43010000000004</v>
      </c>
      <c r="C41" s="33" t="s">
        <v>51</v>
      </c>
      <c r="D41" s="34">
        <v>65</v>
      </c>
      <c r="E41" s="34">
        <v>10.199999999999999</v>
      </c>
      <c r="F41" s="35">
        <v>75.2</v>
      </c>
      <c r="G41" s="188">
        <f t="shared" si="0"/>
        <v>1.9199999999999998E-2</v>
      </c>
      <c r="H41" s="189" t="e">
        <f>IF((ABS((#REF!-#REF!)*E41/100))&gt;0.1, (#REF!-#REF!)*E41/100, 0)</f>
        <v>#REF!</v>
      </c>
      <c r="I41" s="31"/>
      <c r="M41" s="83" t="s">
        <v>131</v>
      </c>
      <c r="N41" s="89"/>
    </row>
    <row r="42" spans="2:14" ht="29.15" customHeight="1" thickBot="1" x14ac:dyDescent="0.35">
      <c r="B42" s="32" t="s">
        <v>52</v>
      </c>
      <c r="C42" s="33" t="s">
        <v>53</v>
      </c>
      <c r="D42" s="34">
        <v>57</v>
      </c>
      <c r="E42" s="34">
        <v>0.2</v>
      </c>
      <c r="F42" s="35">
        <v>57.2</v>
      </c>
      <c r="G42" s="188">
        <f t="shared" si="0"/>
        <v>1.4604255319148935E-2</v>
      </c>
      <c r="H42" s="189" t="e">
        <f>IF((ABS((#REF!-#REF!)*E42/100))&gt;0.1, (#REF!-#REF!)*E42/100, 0)</f>
        <v>#REF!</v>
      </c>
      <c r="I42" s="31"/>
      <c r="M42" s="93" t="s">
        <v>123</v>
      </c>
      <c r="N42" s="94"/>
    </row>
    <row r="43" spans="2:14" ht="29.15" customHeight="1" x14ac:dyDescent="0.3">
      <c r="B43" s="37" t="s">
        <v>54</v>
      </c>
      <c r="C43" s="38" t="s">
        <v>53</v>
      </c>
      <c r="D43" s="39">
        <v>65</v>
      </c>
      <c r="E43" s="39">
        <v>0.2</v>
      </c>
      <c r="F43" s="40">
        <v>65.2</v>
      </c>
      <c r="G43" s="213">
        <f t="shared" si="0"/>
        <v>1.6646808510638298E-2</v>
      </c>
      <c r="H43" s="214" t="e">
        <f>IF((ABS((#REF!-#REF!)*E43/100))&gt;0.1, (#REF!-#REF!)*E43/100, 0)</f>
        <v>#REF!</v>
      </c>
      <c r="I43" s="31"/>
    </row>
    <row r="44" spans="2:14" ht="29.15" customHeight="1" x14ac:dyDescent="0.3">
      <c r="B44" s="32" t="s">
        <v>55</v>
      </c>
      <c r="C44" s="33" t="s">
        <v>56</v>
      </c>
      <c r="D44" s="34">
        <v>57</v>
      </c>
      <c r="E44" s="34">
        <v>0.2</v>
      </c>
      <c r="F44" s="35">
        <v>57.2</v>
      </c>
      <c r="G44" s="188">
        <f t="shared" si="0"/>
        <v>1.4604255319148935E-2</v>
      </c>
      <c r="H44" s="189" t="e">
        <f>IF((ABS((#REF!-#REF!)*E44/100))&gt;0.1, (#REF!-#REF!)*E44/100, 0)</f>
        <v>#REF!</v>
      </c>
      <c r="I44" s="31"/>
    </row>
    <row r="45" spans="2:14" ht="29.15" customHeight="1" x14ac:dyDescent="0.3">
      <c r="B45" s="37" t="s">
        <v>57</v>
      </c>
      <c r="C45" s="38" t="s">
        <v>56</v>
      </c>
      <c r="D45" s="39">
        <v>65</v>
      </c>
      <c r="E45" s="41">
        <v>0.2</v>
      </c>
      <c r="F45" s="40">
        <v>65.2</v>
      </c>
      <c r="G45" s="213">
        <f t="shared" si="0"/>
        <v>1.6646808510638298E-2</v>
      </c>
      <c r="H45" s="214" t="e">
        <f>IF((ABS((#REF!-#REF!)*E45/100))&gt;0.1, (#REF!-#REF!)*E45/100, 0)</f>
        <v>#REF!</v>
      </c>
      <c r="I45" s="31"/>
    </row>
    <row r="46" spans="2:14" ht="29.15" customHeight="1" x14ac:dyDescent="0.3">
      <c r="B46" s="32">
        <v>702.46010000000001</v>
      </c>
      <c r="C46" s="33" t="s">
        <v>58</v>
      </c>
      <c r="D46" s="34">
        <v>62</v>
      </c>
      <c r="E46" s="34">
        <v>0.2</v>
      </c>
      <c r="F46" s="35">
        <v>62.2</v>
      </c>
      <c r="G46" s="188">
        <f t="shared" si="0"/>
        <v>1.5880851063829787E-2</v>
      </c>
      <c r="H46" s="189" t="e">
        <f>IF((ABS((#REF!-#REF!)*E46/100))&gt;0.1, (#REF!-#REF!)*E46/100, 0)</f>
        <v>#REF!</v>
      </c>
      <c r="I46" s="31"/>
    </row>
    <row r="47" spans="2:14" ht="29.15" customHeight="1" x14ac:dyDescent="0.3">
      <c r="B47" s="32" t="s">
        <v>59</v>
      </c>
      <c r="C47" s="33" t="s">
        <v>60</v>
      </c>
      <c r="D47" s="34">
        <v>60</v>
      </c>
      <c r="E47" s="34">
        <v>2.7</v>
      </c>
      <c r="F47" s="35">
        <v>62.7</v>
      </c>
      <c r="G47" s="188">
        <f t="shared" si="0"/>
        <v>1.6008510638297873E-2</v>
      </c>
      <c r="H47" s="189" t="e">
        <f>IF((ABS((#REF!-#REF!)*E47/100))&gt;0.1, (#REF!-#REF!)*E47/100, 0)</f>
        <v>#REF!</v>
      </c>
      <c r="I47" s="31"/>
    </row>
    <row r="48" spans="2:14" ht="29.15" customHeight="1" x14ac:dyDescent="0.3">
      <c r="B48" s="32" t="s">
        <v>61</v>
      </c>
      <c r="C48" s="33" t="s">
        <v>62</v>
      </c>
      <c r="D48" s="34">
        <v>65</v>
      </c>
      <c r="E48" s="34">
        <v>2.7</v>
      </c>
      <c r="F48" s="35">
        <v>67.7</v>
      </c>
      <c r="G48" s="188">
        <f t="shared" si="0"/>
        <v>1.7285106382978723E-2</v>
      </c>
      <c r="H48" s="189" t="e">
        <f>IF((ABS((#REF!-#REF!)*E48/100))&gt;0.1, (#REF!-#REF!)*E48/100, 0)</f>
        <v>#REF!</v>
      </c>
      <c r="I48" s="31"/>
    </row>
    <row r="49" spans="2:17" ht="29.15" customHeight="1" x14ac:dyDescent="0.3">
      <c r="B49" s="32" t="s">
        <v>63</v>
      </c>
      <c r="C49" s="33" t="s">
        <v>64</v>
      </c>
      <c r="D49" s="34">
        <v>62</v>
      </c>
      <c r="E49" s="34">
        <v>0.2</v>
      </c>
      <c r="F49" s="35">
        <v>62.2</v>
      </c>
      <c r="G49" s="188">
        <f t="shared" si="0"/>
        <v>1.5880851063829787E-2</v>
      </c>
      <c r="H49" s="189" t="e">
        <f>IF((ABS((#REF!-#REF!)*E49/100))&gt;0.1, (#REF!-#REF!)*E49/100, 0)</f>
        <v>#REF!</v>
      </c>
      <c r="I49" s="31"/>
    </row>
    <row r="50" spans="2:17" ht="29.15" customHeight="1" x14ac:dyDescent="0.3">
      <c r="B50" s="32" t="s">
        <v>65</v>
      </c>
      <c r="C50" s="33" t="s">
        <v>66</v>
      </c>
      <c r="D50" s="34">
        <v>40</v>
      </c>
      <c r="E50" s="34">
        <v>0.2</v>
      </c>
      <c r="F50" s="35">
        <v>40.200000000000003</v>
      </c>
      <c r="G50" s="188">
        <f t="shared" si="0"/>
        <v>1.0263829787234042E-2</v>
      </c>
      <c r="H50" s="189" t="e">
        <f>IF((ABS((#REF!-#REF!)*E50/100))&gt;0.1, (#REF!-#REF!)*E50/100, 0)</f>
        <v>#REF!</v>
      </c>
      <c r="I50" s="31"/>
    </row>
    <row r="51" spans="2:17" ht="29.15" customHeight="1" x14ac:dyDescent="0.3">
      <c r="B51" s="32" t="s">
        <v>65</v>
      </c>
      <c r="C51" s="33" t="s">
        <v>67</v>
      </c>
      <c r="D51" s="42"/>
      <c r="E51" s="42"/>
      <c r="F51" s="43"/>
      <c r="G51" s="204" t="s">
        <v>68</v>
      </c>
      <c r="H51" s="205" t="e">
        <f>IF((ABS((#REF!-#REF!)*E51/100))&gt;0.1, (#REF!-#REF!)*E51/100, 0)</f>
        <v>#REF!</v>
      </c>
      <c r="I51" s="31"/>
    </row>
    <row r="52" spans="2:17" ht="29.15" customHeight="1" x14ac:dyDescent="0.3">
      <c r="B52" s="32" t="s">
        <v>151</v>
      </c>
      <c r="C52" s="33" t="s">
        <v>152</v>
      </c>
      <c r="D52" s="120">
        <v>50</v>
      </c>
      <c r="E52" s="120">
        <v>0.2</v>
      </c>
      <c r="F52" s="121">
        <v>50.2</v>
      </c>
      <c r="G52" s="206">
        <f t="shared" ref="G52" si="3">IF((ABS((($K$13-$K$12)/235)*F52/100))&gt;0.01, ((($K$13-$K$12)/235)*F52/100), 0)</f>
        <v>1.2817021276595744E-2</v>
      </c>
      <c r="H52" s="207" t="e">
        <f>IF((ABS((#REF!-#REF!)*E52/100))&gt;0.1, (#REF!-#REF!)*E52/100, 0)</f>
        <v>#REF!</v>
      </c>
      <c r="I52" s="31"/>
    </row>
    <row r="53" spans="2:17" ht="29.15" customHeight="1" thickBot="1" x14ac:dyDescent="0.35">
      <c r="B53" s="208" t="s">
        <v>69</v>
      </c>
      <c r="C53" s="209"/>
      <c r="D53" s="209"/>
      <c r="E53" s="209"/>
      <c r="F53" s="209"/>
      <c r="G53" s="209"/>
      <c r="H53" s="210"/>
      <c r="I53" s="31"/>
    </row>
    <row r="54" spans="2:17" ht="45" customHeight="1" thickBot="1" x14ac:dyDescent="0.35">
      <c r="B54" s="44"/>
      <c r="C54" s="45"/>
      <c r="D54" s="46"/>
      <c r="E54" s="47"/>
      <c r="F54" s="48"/>
      <c r="G54" s="49"/>
      <c r="H54" s="49"/>
      <c r="I54" s="31"/>
    </row>
    <row r="55" spans="2:17" ht="46" customHeight="1" thickBot="1" x14ac:dyDescent="0.3">
      <c r="B55" s="190" t="s">
        <v>70</v>
      </c>
      <c r="C55" s="161"/>
      <c r="D55" s="161"/>
      <c r="E55" s="161"/>
      <c r="F55" s="161"/>
      <c r="G55" s="161"/>
      <c r="H55" s="162"/>
      <c r="I55" s="9"/>
    </row>
    <row r="56" spans="2:17" ht="44.15" customHeight="1" thickBot="1" x14ac:dyDescent="0.3">
      <c r="B56" s="23" t="s">
        <v>21</v>
      </c>
      <c r="C56" s="24" t="s">
        <v>22</v>
      </c>
      <c r="D56" s="25" t="s">
        <v>23</v>
      </c>
      <c r="E56" s="25" t="s">
        <v>24</v>
      </c>
      <c r="F56" s="25" t="s">
        <v>25</v>
      </c>
      <c r="G56" s="182" t="s">
        <v>161</v>
      </c>
      <c r="H56" s="183"/>
      <c r="I56" s="26"/>
    </row>
    <row r="57" spans="2:17" ht="24.65" customHeight="1" thickBot="1" x14ac:dyDescent="0.35">
      <c r="B57" s="50" t="s">
        <v>71</v>
      </c>
      <c r="C57" s="51" t="s">
        <v>72</v>
      </c>
      <c r="D57" s="52">
        <v>65</v>
      </c>
      <c r="E57" s="53">
        <v>1</v>
      </c>
      <c r="F57" s="54">
        <f>D57+E57</f>
        <v>66</v>
      </c>
      <c r="G57" s="211">
        <f>IF((ABS((($K$13-$K$12)/2000)*F57/100))&gt;0.001, ((($K$13-$K$12)/2000)*F57/100), 0)</f>
        <v>1.98E-3</v>
      </c>
      <c r="H57" s="212" t="e">
        <f>IF((ABS((#REF!-#REF!)*E57/100))&gt;0.1, (#REF!-#REF!)*E57/100, 0)</f>
        <v>#REF!</v>
      </c>
      <c r="I57" s="31"/>
    </row>
    <row r="58" spans="2:17" ht="45" customHeight="1" thickBot="1" x14ac:dyDescent="0.35">
      <c r="B58" s="44"/>
      <c r="C58" s="45"/>
      <c r="D58" s="46"/>
      <c r="E58" s="47"/>
      <c r="F58" s="48"/>
      <c r="G58" s="49"/>
      <c r="H58" s="49"/>
      <c r="I58" s="31"/>
    </row>
    <row r="59" spans="2:17" ht="46" customHeight="1" thickBot="1" x14ac:dyDescent="0.3">
      <c r="B59" s="190" t="s">
        <v>73</v>
      </c>
      <c r="C59" s="161"/>
      <c r="D59" s="161"/>
      <c r="E59" s="161"/>
      <c r="F59" s="161"/>
      <c r="G59" s="161"/>
      <c r="H59" s="162"/>
      <c r="I59" s="9"/>
      <c r="P59" s="21"/>
      <c r="Q59" s="21"/>
    </row>
    <row r="60" spans="2:17" ht="44.15" customHeight="1" thickBot="1" x14ac:dyDescent="0.3">
      <c r="B60" s="23" t="s">
        <v>21</v>
      </c>
      <c r="C60" s="24" t="s">
        <v>22</v>
      </c>
      <c r="D60" s="25" t="s">
        <v>23</v>
      </c>
      <c r="E60" s="25" t="s">
        <v>24</v>
      </c>
      <c r="F60" s="25" t="s">
        <v>25</v>
      </c>
      <c r="G60" s="182" t="s">
        <v>162</v>
      </c>
      <c r="H60" s="183"/>
      <c r="I60" s="26"/>
      <c r="P60" s="21"/>
      <c r="Q60" s="21"/>
    </row>
    <row r="61" spans="2:17" ht="22.5" customHeight="1" thickBot="1" x14ac:dyDescent="0.35">
      <c r="B61" s="99" t="s">
        <v>74</v>
      </c>
      <c r="C61" s="100" t="s">
        <v>75</v>
      </c>
      <c r="D61" s="101">
        <v>56</v>
      </c>
      <c r="E61" s="102">
        <v>0.2</v>
      </c>
      <c r="F61" s="103">
        <v>56.2</v>
      </c>
      <c r="G61" s="200">
        <f>IF((ABS((($K$13-$K$12)/235)*F61/100))&gt;0.01, ((($K$13-$K$12)/235)*F61/100), 0)</f>
        <v>1.4348936170212765E-2</v>
      </c>
      <c r="H61" s="201" t="e">
        <f>IF((ABS((#REF!-#REF!)*E61/100))&gt;0.1, (#REF!-#REF!)*E61/100, 0)</f>
        <v>#REF!</v>
      </c>
      <c r="I61" s="31"/>
      <c r="P61" s="21"/>
      <c r="Q61" s="21"/>
    </row>
    <row r="62" spans="2:17" ht="44.15" customHeight="1" thickBot="1" x14ac:dyDescent="0.3">
      <c r="B62" s="23" t="s">
        <v>21</v>
      </c>
      <c r="C62" s="24" t="s">
        <v>22</v>
      </c>
      <c r="D62" s="25" t="s">
        <v>23</v>
      </c>
      <c r="E62" s="25" t="s">
        <v>24</v>
      </c>
      <c r="F62" s="25" t="s">
        <v>25</v>
      </c>
      <c r="G62" s="182" t="s">
        <v>163</v>
      </c>
      <c r="H62" s="183"/>
      <c r="I62" s="26"/>
      <c r="P62" s="21"/>
      <c r="Q62" s="21"/>
    </row>
    <row r="63" spans="2:17" ht="22.5" customHeight="1" thickBot="1" x14ac:dyDescent="0.35">
      <c r="B63" s="50" t="s">
        <v>74</v>
      </c>
      <c r="C63" s="104" t="s">
        <v>75</v>
      </c>
      <c r="D63" s="52">
        <v>56</v>
      </c>
      <c r="E63" s="53">
        <v>0.2</v>
      </c>
      <c r="F63" s="54">
        <v>56.2</v>
      </c>
      <c r="G63" s="202">
        <f>IF((ABS((($K$13-$K$12)/2000)*F63/100))&gt;0.001, ((($K$13-$K$12)/2000)*F63/100), 0)</f>
        <v>1.686E-3</v>
      </c>
      <c r="H63" s="203" t="e">
        <f>IF((ABS((#REF!-#REF!)*E63/100))&gt;0.1, (#REF!-#REF!)*E63/100, 0)</f>
        <v>#REF!</v>
      </c>
      <c r="I63" s="31"/>
      <c r="P63" s="21"/>
      <c r="Q63" s="21"/>
    </row>
    <row r="64" spans="2:17" ht="44.15" customHeight="1" thickBot="1" x14ac:dyDescent="0.3">
      <c r="B64" s="23" t="s">
        <v>21</v>
      </c>
      <c r="C64" s="24" t="s">
        <v>22</v>
      </c>
      <c r="D64" s="25" t="s">
        <v>23</v>
      </c>
      <c r="E64" s="25" t="s">
        <v>24</v>
      </c>
      <c r="F64" s="25" t="s">
        <v>25</v>
      </c>
      <c r="G64" s="182" t="s">
        <v>162</v>
      </c>
      <c r="H64" s="183"/>
      <c r="I64" s="26"/>
      <c r="P64" s="21"/>
      <c r="Q64" s="21"/>
    </row>
    <row r="65" spans="2:17" ht="22" customHeight="1" thickBot="1" x14ac:dyDescent="0.35">
      <c r="B65" s="27" t="s">
        <v>76</v>
      </c>
      <c r="C65" s="55" t="s">
        <v>77</v>
      </c>
      <c r="D65" s="28">
        <v>95</v>
      </c>
      <c r="E65" s="29">
        <v>0.2</v>
      </c>
      <c r="F65" s="30">
        <v>95.2</v>
      </c>
      <c r="G65" s="191">
        <f>IF((ABS((($K$13-$K$12)/235)*F65/100))&gt;0.01, ((($K$13-$K$12)/235)*F65/100), 0)</f>
        <v>2.4306382978723402E-2</v>
      </c>
      <c r="H65" s="192" t="e">
        <f>IF((ABS((#REF!-#REF!)*E65/100))&gt;0.1, (#REF!-#REF!)*E65/100, 0)</f>
        <v>#REF!</v>
      </c>
      <c r="I65" s="31"/>
    </row>
    <row r="66" spans="2:17" ht="44.15" customHeight="1" thickBot="1" x14ac:dyDescent="0.3">
      <c r="B66" s="23" t="s">
        <v>21</v>
      </c>
      <c r="C66" s="24" t="s">
        <v>22</v>
      </c>
      <c r="D66" s="25" t="s">
        <v>23</v>
      </c>
      <c r="E66" s="25" t="s">
        <v>24</v>
      </c>
      <c r="F66" s="25" t="s">
        <v>25</v>
      </c>
      <c r="G66" s="182" t="s">
        <v>163</v>
      </c>
      <c r="H66" s="183"/>
    </row>
    <row r="67" spans="2:17" ht="22" customHeight="1" thickBot="1" x14ac:dyDescent="0.3">
      <c r="B67" s="105" t="s">
        <v>78</v>
      </c>
      <c r="C67" s="106" t="s">
        <v>79</v>
      </c>
      <c r="D67" s="107">
        <v>40</v>
      </c>
      <c r="E67" s="107">
        <v>0.2</v>
      </c>
      <c r="F67" s="108">
        <v>40.200000000000003</v>
      </c>
      <c r="G67" s="193">
        <f>IF((ABS((($K$13-$K$12)/2000)*F67/100))&gt;0.001, ((($K$13-$K$12)/2000)*F67/100), 0)</f>
        <v>1.206E-3</v>
      </c>
      <c r="H67" s="194" t="e">
        <f>IF((ABS((#REF!-#REF!)*E67/100))&gt;0.1, (#REF!-#REF!)*E67/100, 0)</f>
        <v>#REF!</v>
      </c>
      <c r="I67" s="26"/>
      <c r="P67" s="21"/>
      <c r="Q67" s="21"/>
    </row>
    <row r="68" spans="2:17" ht="44.15" customHeight="1" thickBot="1" x14ac:dyDescent="0.35">
      <c r="B68" s="195" t="s">
        <v>80</v>
      </c>
      <c r="C68" s="196"/>
      <c r="D68" s="196"/>
      <c r="E68" s="196"/>
      <c r="F68" s="196"/>
      <c r="G68" s="196"/>
      <c r="H68" s="197"/>
      <c r="I68" s="31"/>
      <c r="P68" s="21"/>
      <c r="Q68" s="21"/>
    </row>
    <row r="69" spans="2:17" ht="44.15" customHeight="1" thickBot="1" x14ac:dyDescent="0.3">
      <c r="B69" s="23" t="s">
        <v>21</v>
      </c>
      <c r="C69" s="24" t="s">
        <v>22</v>
      </c>
      <c r="D69" s="25" t="s">
        <v>23</v>
      </c>
      <c r="E69" s="25" t="s">
        <v>24</v>
      </c>
      <c r="F69" s="25" t="s">
        <v>25</v>
      </c>
      <c r="G69" s="182" t="s">
        <v>164</v>
      </c>
      <c r="H69" s="183"/>
    </row>
    <row r="70" spans="2:17" ht="22" customHeight="1" thickBot="1" x14ac:dyDescent="0.3">
      <c r="B70" s="50" t="s">
        <v>74</v>
      </c>
      <c r="C70" s="51" t="s">
        <v>75</v>
      </c>
      <c r="D70" s="52">
        <v>56</v>
      </c>
      <c r="E70" s="53">
        <v>0.2</v>
      </c>
      <c r="F70" s="54">
        <v>56.2</v>
      </c>
      <c r="G70" s="211">
        <f>IF((ABS((($K$13-$K$12)/14400)*F70/100))&gt;0.002, ((($K$13-$K$12)/14400)*F70/100), 0)</f>
        <v>0</v>
      </c>
      <c r="H70" s="212" t="e">
        <f>IF((ABS((#REF!-#REF!)*E70/100))&gt;0.1, (#REF!-#REF!)*E70/100, 0)</f>
        <v>#REF!</v>
      </c>
      <c r="I70" s="9"/>
    </row>
    <row r="71" spans="2:17" ht="56.25" customHeight="1" thickBot="1" x14ac:dyDescent="0.3">
      <c r="I71" s="26"/>
    </row>
    <row r="72" spans="2:17" ht="46" customHeight="1" thickBot="1" x14ac:dyDescent="0.35">
      <c r="B72" s="190" t="s">
        <v>81</v>
      </c>
      <c r="C72" s="161"/>
      <c r="D72" s="161"/>
      <c r="E72" s="161"/>
      <c r="F72" s="161"/>
      <c r="G72" s="161"/>
      <c r="H72" s="162"/>
      <c r="I72" s="31"/>
    </row>
    <row r="73" spans="2:17" ht="44.15" customHeight="1" thickBot="1" x14ac:dyDescent="0.35">
      <c r="B73" s="57" t="s">
        <v>21</v>
      </c>
      <c r="C73" s="24" t="s">
        <v>22</v>
      </c>
      <c r="D73" s="25" t="s">
        <v>23</v>
      </c>
      <c r="E73" s="25" t="s">
        <v>82</v>
      </c>
      <c r="F73" s="25" t="s">
        <v>25</v>
      </c>
      <c r="G73" s="182" t="s">
        <v>83</v>
      </c>
      <c r="H73" s="183"/>
      <c r="I73" s="31"/>
    </row>
    <row r="74" spans="2:17" ht="22" customHeight="1" x14ac:dyDescent="0.3">
      <c r="B74" s="58" t="s">
        <v>84</v>
      </c>
      <c r="C74" s="55" t="s">
        <v>85</v>
      </c>
      <c r="D74" s="28">
        <v>9</v>
      </c>
      <c r="E74" s="29">
        <v>0.2</v>
      </c>
      <c r="F74" s="30">
        <v>9.1999999999999993</v>
      </c>
      <c r="G74" s="191">
        <f t="shared" ref="G74:G82" si="4">IF((ABS(($K$13-$K$12)*F74/100))&gt;0.1, ($K$13-$K$12)*F74/100, 0)</f>
        <v>0.55199999999999994</v>
      </c>
      <c r="H74" s="192" t="e">
        <f>IF((ABS((#REF!-#REF!)*E74/100))&gt;0.1, (#REF!-#REF!)*E74/100, 0)</f>
        <v>#REF!</v>
      </c>
      <c r="I74" s="31"/>
    </row>
    <row r="75" spans="2:17" ht="22" customHeight="1" x14ac:dyDescent="0.3">
      <c r="B75" s="59" t="s">
        <v>86</v>
      </c>
      <c r="C75" s="56" t="s">
        <v>87</v>
      </c>
      <c r="D75" s="34">
        <v>9</v>
      </c>
      <c r="E75" s="34">
        <v>0.2</v>
      </c>
      <c r="F75" s="35">
        <v>9.1999999999999993</v>
      </c>
      <c r="G75" s="188">
        <f t="shared" si="4"/>
        <v>0.55199999999999994</v>
      </c>
      <c r="H75" s="189" t="e">
        <f>IF((ABS((#REF!-#REF!)*E75/100))&gt;0.1, (#REF!-#REF!)*E75/100, 0)</f>
        <v>#REF!</v>
      </c>
      <c r="I75" s="31"/>
    </row>
    <row r="76" spans="2:17" ht="22" customHeight="1" x14ac:dyDescent="0.3">
      <c r="B76" s="59" t="s">
        <v>88</v>
      </c>
      <c r="C76" s="56" t="s">
        <v>89</v>
      </c>
      <c r="D76" s="34">
        <v>9</v>
      </c>
      <c r="E76" s="34">
        <v>0.2</v>
      </c>
      <c r="F76" s="35">
        <v>9.1999999999999993</v>
      </c>
      <c r="G76" s="188">
        <f t="shared" si="4"/>
        <v>0.55199999999999994</v>
      </c>
      <c r="H76" s="189" t="e">
        <f>IF((ABS((#REF!-#REF!)*E76/100))&gt;0.1, (#REF!-#REF!)*E76/100, 0)</f>
        <v>#REF!</v>
      </c>
      <c r="I76" s="31"/>
    </row>
    <row r="77" spans="2:17" ht="22" customHeight="1" x14ac:dyDescent="0.3">
      <c r="B77" s="59" t="s">
        <v>90</v>
      </c>
      <c r="C77" s="56" t="s">
        <v>91</v>
      </c>
      <c r="D77" s="34">
        <v>7.5</v>
      </c>
      <c r="E77" s="34">
        <v>0.2</v>
      </c>
      <c r="F77" s="35">
        <v>7.7</v>
      </c>
      <c r="G77" s="188">
        <f t="shared" si="4"/>
        <v>0.46200000000000002</v>
      </c>
      <c r="H77" s="189" t="e">
        <f>IF((ABS((#REF!-#REF!)*E77/100))&gt;0.1, (#REF!-#REF!)*E77/100, 0)</f>
        <v>#REF!</v>
      </c>
      <c r="I77" s="31"/>
    </row>
    <row r="78" spans="2:17" ht="22" customHeight="1" x14ac:dyDescent="0.3">
      <c r="B78" s="59" t="s">
        <v>92</v>
      </c>
      <c r="C78" s="56" t="s">
        <v>93</v>
      </c>
      <c r="D78" s="34">
        <v>7.5</v>
      </c>
      <c r="E78" s="34">
        <v>0.2</v>
      </c>
      <c r="F78" s="35">
        <v>7.7</v>
      </c>
      <c r="G78" s="188">
        <f t="shared" si="4"/>
        <v>0.46200000000000002</v>
      </c>
      <c r="H78" s="189" t="e">
        <f>IF((ABS((#REF!-#REF!)*E78/100))&gt;0.1, (#REF!-#REF!)*E78/100, 0)</f>
        <v>#REF!</v>
      </c>
      <c r="I78" s="31"/>
    </row>
    <row r="79" spans="2:17" ht="22" customHeight="1" x14ac:dyDescent="0.3">
      <c r="B79" s="59" t="s">
        <v>94</v>
      </c>
      <c r="C79" s="56" t="s">
        <v>95</v>
      </c>
      <c r="D79" s="34">
        <v>7.5</v>
      </c>
      <c r="E79" s="34">
        <v>0.2</v>
      </c>
      <c r="F79" s="35">
        <v>7.7</v>
      </c>
      <c r="G79" s="188">
        <f t="shared" si="4"/>
        <v>0.46200000000000002</v>
      </c>
      <c r="H79" s="189" t="e">
        <f>IF((ABS((#REF!-#REF!)*E79/100))&gt;0.1, (#REF!-#REF!)*E79/100, 0)</f>
        <v>#REF!</v>
      </c>
      <c r="I79" s="31"/>
    </row>
    <row r="80" spans="2:17" ht="22" customHeight="1" x14ac:dyDescent="0.3">
      <c r="B80" s="59" t="s">
        <v>96</v>
      </c>
      <c r="C80" s="56" t="s">
        <v>97</v>
      </c>
      <c r="D80" s="34">
        <v>7.5</v>
      </c>
      <c r="E80" s="34">
        <v>0.2</v>
      </c>
      <c r="F80" s="35">
        <v>7.7</v>
      </c>
      <c r="G80" s="188">
        <f t="shared" si="4"/>
        <v>0.46200000000000002</v>
      </c>
      <c r="H80" s="189" t="e">
        <f>IF((ABS((#REF!-#REF!)*E80/100))&gt;0.1, (#REF!-#REF!)*E80/100, 0)</f>
        <v>#REF!</v>
      </c>
      <c r="I80" s="31"/>
    </row>
    <row r="81" spans="2:14" ht="22" customHeight="1" x14ac:dyDescent="0.25">
      <c r="B81" s="59" t="s">
        <v>158</v>
      </c>
      <c r="C81" s="56" t="s">
        <v>159</v>
      </c>
      <c r="D81" s="120">
        <v>13.5</v>
      </c>
      <c r="E81" s="120">
        <v>0.2</v>
      </c>
      <c r="F81" s="121">
        <v>13.7</v>
      </c>
      <c r="G81" s="188">
        <f t="shared" si="4"/>
        <v>0.82199999999999984</v>
      </c>
      <c r="H81" s="189" t="e">
        <f>IF((ABS((#REF!-#REF!)*E81/100))&gt;0.1, (#REF!-#REF!)*E81/100, 0)</f>
        <v>#REF!</v>
      </c>
    </row>
    <row r="82" spans="2:14" ht="22" customHeight="1" thickBot="1" x14ac:dyDescent="0.3">
      <c r="B82" s="13" t="s">
        <v>98</v>
      </c>
      <c r="C82" s="60" t="s">
        <v>160</v>
      </c>
      <c r="D82" s="122">
        <v>12</v>
      </c>
      <c r="E82" s="122">
        <v>0.2</v>
      </c>
      <c r="F82" s="123">
        <v>12.2</v>
      </c>
      <c r="G82" s="186">
        <f t="shared" si="4"/>
        <v>0.73199999999999987</v>
      </c>
      <c r="H82" s="187" t="e">
        <f>IF((ABS((#REF!-#REF!)*E82/100))&gt;0.1, (#REF!-#REF!)*E82/100, 0)</f>
        <v>#REF!</v>
      </c>
      <c r="I82" s="9"/>
    </row>
    <row r="83" spans="2:14" ht="56.25" customHeight="1" thickBot="1" x14ac:dyDescent="0.3">
      <c r="I83" s="26"/>
    </row>
    <row r="84" spans="2:14" ht="46" customHeight="1" thickBot="1" x14ac:dyDescent="0.35">
      <c r="B84" s="190" t="s">
        <v>99</v>
      </c>
      <c r="C84" s="161"/>
      <c r="D84" s="161"/>
      <c r="E84" s="161"/>
      <c r="F84" s="161"/>
      <c r="G84" s="161"/>
      <c r="H84" s="162"/>
      <c r="I84" s="31"/>
    </row>
    <row r="85" spans="2:14" ht="43.5" customHeight="1" thickBot="1" x14ac:dyDescent="0.35">
      <c r="B85" s="57" t="s">
        <v>21</v>
      </c>
      <c r="C85" s="24" t="s">
        <v>22</v>
      </c>
      <c r="D85" s="25" t="s">
        <v>23</v>
      </c>
      <c r="E85" s="25" t="s">
        <v>82</v>
      </c>
      <c r="F85" s="25" t="s">
        <v>25</v>
      </c>
      <c r="G85" s="182" t="s">
        <v>83</v>
      </c>
      <c r="H85" s="183"/>
      <c r="I85" s="31"/>
    </row>
    <row r="86" spans="2:14" ht="22" customHeight="1" x14ac:dyDescent="0.25">
      <c r="B86" s="63" t="s">
        <v>100</v>
      </c>
      <c r="C86" s="64" t="s">
        <v>101</v>
      </c>
      <c r="D86" s="65">
        <v>6.5</v>
      </c>
      <c r="E86" s="66">
        <v>1</v>
      </c>
      <c r="F86" s="67">
        <v>7.5</v>
      </c>
      <c r="G86" s="184">
        <f>IF((ABS(($K$13-$K$12)*F86/100))&gt;0.1, ($K$13-$K$12)*F86/100, 0)</f>
        <v>0.45</v>
      </c>
      <c r="H86" s="185" t="e">
        <f>IF((ABS((#REF!-#REF!)*E86/100))&gt;0.1, (#REF!-#REF!)*E86/100, 0)</f>
        <v>#REF!</v>
      </c>
    </row>
    <row r="87" spans="2:14" ht="22" customHeight="1" thickBot="1" x14ac:dyDescent="0.3">
      <c r="B87" s="68" t="s">
        <v>102</v>
      </c>
      <c r="C87" s="60" t="s">
        <v>103</v>
      </c>
      <c r="D87" s="61">
        <v>6.5</v>
      </c>
      <c r="E87" s="61">
        <v>1</v>
      </c>
      <c r="F87" s="62">
        <v>7.5</v>
      </c>
      <c r="G87" s="186">
        <f>IF((ABS(($K$13-$K$12)*F87/100))&gt;0.1, ($K$13-$K$12)*F87/100, 0)</f>
        <v>0.45</v>
      </c>
      <c r="H87" s="187" t="e">
        <f>IF((ABS((#REF!-#REF!)*E87/100))&gt;0.1, (#REF!-#REF!)*E87/100, 0)</f>
        <v>#REF!</v>
      </c>
    </row>
    <row r="88" spans="2:14" ht="43.5" customHeight="1" thickBot="1" x14ac:dyDescent="0.3"/>
    <row r="89" spans="2:14" ht="30" customHeight="1" thickBot="1" x14ac:dyDescent="0.3">
      <c r="B89" s="172" t="s">
        <v>104</v>
      </c>
      <c r="C89" s="173"/>
      <c r="D89" s="173"/>
      <c r="E89" s="173"/>
      <c r="F89" s="173"/>
      <c r="G89" s="173"/>
      <c r="H89" s="174"/>
    </row>
    <row r="90" spans="2:14" ht="71.150000000000006" customHeight="1" thickBot="1" x14ac:dyDescent="0.3">
      <c r="B90" s="160" t="s">
        <v>167</v>
      </c>
      <c r="C90" s="161"/>
      <c r="D90" s="161"/>
      <c r="E90" s="161"/>
      <c r="F90" s="161"/>
      <c r="G90" s="161"/>
      <c r="H90" s="162"/>
    </row>
    <row r="91" spans="2:14" ht="22" customHeight="1" thickBot="1" x14ac:dyDescent="0.3">
      <c r="B91" s="156"/>
      <c r="C91" s="156"/>
      <c r="D91" s="156"/>
      <c r="E91" s="156"/>
      <c r="F91" s="156"/>
      <c r="G91" s="156"/>
      <c r="H91" s="156"/>
    </row>
    <row r="92" spans="2:14" ht="41.5" customHeight="1" x14ac:dyDescent="0.25">
      <c r="B92" s="163" t="s">
        <v>146</v>
      </c>
      <c r="C92" s="131" t="s">
        <v>105</v>
      </c>
      <c r="D92" s="69" t="s">
        <v>106</v>
      </c>
      <c r="E92" s="175" t="s">
        <v>107</v>
      </c>
      <c r="F92" s="175"/>
      <c r="G92" s="176" t="s">
        <v>108</v>
      </c>
      <c r="H92" s="177"/>
    </row>
    <row r="93" spans="2:14" ht="33" customHeight="1" thickBot="1" x14ac:dyDescent="0.3">
      <c r="B93" s="164"/>
      <c r="C93" s="181">
        <v>235</v>
      </c>
      <c r="D93" s="181"/>
      <c r="E93" s="181"/>
      <c r="F93" s="181"/>
      <c r="G93" s="178"/>
      <c r="H93" s="179"/>
    </row>
    <row r="94" spans="2:14" s="70" customFormat="1" ht="33" customHeight="1" x14ac:dyDescent="0.35">
      <c r="B94" s="156"/>
      <c r="C94" s="156"/>
      <c r="D94" s="156"/>
      <c r="E94" s="156"/>
      <c r="F94" s="156"/>
      <c r="G94" s="156"/>
      <c r="H94" s="156"/>
      <c r="J94" s="10"/>
      <c r="K94" s="10"/>
      <c r="L94" s="10"/>
      <c r="M94" s="1"/>
      <c r="N94" s="1"/>
    </row>
    <row r="95" spans="2:14" s="70" customFormat="1" ht="33" customHeight="1" x14ac:dyDescent="0.35">
      <c r="B95" s="157" t="s">
        <v>147</v>
      </c>
      <c r="C95" s="157"/>
      <c r="D95" s="157"/>
      <c r="E95" s="157"/>
      <c r="F95" s="157"/>
      <c r="G95" s="157"/>
      <c r="H95" s="157"/>
      <c r="J95" s="10"/>
      <c r="K95" s="10"/>
      <c r="L95" s="10"/>
      <c r="M95" s="1"/>
      <c r="N95" s="1"/>
    </row>
    <row r="96" spans="2:14" s="70" customFormat="1" ht="40.5" customHeight="1" x14ac:dyDescent="0.35">
      <c r="B96" s="158" t="s">
        <v>109</v>
      </c>
      <c r="C96" s="158"/>
      <c r="E96" s="71"/>
      <c r="F96" s="71"/>
      <c r="G96" s="71"/>
      <c r="H96" s="71"/>
      <c r="J96" s="10"/>
      <c r="K96" s="10"/>
      <c r="L96" s="10"/>
      <c r="M96" s="1"/>
      <c r="N96" s="1"/>
    </row>
    <row r="97" spans="2:17" s="70" customFormat="1" ht="33" customHeight="1" x14ac:dyDescent="0.35">
      <c r="C97" s="95" t="str">
        <f>CONCATENATE(" $3.000"," +")</f>
        <v xml:space="preserve"> $3.000 +</v>
      </c>
      <c r="D97" s="96">
        <f>G21</f>
        <v>2.5582978723404252E-2</v>
      </c>
      <c r="E97" s="97" t="s">
        <v>140</v>
      </c>
      <c r="F97" s="72">
        <f>(3+G21)</f>
        <v>3.0255829787234041</v>
      </c>
      <c r="G97" s="16"/>
      <c r="H97" s="16"/>
      <c r="J97" s="10"/>
      <c r="K97" s="10"/>
      <c r="L97" s="10"/>
      <c r="M97" s="1"/>
      <c r="N97" s="1"/>
    </row>
    <row r="98" spans="2:17" ht="43.5" customHeight="1" x14ac:dyDescent="0.4">
      <c r="B98" s="159" t="s">
        <v>141</v>
      </c>
      <c r="C98" s="159"/>
      <c r="D98" s="98">
        <f>F97</f>
        <v>3.0255829787234041</v>
      </c>
      <c r="E98" s="73" t="s">
        <v>110</v>
      </c>
      <c r="F98" s="70"/>
      <c r="G98" s="16"/>
      <c r="H98" s="16"/>
    </row>
    <row r="99" spans="2:17" ht="31.5" customHeight="1" thickBot="1" x14ac:dyDescent="0.4">
      <c r="B99" s="70"/>
      <c r="C99" s="70"/>
      <c r="D99" s="72"/>
      <c r="E99" s="16"/>
      <c r="F99" s="16"/>
      <c r="G99" s="16"/>
      <c r="H99" s="16"/>
      <c r="I99" s="9"/>
      <c r="P99" s="21"/>
      <c r="Q99" s="21"/>
    </row>
    <row r="100" spans="2:17" ht="30" customHeight="1" thickBot="1" x14ac:dyDescent="0.3">
      <c r="B100" s="172" t="s">
        <v>104</v>
      </c>
      <c r="C100" s="173"/>
      <c r="D100" s="173"/>
      <c r="E100" s="173"/>
      <c r="F100" s="173"/>
      <c r="G100" s="173"/>
      <c r="H100" s="174"/>
    </row>
    <row r="101" spans="2:17" ht="71.150000000000006" customHeight="1" thickBot="1" x14ac:dyDescent="0.3">
      <c r="B101" s="160" t="s">
        <v>165</v>
      </c>
      <c r="C101" s="161"/>
      <c r="D101" s="161"/>
      <c r="E101" s="161"/>
      <c r="F101" s="161"/>
      <c r="G101" s="161"/>
      <c r="H101" s="162"/>
    </row>
    <row r="102" spans="2:17" ht="22" customHeight="1" thickBot="1" x14ac:dyDescent="0.3">
      <c r="B102" s="156"/>
      <c r="C102" s="156"/>
      <c r="D102" s="156"/>
      <c r="E102" s="156"/>
      <c r="F102" s="156"/>
      <c r="G102" s="156"/>
      <c r="H102" s="156"/>
    </row>
    <row r="103" spans="2:17" ht="41.5" customHeight="1" x14ac:dyDescent="0.25">
      <c r="B103" s="163" t="s">
        <v>166</v>
      </c>
      <c r="C103" s="131" t="s">
        <v>105</v>
      </c>
      <c r="D103" s="69" t="s">
        <v>106</v>
      </c>
      <c r="E103" s="175" t="s">
        <v>107</v>
      </c>
      <c r="F103" s="175"/>
      <c r="G103" s="176" t="s">
        <v>108</v>
      </c>
      <c r="H103" s="177"/>
    </row>
    <row r="104" spans="2:17" ht="33" customHeight="1" thickBot="1" x14ac:dyDescent="0.3">
      <c r="B104" s="164"/>
      <c r="C104" s="181">
        <v>2000</v>
      </c>
      <c r="D104" s="181"/>
      <c r="E104" s="181"/>
      <c r="F104" s="181"/>
      <c r="G104" s="178"/>
      <c r="H104" s="179"/>
    </row>
    <row r="105" spans="2:17" s="70" customFormat="1" ht="33" customHeight="1" x14ac:dyDescent="0.35">
      <c r="B105" s="156"/>
      <c r="C105" s="156"/>
      <c r="D105" s="156"/>
      <c r="E105" s="156"/>
      <c r="F105" s="156"/>
      <c r="G105" s="156"/>
      <c r="H105" s="156"/>
      <c r="J105" s="10"/>
      <c r="K105" s="10"/>
      <c r="L105" s="10"/>
      <c r="M105" s="1"/>
      <c r="N105" s="1"/>
    </row>
    <row r="106" spans="2:17" s="70" customFormat="1" ht="33" customHeight="1" x14ac:dyDescent="0.35">
      <c r="B106" s="157" t="s">
        <v>168</v>
      </c>
      <c r="C106" s="157"/>
      <c r="D106" s="157"/>
      <c r="E106" s="157"/>
      <c r="F106" s="157"/>
      <c r="G106" s="157"/>
      <c r="H106" s="157"/>
      <c r="J106" s="10"/>
      <c r="K106" s="10"/>
      <c r="L106" s="10"/>
      <c r="M106" s="1"/>
      <c r="N106" s="1"/>
    </row>
    <row r="107" spans="2:17" s="70" customFormat="1" ht="40.5" customHeight="1" x14ac:dyDescent="0.35">
      <c r="B107" s="158" t="s">
        <v>109</v>
      </c>
      <c r="C107" s="158"/>
      <c r="E107" s="71"/>
      <c r="F107" s="71"/>
      <c r="G107" s="71"/>
      <c r="H107" s="71"/>
      <c r="J107" s="10"/>
      <c r="K107" s="10"/>
      <c r="L107" s="10"/>
      <c r="M107" s="1"/>
      <c r="N107" s="1"/>
    </row>
    <row r="108" spans="2:17" s="70" customFormat="1" ht="33" customHeight="1" x14ac:dyDescent="0.35">
      <c r="C108" s="95" t="str">
        <f>CONCATENATE(" $0.550"," +")</f>
        <v xml:space="preserve"> $0.550 +</v>
      </c>
      <c r="D108" s="96">
        <f>G57</f>
        <v>1.98E-3</v>
      </c>
      <c r="E108" s="97" t="s">
        <v>140</v>
      </c>
      <c r="F108" s="72">
        <f>(0.55+G57)</f>
        <v>0.55198000000000003</v>
      </c>
      <c r="G108" s="16"/>
      <c r="H108" s="16"/>
      <c r="J108" s="10"/>
      <c r="K108" s="10"/>
      <c r="L108" s="10"/>
      <c r="M108" s="1"/>
      <c r="N108" s="1"/>
    </row>
    <row r="109" spans="2:17" ht="43.5" customHeight="1" x14ac:dyDescent="0.4">
      <c r="B109" s="159" t="s">
        <v>141</v>
      </c>
      <c r="C109" s="159"/>
      <c r="D109" s="98">
        <f>F108</f>
        <v>0.55198000000000003</v>
      </c>
      <c r="E109" s="73" t="s">
        <v>116</v>
      </c>
      <c r="F109" s="70"/>
      <c r="G109" s="16"/>
      <c r="H109" s="16"/>
    </row>
    <row r="110" spans="2:17" ht="31.5" customHeight="1" thickBot="1" x14ac:dyDescent="0.4">
      <c r="B110" s="70"/>
      <c r="C110" s="70"/>
      <c r="D110" s="72"/>
      <c r="E110" s="16"/>
      <c r="F110" s="16"/>
      <c r="G110" s="16"/>
      <c r="H110" s="16"/>
      <c r="I110" s="9"/>
      <c r="P110" s="21"/>
      <c r="Q110" s="21"/>
    </row>
    <row r="111" spans="2:17" ht="30" customHeight="1" thickBot="1" x14ac:dyDescent="0.3">
      <c r="B111" s="172" t="s">
        <v>104</v>
      </c>
      <c r="C111" s="173"/>
      <c r="D111" s="173"/>
      <c r="E111" s="173"/>
      <c r="F111" s="173"/>
      <c r="G111" s="173"/>
      <c r="H111" s="174"/>
    </row>
    <row r="112" spans="2:17" ht="71.150000000000006" customHeight="1" thickBot="1" x14ac:dyDescent="0.3">
      <c r="B112" s="160" t="s">
        <v>111</v>
      </c>
      <c r="C112" s="161"/>
      <c r="D112" s="161"/>
      <c r="E112" s="161"/>
      <c r="F112" s="161"/>
      <c r="G112" s="161"/>
      <c r="H112" s="162"/>
    </row>
    <row r="113" spans="2:17" ht="15.65" customHeight="1" thickBot="1" x14ac:dyDescent="0.3">
      <c r="B113" s="156"/>
      <c r="C113" s="156"/>
      <c r="D113" s="156"/>
      <c r="E113" s="156"/>
      <c r="F113" s="156"/>
      <c r="G113" s="156"/>
      <c r="H113" s="156"/>
    </row>
    <row r="114" spans="2:17" ht="38.5" customHeight="1" x14ac:dyDescent="0.25">
      <c r="B114" s="163" t="s">
        <v>145</v>
      </c>
      <c r="C114" s="131" t="s">
        <v>105</v>
      </c>
      <c r="D114" s="69" t="s">
        <v>106</v>
      </c>
      <c r="E114" s="175" t="s">
        <v>107</v>
      </c>
      <c r="F114" s="175"/>
      <c r="G114" s="176" t="s">
        <v>112</v>
      </c>
      <c r="H114" s="177"/>
    </row>
    <row r="115" spans="2:17" ht="33" customHeight="1" thickBot="1" x14ac:dyDescent="0.3">
      <c r="B115" s="164"/>
      <c r="C115" s="181">
        <v>235</v>
      </c>
      <c r="D115" s="181"/>
      <c r="E115" s="181"/>
      <c r="F115" s="181"/>
      <c r="G115" s="178"/>
      <c r="H115" s="179"/>
    </row>
    <row r="116" spans="2:17" s="70" customFormat="1" ht="33" customHeight="1" x14ac:dyDescent="0.35">
      <c r="B116" s="156"/>
      <c r="C116" s="156"/>
      <c r="D116" s="156"/>
      <c r="E116" s="156"/>
      <c r="F116" s="156"/>
      <c r="G116" s="156"/>
      <c r="H116" s="156"/>
      <c r="J116" s="10"/>
      <c r="K116" s="10"/>
      <c r="L116" s="10"/>
      <c r="M116" s="1"/>
      <c r="N116" s="1"/>
    </row>
    <row r="117" spans="2:17" s="70" customFormat="1" ht="33" customHeight="1" x14ac:dyDescent="0.35">
      <c r="B117" s="157" t="s">
        <v>113</v>
      </c>
      <c r="C117" s="157"/>
      <c r="D117" s="157"/>
      <c r="E117" s="157"/>
      <c r="F117" s="157"/>
      <c r="G117" s="157"/>
      <c r="H117" s="157"/>
      <c r="J117" s="10"/>
      <c r="K117" s="10"/>
      <c r="L117" s="10"/>
      <c r="M117" s="1"/>
      <c r="N117" s="1"/>
    </row>
    <row r="118" spans="2:17" s="70" customFormat="1" ht="40.5" customHeight="1" x14ac:dyDescent="0.35">
      <c r="B118" s="158" t="s">
        <v>109</v>
      </c>
      <c r="C118" s="158"/>
      <c r="E118" s="71"/>
      <c r="F118" s="71"/>
      <c r="G118" s="71"/>
      <c r="H118" s="71"/>
      <c r="J118" s="10"/>
      <c r="K118" s="10"/>
      <c r="L118" s="10"/>
      <c r="M118" s="1"/>
      <c r="N118" s="1"/>
    </row>
    <row r="119" spans="2:17" s="70" customFormat="1" ht="33" customHeight="1" x14ac:dyDescent="0.35">
      <c r="C119" s="95" t="str">
        <f>CONCATENATE(" $45.000"," +")</f>
        <v xml:space="preserve"> $45.000 +</v>
      </c>
      <c r="D119" s="96">
        <f>G61</f>
        <v>1.4348936170212765E-2</v>
      </c>
      <c r="E119" s="97" t="s">
        <v>140</v>
      </c>
      <c r="F119" s="72">
        <f>(45+G61)</f>
        <v>45.014348936170215</v>
      </c>
      <c r="G119" s="16"/>
      <c r="H119" s="16"/>
      <c r="J119" s="10"/>
      <c r="K119" s="10"/>
      <c r="L119" s="10"/>
      <c r="M119" s="1"/>
      <c r="N119" s="1"/>
    </row>
    <row r="120" spans="2:17" ht="43.5" customHeight="1" x14ac:dyDescent="0.4">
      <c r="B120" s="159" t="s">
        <v>141</v>
      </c>
      <c r="C120" s="159"/>
      <c r="D120" s="98">
        <f>F119</f>
        <v>45.014348936170215</v>
      </c>
      <c r="E120" s="73" t="s">
        <v>110</v>
      </c>
      <c r="F120" s="70"/>
      <c r="G120" s="16"/>
      <c r="H120" s="16"/>
    </row>
    <row r="121" spans="2:17" ht="33" customHeight="1" thickBot="1" x14ac:dyDescent="0.4">
      <c r="B121" s="70"/>
      <c r="C121" s="70"/>
      <c r="D121" s="72"/>
      <c r="E121" s="16"/>
      <c r="F121" s="16"/>
      <c r="G121" s="16"/>
      <c r="H121" s="16"/>
      <c r="I121" s="9"/>
      <c r="P121" s="21"/>
      <c r="Q121" s="21"/>
    </row>
    <row r="122" spans="2:17" ht="30" customHeight="1" thickBot="1" x14ac:dyDescent="0.3">
      <c r="B122" s="172" t="s">
        <v>104</v>
      </c>
      <c r="C122" s="173"/>
      <c r="D122" s="173"/>
      <c r="E122" s="173"/>
      <c r="F122" s="173"/>
      <c r="G122" s="173"/>
      <c r="H122" s="174"/>
    </row>
    <row r="123" spans="2:17" ht="71.150000000000006" customHeight="1" thickBot="1" x14ac:dyDescent="0.3">
      <c r="B123" s="160" t="s">
        <v>114</v>
      </c>
      <c r="C123" s="161"/>
      <c r="D123" s="161"/>
      <c r="E123" s="161"/>
      <c r="F123" s="161"/>
      <c r="G123" s="161"/>
      <c r="H123" s="162"/>
    </row>
    <row r="124" spans="2:17" ht="18" customHeight="1" thickBot="1" x14ac:dyDescent="0.3">
      <c r="B124" s="156"/>
      <c r="C124" s="156"/>
      <c r="D124" s="156"/>
      <c r="E124" s="156"/>
      <c r="F124" s="156"/>
      <c r="G124" s="156"/>
      <c r="H124" s="156"/>
    </row>
    <row r="125" spans="2:17" ht="33.65" customHeight="1" x14ac:dyDescent="0.25">
      <c r="B125" s="163" t="s">
        <v>144</v>
      </c>
      <c r="C125" s="131" t="s">
        <v>105</v>
      </c>
      <c r="D125" s="69" t="s">
        <v>106</v>
      </c>
      <c r="E125" s="175" t="s">
        <v>107</v>
      </c>
      <c r="F125" s="175"/>
      <c r="G125" s="176" t="s">
        <v>112</v>
      </c>
      <c r="H125" s="177"/>
    </row>
    <row r="126" spans="2:17" ht="33" customHeight="1" thickBot="1" x14ac:dyDescent="0.3">
      <c r="B126" s="164"/>
      <c r="C126" s="181">
        <v>2000</v>
      </c>
      <c r="D126" s="181"/>
      <c r="E126" s="181"/>
      <c r="F126" s="181"/>
      <c r="G126" s="178"/>
      <c r="H126" s="179"/>
    </row>
    <row r="127" spans="2:17" s="70" customFormat="1" ht="33" customHeight="1" x14ac:dyDescent="0.35">
      <c r="B127" s="156"/>
      <c r="C127" s="156"/>
      <c r="D127" s="156"/>
      <c r="E127" s="156"/>
      <c r="F127" s="156"/>
      <c r="G127" s="156"/>
      <c r="H127" s="156"/>
      <c r="J127" s="10"/>
      <c r="K127" s="10"/>
      <c r="L127" s="10"/>
      <c r="M127" s="1"/>
      <c r="N127" s="1"/>
    </row>
    <row r="128" spans="2:17" s="70" customFormat="1" ht="33" customHeight="1" x14ac:dyDescent="0.35">
      <c r="B128" s="157" t="s">
        <v>115</v>
      </c>
      <c r="C128" s="157"/>
      <c r="D128" s="157"/>
      <c r="E128" s="157"/>
      <c r="F128" s="157"/>
      <c r="G128" s="157"/>
      <c r="H128" s="157"/>
      <c r="J128" s="10"/>
      <c r="K128" s="10"/>
      <c r="L128" s="10"/>
      <c r="M128" s="1"/>
      <c r="N128" s="1"/>
    </row>
    <row r="129" spans="2:17" s="70" customFormat="1" ht="40.5" customHeight="1" x14ac:dyDescent="0.35">
      <c r="B129" s="158" t="s">
        <v>109</v>
      </c>
      <c r="C129" s="158"/>
      <c r="E129" s="71"/>
      <c r="F129" s="71"/>
      <c r="G129" s="71"/>
      <c r="H129" s="71"/>
      <c r="J129" s="10"/>
      <c r="K129" s="10"/>
      <c r="L129" s="10"/>
      <c r="M129" s="1"/>
      <c r="N129" s="1"/>
    </row>
    <row r="130" spans="2:17" s="70" customFormat="1" ht="33" customHeight="1" x14ac:dyDescent="0.35">
      <c r="C130" s="95" t="str">
        <f>CONCATENATE(" $45.000"," +")</f>
        <v xml:space="preserve"> $45.000 +</v>
      </c>
      <c r="D130" s="96">
        <f>G67</f>
        <v>1.206E-3</v>
      </c>
      <c r="E130" s="97" t="s">
        <v>140</v>
      </c>
      <c r="F130" s="72">
        <f>(45+G67)</f>
        <v>45.001206000000003</v>
      </c>
      <c r="G130" s="16"/>
      <c r="H130" s="16"/>
      <c r="J130" s="10"/>
      <c r="K130" s="10"/>
      <c r="L130" s="10"/>
      <c r="M130" s="1"/>
      <c r="N130" s="1"/>
    </row>
    <row r="131" spans="2:17" ht="43.5" customHeight="1" x14ac:dyDescent="0.4">
      <c r="B131" s="159" t="s">
        <v>141</v>
      </c>
      <c r="C131" s="159"/>
      <c r="D131" s="98">
        <f>F130</f>
        <v>45.001206000000003</v>
      </c>
      <c r="E131" s="73" t="s">
        <v>116</v>
      </c>
      <c r="F131" s="70"/>
      <c r="G131" s="16"/>
      <c r="H131" s="16"/>
    </row>
    <row r="132" spans="2:17" ht="34" customHeight="1" thickBot="1" x14ac:dyDescent="0.4">
      <c r="B132" s="70"/>
      <c r="C132" s="70"/>
      <c r="D132" s="72"/>
      <c r="E132" s="16"/>
      <c r="F132" s="16"/>
      <c r="G132" s="16"/>
      <c r="H132" s="16"/>
      <c r="I132" s="9"/>
      <c r="P132" s="21"/>
      <c r="Q132" s="21"/>
    </row>
    <row r="133" spans="2:17" ht="30" customHeight="1" thickBot="1" x14ac:dyDescent="0.3">
      <c r="B133" s="172" t="s">
        <v>104</v>
      </c>
      <c r="C133" s="173"/>
      <c r="D133" s="173"/>
      <c r="E133" s="173"/>
      <c r="F133" s="173"/>
      <c r="G133" s="173"/>
      <c r="H133" s="174"/>
    </row>
    <row r="134" spans="2:17" ht="71.150000000000006" customHeight="1" thickBot="1" x14ac:dyDescent="0.3">
      <c r="B134" s="160" t="s">
        <v>117</v>
      </c>
      <c r="C134" s="161"/>
      <c r="D134" s="161"/>
      <c r="E134" s="161"/>
      <c r="F134" s="161"/>
      <c r="G134" s="161"/>
      <c r="H134" s="162"/>
    </row>
    <row r="135" spans="2:17" ht="26.15" customHeight="1" thickBot="1" x14ac:dyDescent="0.3">
      <c r="B135" s="156"/>
      <c r="C135" s="156"/>
      <c r="D135" s="156"/>
      <c r="E135" s="156"/>
      <c r="F135" s="156"/>
      <c r="G135" s="156"/>
      <c r="H135" s="156"/>
    </row>
    <row r="136" spans="2:17" ht="69" customHeight="1" x14ac:dyDescent="0.25">
      <c r="B136" s="163" t="s">
        <v>143</v>
      </c>
      <c r="C136" s="131" t="s">
        <v>105</v>
      </c>
      <c r="D136" s="69" t="s">
        <v>106</v>
      </c>
      <c r="E136" s="175" t="s">
        <v>107</v>
      </c>
      <c r="F136" s="175"/>
      <c r="G136" s="176" t="s">
        <v>108</v>
      </c>
      <c r="H136" s="177"/>
    </row>
    <row r="137" spans="2:17" ht="33" customHeight="1" thickBot="1" x14ac:dyDescent="0.3">
      <c r="B137" s="164"/>
      <c r="C137" s="180">
        <v>14400</v>
      </c>
      <c r="D137" s="181"/>
      <c r="E137" s="181"/>
      <c r="F137" s="181"/>
      <c r="G137" s="178"/>
      <c r="H137" s="179"/>
    </row>
    <row r="138" spans="2:17" s="70" customFormat="1" ht="33" customHeight="1" x14ac:dyDescent="0.35">
      <c r="B138" s="156"/>
      <c r="C138" s="156"/>
      <c r="D138" s="156"/>
      <c r="E138" s="156"/>
      <c r="F138" s="156"/>
      <c r="G138" s="156"/>
      <c r="H138" s="156"/>
      <c r="J138" s="10"/>
      <c r="K138" s="10"/>
      <c r="L138" s="10"/>
      <c r="M138" s="1"/>
      <c r="N138" s="1"/>
    </row>
    <row r="139" spans="2:17" s="70" customFormat="1" ht="33" customHeight="1" x14ac:dyDescent="0.35">
      <c r="B139" s="157" t="s">
        <v>148</v>
      </c>
      <c r="C139" s="157"/>
      <c r="D139" s="157"/>
      <c r="E139" s="157"/>
      <c r="F139" s="157"/>
      <c r="G139" s="157"/>
      <c r="H139" s="157"/>
      <c r="J139" s="10"/>
      <c r="K139" s="10"/>
      <c r="L139" s="10"/>
      <c r="M139" s="1"/>
      <c r="N139" s="1"/>
    </row>
    <row r="140" spans="2:17" s="70" customFormat="1" ht="40.5" customHeight="1" x14ac:dyDescent="0.35">
      <c r="B140" s="158" t="s">
        <v>109</v>
      </c>
      <c r="C140" s="158"/>
      <c r="E140" s="71"/>
      <c r="F140" s="71"/>
      <c r="G140" s="71"/>
      <c r="H140" s="71"/>
      <c r="J140" s="10"/>
      <c r="K140" s="10"/>
      <c r="L140" s="10"/>
      <c r="M140" s="1"/>
      <c r="N140" s="1"/>
    </row>
    <row r="141" spans="2:17" s="70" customFormat="1" ht="33" customHeight="1" x14ac:dyDescent="0.35">
      <c r="C141" s="95" t="str">
        <f>CONCATENATE(" $1,500.000"," +")</f>
        <v xml:space="preserve"> $1,500.000 +</v>
      </c>
      <c r="D141" s="96">
        <f>G70</f>
        <v>0</v>
      </c>
      <c r="E141" s="97" t="s">
        <v>140</v>
      </c>
      <c r="F141" s="72">
        <f>(1500+G70)</f>
        <v>1500</v>
      </c>
      <c r="G141" s="16"/>
      <c r="H141" s="16"/>
      <c r="J141" s="10"/>
      <c r="K141" s="10"/>
      <c r="L141" s="10"/>
      <c r="M141" s="1"/>
      <c r="N141" s="1"/>
    </row>
    <row r="142" spans="2:17" ht="43.5" customHeight="1" x14ac:dyDescent="0.4">
      <c r="B142" s="159" t="s">
        <v>141</v>
      </c>
      <c r="C142" s="159"/>
      <c r="D142" s="98">
        <f>F141</f>
        <v>1500</v>
      </c>
      <c r="E142" s="171" t="s">
        <v>118</v>
      </c>
      <c r="F142" s="171"/>
      <c r="G142" s="16"/>
      <c r="H142" s="70"/>
    </row>
    <row r="143" spans="2:17" ht="27" customHeight="1" thickBot="1" x14ac:dyDescent="0.4">
      <c r="B143" s="70"/>
      <c r="C143" s="70"/>
      <c r="D143" s="72"/>
      <c r="E143" s="16"/>
      <c r="F143" s="16"/>
      <c r="G143" s="16"/>
      <c r="H143" s="16"/>
      <c r="I143" s="9"/>
      <c r="P143" s="21"/>
      <c r="Q143" s="21"/>
    </row>
    <row r="144" spans="2:17" ht="30" customHeight="1" thickBot="1" x14ac:dyDescent="0.3">
      <c r="B144" s="172" t="s">
        <v>104</v>
      </c>
      <c r="C144" s="173"/>
      <c r="D144" s="173"/>
      <c r="E144" s="173"/>
      <c r="F144" s="173"/>
      <c r="G144" s="173"/>
      <c r="H144" s="174"/>
    </row>
    <row r="145" spans="2:15" ht="71.150000000000006" customHeight="1" thickBot="1" x14ac:dyDescent="0.3">
      <c r="B145" s="160" t="s">
        <v>150</v>
      </c>
      <c r="C145" s="161"/>
      <c r="D145" s="161"/>
      <c r="E145" s="161"/>
      <c r="F145" s="161"/>
      <c r="G145" s="161"/>
      <c r="H145" s="162"/>
    </row>
    <row r="146" spans="2:15" ht="23.15" customHeight="1" thickBot="1" x14ac:dyDescent="0.3">
      <c r="B146" s="156"/>
      <c r="C146" s="156"/>
      <c r="D146" s="156"/>
      <c r="E146" s="156"/>
      <c r="F146" s="156"/>
      <c r="G146" s="156"/>
      <c r="H146" s="156"/>
    </row>
    <row r="147" spans="2:15" ht="18.75" customHeight="1" x14ac:dyDescent="0.25">
      <c r="B147" s="163" t="s">
        <v>142</v>
      </c>
      <c r="C147" s="165" t="s">
        <v>105</v>
      </c>
      <c r="D147" s="167" t="s">
        <v>106</v>
      </c>
      <c r="E147" s="165" t="s">
        <v>107</v>
      </c>
      <c r="F147" s="165"/>
      <c r="G147" s="165" t="s">
        <v>108</v>
      </c>
      <c r="H147" s="169"/>
    </row>
    <row r="148" spans="2:15" ht="33" customHeight="1" thickBot="1" x14ac:dyDescent="0.3">
      <c r="B148" s="164"/>
      <c r="C148" s="166"/>
      <c r="D148" s="168"/>
      <c r="E148" s="166"/>
      <c r="F148" s="166"/>
      <c r="G148" s="166"/>
      <c r="H148" s="170"/>
    </row>
    <row r="149" spans="2:15" s="70" customFormat="1" ht="33" customHeight="1" x14ac:dyDescent="0.35">
      <c r="B149" s="156"/>
      <c r="C149" s="156"/>
      <c r="D149" s="156"/>
      <c r="E149" s="156"/>
      <c r="F149" s="156"/>
      <c r="G149" s="156"/>
      <c r="H149" s="156"/>
      <c r="J149" s="10"/>
      <c r="K149" s="10"/>
      <c r="L149" s="10"/>
      <c r="M149" s="1"/>
      <c r="N149" s="1"/>
    </row>
    <row r="150" spans="2:15" s="70" customFormat="1" ht="33" customHeight="1" x14ac:dyDescent="0.35">
      <c r="B150" s="157" t="s">
        <v>149</v>
      </c>
      <c r="C150" s="157"/>
      <c r="D150" s="157"/>
      <c r="E150" s="157"/>
      <c r="F150" s="157"/>
      <c r="G150" s="157"/>
      <c r="H150" s="157"/>
      <c r="J150" s="10"/>
      <c r="K150" s="10"/>
      <c r="L150" s="10"/>
      <c r="M150" s="1"/>
      <c r="N150" s="1"/>
    </row>
    <row r="151" spans="2:15" s="70" customFormat="1" ht="40.5" customHeight="1" x14ac:dyDescent="0.35">
      <c r="B151" s="158" t="s">
        <v>109</v>
      </c>
      <c r="C151" s="158"/>
      <c r="E151" s="71"/>
      <c r="F151" s="71"/>
      <c r="G151" s="71"/>
      <c r="H151" s="71"/>
      <c r="J151" s="10"/>
      <c r="K151" s="10"/>
      <c r="L151" s="10"/>
      <c r="M151" s="1"/>
      <c r="N151" s="1"/>
    </row>
    <row r="152" spans="2:15" s="70" customFormat="1" ht="33" customHeight="1" x14ac:dyDescent="0.35">
      <c r="C152" s="95" t="str">
        <f>CONCATENATE(" $200.000"," +")</f>
        <v xml:space="preserve"> $200.000 +</v>
      </c>
      <c r="D152" s="96">
        <f>G74</f>
        <v>0.55199999999999994</v>
      </c>
      <c r="E152" s="97" t="s">
        <v>140</v>
      </c>
      <c r="F152" s="72">
        <f>(200+G74)</f>
        <v>200.55199999999999</v>
      </c>
      <c r="G152" s="16"/>
      <c r="H152" s="16"/>
      <c r="J152" s="10"/>
      <c r="K152" s="10"/>
      <c r="L152" s="10"/>
      <c r="M152" s="1"/>
      <c r="N152" s="1"/>
    </row>
    <row r="153" spans="2:15" ht="18" x14ac:dyDescent="0.4">
      <c r="B153" s="159" t="s">
        <v>141</v>
      </c>
      <c r="C153" s="159"/>
      <c r="D153" s="98">
        <f>F152</f>
        <v>200.55199999999999</v>
      </c>
      <c r="E153" s="73" t="s">
        <v>12</v>
      </c>
      <c r="F153" s="73"/>
      <c r="G153" s="16"/>
      <c r="H153" s="70"/>
      <c r="O153" s="21"/>
    </row>
    <row r="154" spans="2:15" ht="17.5" x14ac:dyDescent="0.35">
      <c r="B154" s="70"/>
      <c r="C154" s="70"/>
      <c r="D154" s="72"/>
      <c r="E154" s="16"/>
      <c r="F154" s="16"/>
      <c r="G154" s="16"/>
      <c r="H154" s="16"/>
      <c r="O154" s="21"/>
    </row>
    <row r="155" spans="2:15" x14ac:dyDescent="0.25">
      <c r="O155" s="21"/>
    </row>
    <row r="156" spans="2:15" x14ac:dyDescent="0.25">
      <c r="O156" s="21"/>
    </row>
  </sheetData>
  <sheetProtection algorithmName="SHA-512" hashValue="oR/yAmI/E6UfhHFazvHfEbEcNjlTcfS76vDTKolWGN95JKNSByW191vDOrRVuvOEeZW4iWuqexFxuSYEA4J5bQ==" saltValue="Kdk/540XklkgypKWJmvFDQ==" spinCount="100000" sheet="1" formatColumns="0" formatRows="0"/>
  <mergeCells count="156">
    <mergeCell ref="B149:H149"/>
    <mergeCell ref="B150:H150"/>
    <mergeCell ref="B151:C151"/>
    <mergeCell ref="B153:C153"/>
    <mergeCell ref="B145:H145"/>
    <mergeCell ref="B146:H146"/>
    <mergeCell ref="B147:B148"/>
    <mergeCell ref="C147:C148"/>
    <mergeCell ref="D147:D148"/>
    <mergeCell ref="E147:F148"/>
    <mergeCell ref="G147:H148"/>
    <mergeCell ref="B138:H138"/>
    <mergeCell ref="B139:H139"/>
    <mergeCell ref="B140:C140"/>
    <mergeCell ref="B142:C142"/>
    <mergeCell ref="E142:F142"/>
    <mergeCell ref="B144:H144"/>
    <mergeCell ref="B129:C129"/>
    <mergeCell ref="B131:C131"/>
    <mergeCell ref="B133:H133"/>
    <mergeCell ref="B134:H134"/>
    <mergeCell ref="B135:H135"/>
    <mergeCell ref="B136:B137"/>
    <mergeCell ref="E136:F136"/>
    <mergeCell ref="G136:H137"/>
    <mergeCell ref="C137:F137"/>
    <mergeCell ref="B125:B126"/>
    <mergeCell ref="E125:F125"/>
    <mergeCell ref="G125:H126"/>
    <mergeCell ref="C126:F126"/>
    <mergeCell ref="B127:H127"/>
    <mergeCell ref="B128:H128"/>
    <mergeCell ref="B117:H117"/>
    <mergeCell ref="B118:C118"/>
    <mergeCell ref="B120:C120"/>
    <mergeCell ref="B122:H122"/>
    <mergeCell ref="B123:H123"/>
    <mergeCell ref="B124:H124"/>
    <mergeCell ref="B113:H113"/>
    <mergeCell ref="B114:B115"/>
    <mergeCell ref="E114:F114"/>
    <mergeCell ref="G114:H115"/>
    <mergeCell ref="C115:F115"/>
    <mergeCell ref="B116:H116"/>
    <mergeCell ref="B105:H105"/>
    <mergeCell ref="B106:H106"/>
    <mergeCell ref="B107:C107"/>
    <mergeCell ref="B109:C109"/>
    <mergeCell ref="B111:H111"/>
    <mergeCell ref="B112:H112"/>
    <mergeCell ref="B96:C96"/>
    <mergeCell ref="B98:C98"/>
    <mergeCell ref="B100:H100"/>
    <mergeCell ref="B101:H101"/>
    <mergeCell ref="B102:H102"/>
    <mergeCell ref="B103:B104"/>
    <mergeCell ref="E103:F103"/>
    <mergeCell ref="G103:H104"/>
    <mergeCell ref="C104:F104"/>
    <mergeCell ref="B92:B93"/>
    <mergeCell ref="E92:F92"/>
    <mergeCell ref="G92:H93"/>
    <mergeCell ref="C93:F93"/>
    <mergeCell ref="B94:H94"/>
    <mergeCell ref="B95:H95"/>
    <mergeCell ref="G85:H85"/>
    <mergeCell ref="G86:H86"/>
    <mergeCell ref="G87:H87"/>
    <mergeCell ref="B89:H89"/>
    <mergeCell ref="B90:H90"/>
    <mergeCell ref="B91:H91"/>
    <mergeCell ref="G78:H78"/>
    <mergeCell ref="G79:H79"/>
    <mergeCell ref="G80:H80"/>
    <mergeCell ref="G81:H81"/>
    <mergeCell ref="G82:H82"/>
    <mergeCell ref="B84:H84"/>
    <mergeCell ref="B72:H72"/>
    <mergeCell ref="G73:H73"/>
    <mergeCell ref="G74:H74"/>
    <mergeCell ref="G75:H75"/>
    <mergeCell ref="G76:H76"/>
    <mergeCell ref="G77:H77"/>
    <mergeCell ref="G65:H65"/>
    <mergeCell ref="G66:H66"/>
    <mergeCell ref="G67:H67"/>
    <mergeCell ref="B68:H68"/>
    <mergeCell ref="G69:H69"/>
    <mergeCell ref="G70:H70"/>
    <mergeCell ref="B59:H59"/>
    <mergeCell ref="G60:H60"/>
    <mergeCell ref="G61:H61"/>
    <mergeCell ref="G62:H62"/>
    <mergeCell ref="G63:H63"/>
    <mergeCell ref="G64:H64"/>
    <mergeCell ref="G51:H51"/>
    <mergeCell ref="G52:H52"/>
    <mergeCell ref="B53:H53"/>
    <mergeCell ref="B55:H55"/>
    <mergeCell ref="G56:H56"/>
    <mergeCell ref="G57:H57"/>
    <mergeCell ref="G45:H45"/>
    <mergeCell ref="G46:H46"/>
    <mergeCell ref="G47:H47"/>
    <mergeCell ref="G48:H48"/>
    <mergeCell ref="G49:H49"/>
    <mergeCell ref="G50:H50"/>
    <mergeCell ref="G39:H39"/>
    <mergeCell ref="G40:H40"/>
    <mergeCell ref="G41:H41"/>
    <mergeCell ref="G42:H42"/>
    <mergeCell ref="G43:H43"/>
    <mergeCell ref="G44:H44"/>
    <mergeCell ref="G33:H33"/>
    <mergeCell ref="G34:H34"/>
    <mergeCell ref="G35:H35"/>
    <mergeCell ref="G36:H36"/>
    <mergeCell ref="G37:H37"/>
    <mergeCell ref="G38:H38"/>
    <mergeCell ref="G27:H27"/>
    <mergeCell ref="G28:H28"/>
    <mergeCell ref="G29:H29"/>
    <mergeCell ref="G30:H30"/>
    <mergeCell ref="G31:H31"/>
    <mergeCell ref="G32:H32"/>
    <mergeCell ref="G21:H21"/>
    <mergeCell ref="G22:H22"/>
    <mergeCell ref="G23:H23"/>
    <mergeCell ref="G24:H24"/>
    <mergeCell ref="G25:H25"/>
    <mergeCell ref="G26:H26"/>
    <mergeCell ref="B16:H16"/>
    <mergeCell ref="B17:H17"/>
    <mergeCell ref="B18:H18"/>
    <mergeCell ref="B19:H19"/>
    <mergeCell ref="G20:H20"/>
    <mergeCell ref="B11:H11"/>
    <mergeCell ref="J11:K11"/>
    <mergeCell ref="B12:E12"/>
    <mergeCell ref="B13:H13"/>
    <mergeCell ref="B14:H14"/>
    <mergeCell ref="B15:H15"/>
    <mergeCell ref="J6:K6"/>
    <mergeCell ref="M6:N8"/>
    <mergeCell ref="B7:E7"/>
    <mergeCell ref="B8:H8"/>
    <mergeCell ref="B9:H9"/>
    <mergeCell ref="B10:C10"/>
    <mergeCell ref="D10:F10"/>
    <mergeCell ref="B1:D1"/>
    <mergeCell ref="C3:E3"/>
    <mergeCell ref="G3:H3"/>
    <mergeCell ref="C4:E4"/>
    <mergeCell ref="G4:H4"/>
    <mergeCell ref="B6:E6"/>
    <mergeCell ref="F6:G6"/>
  </mergeCells>
  <dataValidations count="5">
    <dataValidation type="list" allowBlank="1" showInputMessage="1" showErrorMessage="1" sqref="K8" xr:uid="{FDF54756-912C-4062-AA8F-0C2091F5C097}">
      <formula1>"2024,2025,2026,2027,2028"</formula1>
    </dataValidation>
    <dataValidation type="list" allowBlank="1" showInputMessage="1" showErrorMessage="1" sqref="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K65404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K130940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K196476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K262012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K327548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K393084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K458620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K524156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K589692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K655228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K720764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K786300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K851836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K917372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K982908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xr:uid="{006A1F14-EF45-46E7-8B6D-C76AB39334B5}">
      <formula1>$N$9:$N$9</formula1>
    </dataValidation>
    <dataValidation type="list" allowBlank="1" showInputMessage="1" showErrorMessage="1" sqref="WVR983049 WLV983049 WBZ983049 VSD983049 VIH983049 UYL983049 UOP983049 UET983049 TUX983049 TLB983049 TBF983049 SRJ983049 SHN983049 RXR983049 RNV983049 RDZ983049 QUD983049 QKH983049 QAL983049 PQP983049 PGT983049 OWX983049 ONB983049 ODF983049 NTJ983049 NJN983049 MZR983049 MPV983049 MFZ983049 LWD983049 LMH983049 LCL983049 KSP983049 KIT983049 JYX983049 JPB983049 JFF983049 IVJ983049 ILN983049 IBR983049 HRV983049 HHZ983049 GYD983049 GOH983049 GEL983049 FUP983049 FKT983049 FAX983049 ERB983049 EHF983049 DXJ983049 DNN983049 DDR983049 CTV983049 CJZ983049 CAD983049 BQH983049 BGL983049 AWP983049 AMT983049 ACX983049 TB983049 JF983049 K982913 WVR917513 WLV917513 WBZ917513 VSD917513 VIH917513 UYL917513 UOP917513 UET917513 TUX917513 TLB917513 TBF917513 SRJ917513 SHN917513 RXR917513 RNV917513 RDZ917513 QUD917513 QKH917513 QAL917513 PQP917513 PGT917513 OWX917513 ONB917513 ODF917513 NTJ917513 NJN917513 MZR917513 MPV917513 MFZ917513 LWD917513 LMH917513 LCL917513 KSP917513 KIT917513 JYX917513 JPB917513 JFF917513 IVJ917513 ILN917513 IBR917513 HRV917513 HHZ917513 GYD917513 GOH917513 GEL917513 FUP917513 FKT917513 FAX917513 ERB917513 EHF917513 DXJ917513 DNN917513 DDR917513 CTV917513 CJZ917513 CAD917513 BQH917513 BGL917513 AWP917513 AMT917513 ACX917513 TB917513 JF917513 K917377 WVR851977 WLV851977 WBZ851977 VSD851977 VIH851977 UYL851977 UOP851977 UET851977 TUX851977 TLB851977 TBF851977 SRJ851977 SHN851977 RXR851977 RNV851977 RDZ851977 QUD851977 QKH851977 QAL851977 PQP851977 PGT851977 OWX851977 ONB851977 ODF851977 NTJ851977 NJN851977 MZR851977 MPV851977 MFZ851977 LWD851977 LMH851977 LCL851977 KSP851977 KIT851977 JYX851977 JPB851977 JFF851977 IVJ851977 ILN851977 IBR851977 HRV851977 HHZ851977 GYD851977 GOH851977 GEL851977 FUP851977 FKT851977 FAX851977 ERB851977 EHF851977 DXJ851977 DNN851977 DDR851977 CTV851977 CJZ851977 CAD851977 BQH851977 BGL851977 AWP851977 AMT851977 ACX851977 TB851977 JF851977 K851841 WVR786441 WLV786441 WBZ786441 VSD786441 VIH786441 UYL786441 UOP786441 UET786441 TUX786441 TLB786441 TBF786441 SRJ786441 SHN786441 RXR786441 RNV786441 RDZ786441 QUD786441 QKH786441 QAL786441 PQP786441 PGT786441 OWX786441 ONB786441 ODF786441 NTJ786441 NJN786441 MZR786441 MPV786441 MFZ786441 LWD786441 LMH786441 LCL786441 KSP786441 KIT786441 JYX786441 JPB786441 JFF786441 IVJ786441 ILN786441 IBR786441 HRV786441 HHZ786441 GYD786441 GOH786441 GEL786441 FUP786441 FKT786441 FAX786441 ERB786441 EHF786441 DXJ786441 DNN786441 DDR786441 CTV786441 CJZ786441 CAD786441 BQH786441 BGL786441 AWP786441 AMT786441 ACX786441 TB786441 JF786441 K786305 WVR720905 WLV720905 WBZ720905 VSD720905 VIH720905 UYL720905 UOP720905 UET720905 TUX720905 TLB720905 TBF720905 SRJ720905 SHN720905 RXR720905 RNV720905 RDZ720905 QUD720905 QKH720905 QAL720905 PQP720905 PGT720905 OWX720905 ONB720905 ODF720905 NTJ720905 NJN720905 MZR720905 MPV720905 MFZ720905 LWD720905 LMH720905 LCL720905 KSP720905 KIT720905 JYX720905 JPB720905 JFF720905 IVJ720905 ILN720905 IBR720905 HRV720905 HHZ720905 GYD720905 GOH720905 GEL720905 FUP720905 FKT720905 FAX720905 ERB720905 EHF720905 DXJ720905 DNN720905 DDR720905 CTV720905 CJZ720905 CAD720905 BQH720905 BGL720905 AWP720905 AMT720905 ACX720905 TB720905 JF720905 K720769 WVR655369 WLV655369 WBZ655369 VSD655369 VIH655369 UYL655369 UOP655369 UET655369 TUX655369 TLB655369 TBF655369 SRJ655369 SHN655369 RXR655369 RNV655369 RDZ655369 QUD655369 QKH655369 QAL655369 PQP655369 PGT655369 OWX655369 ONB655369 ODF655369 NTJ655369 NJN655369 MZR655369 MPV655369 MFZ655369 LWD655369 LMH655369 LCL655369 KSP655369 KIT655369 JYX655369 JPB655369 JFF655369 IVJ655369 ILN655369 IBR655369 HRV655369 HHZ655369 GYD655369 GOH655369 GEL655369 FUP655369 FKT655369 FAX655369 ERB655369 EHF655369 DXJ655369 DNN655369 DDR655369 CTV655369 CJZ655369 CAD655369 BQH655369 BGL655369 AWP655369 AMT655369 ACX655369 TB655369 JF655369 K655233 WVR589833 WLV589833 WBZ589833 VSD589833 VIH589833 UYL589833 UOP589833 UET589833 TUX589833 TLB589833 TBF589833 SRJ589833 SHN589833 RXR589833 RNV589833 RDZ589833 QUD589833 QKH589833 QAL589833 PQP589833 PGT589833 OWX589833 ONB589833 ODF589833 NTJ589833 NJN589833 MZR589833 MPV589833 MFZ589833 LWD589833 LMH589833 LCL589833 KSP589833 KIT589833 JYX589833 JPB589833 JFF589833 IVJ589833 ILN589833 IBR589833 HRV589833 HHZ589833 GYD589833 GOH589833 GEL589833 FUP589833 FKT589833 FAX589833 ERB589833 EHF589833 DXJ589833 DNN589833 DDR589833 CTV589833 CJZ589833 CAD589833 BQH589833 BGL589833 AWP589833 AMT589833 ACX589833 TB589833 JF589833 K589697 WVR524297 WLV524297 WBZ524297 VSD524297 VIH524297 UYL524297 UOP524297 UET524297 TUX524297 TLB524297 TBF524297 SRJ524297 SHN524297 RXR524297 RNV524297 RDZ524297 QUD524297 QKH524297 QAL524297 PQP524297 PGT524297 OWX524297 ONB524297 ODF524297 NTJ524297 NJN524297 MZR524297 MPV524297 MFZ524297 LWD524297 LMH524297 LCL524297 KSP524297 KIT524297 JYX524297 JPB524297 JFF524297 IVJ524297 ILN524297 IBR524297 HRV524297 HHZ524297 GYD524297 GOH524297 GEL524297 FUP524297 FKT524297 FAX524297 ERB524297 EHF524297 DXJ524297 DNN524297 DDR524297 CTV524297 CJZ524297 CAD524297 BQH524297 BGL524297 AWP524297 AMT524297 ACX524297 TB524297 JF524297 K524161 WVR458761 WLV458761 WBZ458761 VSD458761 VIH458761 UYL458761 UOP458761 UET458761 TUX458761 TLB458761 TBF458761 SRJ458761 SHN458761 RXR458761 RNV458761 RDZ458761 QUD458761 QKH458761 QAL458761 PQP458761 PGT458761 OWX458761 ONB458761 ODF458761 NTJ458761 NJN458761 MZR458761 MPV458761 MFZ458761 LWD458761 LMH458761 LCL458761 KSP458761 KIT458761 JYX458761 JPB458761 JFF458761 IVJ458761 ILN458761 IBR458761 HRV458761 HHZ458761 GYD458761 GOH458761 GEL458761 FUP458761 FKT458761 FAX458761 ERB458761 EHF458761 DXJ458761 DNN458761 DDR458761 CTV458761 CJZ458761 CAD458761 BQH458761 BGL458761 AWP458761 AMT458761 ACX458761 TB458761 JF458761 K458625 WVR393225 WLV393225 WBZ393225 VSD393225 VIH393225 UYL393225 UOP393225 UET393225 TUX393225 TLB393225 TBF393225 SRJ393225 SHN393225 RXR393225 RNV393225 RDZ393225 QUD393225 QKH393225 QAL393225 PQP393225 PGT393225 OWX393225 ONB393225 ODF393225 NTJ393225 NJN393225 MZR393225 MPV393225 MFZ393225 LWD393225 LMH393225 LCL393225 KSP393225 KIT393225 JYX393225 JPB393225 JFF393225 IVJ393225 ILN393225 IBR393225 HRV393225 HHZ393225 GYD393225 GOH393225 GEL393225 FUP393225 FKT393225 FAX393225 ERB393225 EHF393225 DXJ393225 DNN393225 DDR393225 CTV393225 CJZ393225 CAD393225 BQH393225 BGL393225 AWP393225 AMT393225 ACX393225 TB393225 JF393225 K393089 WVR327689 WLV327689 WBZ327689 VSD327689 VIH327689 UYL327689 UOP327689 UET327689 TUX327689 TLB327689 TBF327689 SRJ327689 SHN327689 RXR327689 RNV327689 RDZ327689 QUD327689 QKH327689 QAL327689 PQP327689 PGT327689 OWX327689 ONB327689 ODF327689 NTJ327689 NJN327689 MZR327689 MPV327689 MFZ327689 LWD327689 LMH327689 LCL327689 KSP327689 KIT327689 JYX327689 JPB327689 JFF327689 IVJ327689 ILN327689 IBR327689 HRV327689 HHZ327689 GYD327689 GOH327689 GEL327689 FUP327689 FKT327689 FAX327689 ERB327689 EHF327689 DXJ327689 DNN327689 DDR327689 CTV327689 CJZ327689 CAD327689 BQH327689 BGL327689 AWP327689 AMT327689 ACX327689 TB327689 JF327689 K327553 WVR262153 WLV262153 WBZ262153 VSD262153 VIH262153 UYL262153 UOP262153 UET262153 TUX262153 TLB262153 TBF262153 SRJ262153 SHN262153 RXR262153 RNV262153 RDZ262153 QUD262153 QKH262153 QAL262153 PQP262153 PGT262153 OWX262153 ONB262153 ODF262153 NTJ262153 NJN262153 MZR262153 MPV262153 MFZ262153 LWD262153 LMH262153 LCL262153 KSP262153 KIT262153 JYX262153 JPB262153 JFF262153 IVJ262153 ILN262153 IBR262153 HRV262153 HHZ262153 GYD262153 GOH262153 GEL262153 FUP262153 FKT262153 FAX262153 ERB262153 EHF262153 DXJ262153 DNN262153 DDR262153 CTV262153 CJZ262153 CAD262153 BQH262153 BGL262153 AWP262153 AMT262153 ACX262153 TB262153 JF262153 K262017 WVR196617 WLV196617 WBZ196617 VSD196617 VIH196617 UYL196617 UOP196617 UET196617 TUX196617 TLB196617 TBF196617 SRJ196617 SHN196617 RXR196617 RNV196617 RDZ196617 QUD196617 QKH196617 QAL196617 PQP196617 PGT196617 OWX196617 ONB196617 ODF196617 NTJ196617 NJN196617 MZR196617 MPV196617 MFZ196617 LWD196617 LMH196617 LCL196617 KSP196617 KIT196617 JYX196617 JPB196617 JFF196617 IVJ196617 ILN196617 IBR196617 HRV196617 HHZ196617 GYD196617 GOH196617 GEL196617 FUP196617 FKT196617 FAX196617 ERB196617 EHF196617 DXJ196617 DNN196617 DDR196617 CTV196617 CJZ196617 CAD196617 BQH196617 BGL196617 AWP196617 AMT196617 ACX196617 TB196617 JF196617 K196481 WVR131081 WLV131081 WBZ131081 VSD131081 VIH131081 UYL131081 UOP131081 UET131081 TUX131081 TLB131081 TBF131081 SRJ131081 SHN131081 RXR131081 RNV131081 RDZ131081 QUD131081 QKH131081 QAL131081 PQP131081 PGT131081 OWX131081 ONB131081 ODF131081 NTJ131081 NJN131081 MZR131081 MPV131081 MFZ131081 LWD131081 LMH131081 LCL131081 KSP131081 KIT131081 JYX131081 JPB131081 JFF131081 IVJ131081 ILN131081 IBR131081 HRV131081 HHZ131081 GYD131081 GOH131081 GEL131081 FUP131081 FKT131081 FAX131081 ERB131081 EHF131081 DXJ131081 DNN131081 DDR131081 CTV131081 CJZ131081 CAD131081 BQH131081 BGL131081 AWP131081 AMT131081 ACX131081 TB131081 JF131081 K130945 WVR65545 WLV65545 WBZ65545 VSD65545 VIH65545 UYL65545 UOP65545 UET65545 TUX65545 TLB65545 TBF65545 SRJ65545 SHN65545 RXR65545 RNV65545 RDZ65545 QUD65545 QKH65545 QAL65545 PQP65545 PGT65545 OWX65545 ONB65545 ODF65545 NTJ65545 NJN65545 MZR65545 MPV65545 MFZ65545 LWD65545 LMH65545 LCL65545 KSP65545 KIT65545 JYX65545 JPB65545 JFF65545 IVJ65545 ILN65545 IBR65545 HRV65545 HHZ65545 GYD65545 GOH65545 GEL65545 FUP65545 FKT65545 FAX65545 ERB65545 EHF65545 DXJ65545 DNN65545 DDR65545 CTV65545 CJZ65545 CAD65545 BQH65545 BGL65545 AWP65545 AMT65545 ACX65545 TB65545 JF65545 K65409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JF6" xr:uid="{70BBF881-57FD-41AB-B6A9-8C79F6F5C839}">
      <formula1>#REF!</formula1>
    </dataValidation>
    <dataValidation type="list" allowBlank="1" showInputMessage="1" showErrorMessage="1" sqref="WVR983045 K65405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K130941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K196477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K262013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K327549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K393085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K458621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K524157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K589693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K655229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K720765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K786301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K851837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K917373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K982909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K9" xr:uid="{11F71C66-2FA4-4B00-B47C-6F079180D2BD}">
      <formula1>$M$11:$M$22</formula1>
    </dataValidation>
    <dataValidation type="list" allowBlank="1" showInputMessage="1" showErrorMessage="1" sqref="K13" xr:uid="{EF93E4B8-89E9-4D40-B476-8F7B52DC3F75}">
      <formula1>$N$9:$N$42</formula1>
    </dataValidation>
  </dataValidations>
  <hyperlinks>
    <hyperlink ref="M9" r:id="rId1" display="https://www.dot.ny.gov/main/business-center/contractors/construction-division/fuel-asphalt-steel-price-adjustments?nd=nysdot" xr:uid="{7D3F7EFD-BBF7-4D0A-8065-B02C6A6FAF72}"/>
  </hyperlinks>
  <printOptions horizontalCentered="1"/>
  <pageMargins left="0.25" right="0.25" top="0.75" bottom="0.75" header="0.3" footer="0.3"/>
  <pageSetup scale="53" orientation="portrait" horizontalDpi="4294967295" r:id="rId2"/>
  <rowBreaks count="7" manualBreakCount="7">
    <brk id="17" min="1" max="7" man="1"/>
    <brk id="53" min="1" max="7" man="1"/>
    <brk id="71" min="1" max="7" man="1"/>
    <brk id="99" min="1" max="7" man="1"/>
    <brk id="110" min="1" max="7" man="1"/>
    <brk id="121" min="1" max="7" man="1"/>
    <brk id="143"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D9D1-404A-4CD9-8703-0975457309D9}">
  <dimension ref="B1:Q157"/>
  <sheetViews>
    <sheetView showGridLines="0" showRowColHeaders="0" zoomScaleNormal="100" workbookViewId="0">
      <selection activeCell="J1" sqref="J1:N1048576"/>
    </sheetView>
  </sheetViews>
  <sheetFormatPr defaultColWidth="23.81640625" defaultRowHeight="12.5" x14ac:dyDescent="0.25"/>
  <cols>
    <col min="1" max="1" width="9.1796875" style="1" customWidth="1"/>
    <col min="2" max="2" width="28.453125" style="1" customWidth="1"/>
    <col min="3" max="3" width="37.54296875" style="1" customWidth="1"/>
    <col min="4" max="4" width="17.453125" style="1" customWidth="1"/>
    <col min="5" max="5" width="17.1796875" style="1" customWidth="1"/>
    <col min="6" max="6" width="23.81640625" style="1" customWidth="1"/>
    <col min="7" max="7" width="25.453125" style="1" customWidth="1"/>
    <col min="8" max="8" width="19" style="1" customWidth="1"/>
    <col min="9" max="9" width="4.1796875" style="1" customWidth="1"/>
    <col min="10" max="11" width="22.54296875" style="10" hidden="1" customWidth="1"/>
    <col min="12" max="12" width="11.453125" style="10" hidden="1" customWidth="1"/>
    <col min="13" max="13" width="25.54296875" style="1" hidden="1" customWidth="1"/>
    <col min="14" max="14" width="27.453125" style="1" hidden="1" customWidth="1"/>
    <col min="15" max="15" width="22.54296875" style="1" customWidth="1"/>
    <col min="16" max="16" width="13.81640625" style="1" customWidth="1"/>
    <col min="17" max="250" width="9.1796875" style="1" customWidth="1"/>
    <col min="251" max="251" width="20" style="1" customWidth="1"/>
    <col min="252" max="252" width="32.81640625" style="1" customWidth="1"/>
    <col min="253" max="253" width="17.453125" style="1" customWidth="1"/>
    <col min="254" max="254" width="17.1796875" style="1" customWidth="1"/>
    <col min="255" max="255" width="23.81640625" style="1"/>
    <col min="256" max="256" width="9.1796875" style="1" customWidth="1"/>
    <col min="257" max="257" width="28.453125" style="1" customWidth="1"/>
    <col min="258" max="258" width="37.54296875" style="1" customWidth="1"/>
    <col min="259" max="259" width="17.453125" style="1" customWidth="1"/>
    <col min="260" max="260" width="17.1796875" style="1" customWidth="1"/>
    <col min="261" max="261" width="23.81640625" style="1"/>
    <col min="262" max="262" width="25.453125" style="1" customWidth="1"/>
    <col min="263" max="263" width="19" style="1" customWidth="1"/>
    <col min="264" max="279" width="0" style="1" hidden="1" customWidth="1"/>
    <col min="280" max="506" width="9.1796875" style="1" customWidth="1"/>
    <col min="507" max="507" width="20" style="1" customWidth="1"/>
    <col min="508" max="508" width="32.81640625" style="1" customWidth="1"/>
    <col min="509" max="509" width="17.453125" style="1" customWidth="1"/>
    <col min="510" max="510" width="17.1796875" style="1" customWidth="1"/>
    <col min="511" max="511" width="23.81640625" style="1"/>
    <col min="512" max="512" width="9.1796875" style="1" customWidth="1"/>
    <col min="513" max="513" width="28.453125" style="1" customWidth="1"/>
    <col min="514" max="514" width="37.54296875" style="1" customWidth="1"/>
    <col min="515" max="515" width="17.453125" style="1" customWidth="1"/>
    <col min="516" max="516" width="17.1796875" style="1" customWidth="1"/>
    <col min="517" max="517" width="23.81640625" style="1"/>
    <col min="518" max="518" width="25.453125" style="1" customWidth="1"/>
    <col min="519" max="519" width="19" style="1" customWidth="1"/>
    <col min="520" max="535" width="0" style="1" hidden="1" customWidth="1"/>
    <col min="536" max="762" width="9.1796875" style="1" customWidth="1"/>
    <col min="763" max="763" width="20" style="1" customWidth="1"/>
    <col min="764" max="764" width="32.81640625" style="1" customWidth="1"/>
    <col min="765" max="765" width="17.453125" style="1" customWidth="1"/>
    <col min="766" max="766" width="17.1796875" style="1" customWidth="1"/>
    <col min="767" max="767" width="23.81640625" style="1"/>
    <col min="768" max="768" width="9.1796875" style="1" customWidth="1"/>
    <col min="769" max="769" width="28.453125" style="1" customWidth="1"/>
    <col min="770" max="770" width="37.54296875" style="1" customWidth="1"/>
    <col min="771" max="771" width="17.453125" style="1" customWidth="1"/>
    <col min="772" max="772" width="17.1796875" style="1" customWidth="1"/>
    <col min="773" max="773" width="23.81640625" style="1"/>
    <col min="774" max="774" width="25.453125" style="1" customWidth="1"/>
    <col min="775" max="775" width="19" style="1" customWidth="1"/>
    <col min="776" max="791" width="0" style="1" hidden="1" customWidth="1"/>
    <col min="792" max="1018" width="9.1796875" style="1" customWidth="1"/>
    <col min="1019" max="1019" width="20" style="1" customWidth="1"/>
    <col min="1020" max="1020" width="32.81640625" style="1" customWidth="1"/>
    <col min="1021" max="1021" width="17.453125" style="1" customWidth="1"/>
    <col min="1022" max="1022" width="17.1796875" style="1" customWidth="1"/>
    <col min="1023" max="1023" width="23.81640625" style="1"/>
    <col min="1024" max="1024" width="9.1796875" style="1" customWidth="1"/>
    <col min="1025" max="1025" width="28.453125" style="1" customWidth="1"/>
    <col min="1026" max="1026" width="37.54296875" style="1" customWidth="1"/>
    <col min="1027" max="1027" width="17.453125" style="1" customWidth="1"/>
    <col min="1028" max="1028" width="17.1796875" style="1" customWidth="1"/>
    <col min="1029" max="1029" width="23.81640625" style="1"/>
    <col min="1030" max="1030" width="25.453125" style="1" customWidth="1"/>
    <col min="1031" max="1031" width="19" style="1" customWidth="1"/>
    <col min="1032" max="1047" width="0" style="1" hidden="1" customWidth="1"/>
    <col min="1048" max="1274" width="9.1796875" style="1" customWidth="1"/>
    <col min="1275" max="1275" width="20" style="1" customWidth="1"/>
    <col min="1276" max="1276" width="32.81640625" style="1" customWidth="1"/>
    <col min="1277" max="1277" width="17.453125" style="1" customWidth="1"/>
    <col min="1278" max="1278" width="17.1796875" style="1" customWidth="1"/>
    <col min="1279" max="1279" width="23.81640625" style="1"/>
    <col min="1280" max="1280" width="9.1796875" style="1" customWidth="1"/>
    <col min="1281" max="1281" width="28.453125" style="1" customWidth="1"/>
    <col min="1282" max="1282" width="37.54296875" style="1" customWidth="1"/>
    <col min="1283" max="1283" width="17.453125" style="1" customWidth="1"/>
    <col min="1284" max="1284" width="17.1796875" style="1" customWidth="1"/>
    <col min="1285" max="1285" width="23.81640625" style="1"/>
    <col min="1286" max="1286" width="25.453125" style="1" customWidth="1"/>
    <col min="1287" max="1287" width="19" style="1" customWidth="1"/>
    <col min="1288" max="1303" width="0" style="1" hidden="1" customWidth="1"/>
    <col min="1304" max="1530" width="9.1796875" style="1" customWidth="1"/>
    <col min="1531" max="1531" width="20" style="1" customWidth="1"/>
    <col min="1532" max="1532" width="32.81640625" style="1" customWidth="1"/>
    <col min="1533" max="1533" width="17.453125" style="1" customWidth="1"/>
    <col min="1534" max="1534" width="17.1796875" style="1" customWidth="1"/>
    <col min="1535" max="1535" width="23.81640625" style="1"/>
    <col min="1536" max="1536" width="9.1796875" style="1" customWidth="1"/>
    <col min="1537" max="1537" width="28.453125" style="1" customWidth="1"/>
    <col min="1538" max="1538" width="37.54296875" style="1" customWidth="1"/>
    <col min="1539" max="1539" width="17.453125" style="1" customWidth="1"/>
    <col min="1540" max="1540" width="17.1796875" style="1" customWidth="1"/>
    <col min="1541" max="1541" width="23.81640625" style="1"/>
    <col min="1542" max="1542" width="25.453125" style="1" customWidth="1"/>
    <col min="1543" max="1543" width="19" style="1" customWidth="1"/>
    <col min="1544" max="1559" width="0" style="1" hidden="1" customWidth="1"/>
    <col min="1560" max="1786" width="9.1796875" style="1" customWidth="1"/>
    <col min="1787" max="1787" width="20" style="1" customWidth="1"/>
    <col min="1788" max="1788" width="32.81640625" style="1" customWidth="1"/>
    <col min="1789" max="1789" width="17.453125" style="1" customWidth="1"/>
    <col min="1790" max="1790" width="17.1796875" style="1" customWidth="1"/>
    <col min="1791" max="1791" width="23.81640625" style="1"/>
    <col min="1792" max="1792" width="9.1796875" style="1" customWidth="1"/>
    <col min="1793" max="1793" width="28.453125" style="1" customWidth="1"/>
    <col min="1794" max="1794" width="37.54296875" style="1" customWidth="1"/>
    <col min="1795" max="1795" width="17.453125" style="1" customWidth="1"/>
    <col min="1796" max="1796" width="17.1796875" style="1" customWidth="1"/>
    <col min="1797" max="1797" width="23.81640625" style="1"/>
    <col min="1798" max="1798" width="25.453125" style="1" customWidth="1"/>
    <col min="1799" max="1799" width="19" style="1" customWidth="1"/>
    <col min="1800" max="1815" width="0" style="1" hidden="1" customWidth="1"/>
    <col min="1816" max="2042" width="9.1796875" style="1" customWidth="1"/>
    <col min="2043" max="2043" width="20" style="1" customWidth="1"/>
    <col min="2044" max="2044" width="32.81640625" style="1" customWidth="1"/>
    <col min="2045" max="2045" width="17.453125" style="1" customWidth="1"/>
    <col min="2046" max="2046" width="17.1796875" style="1" customWidth="1"/>
    <col min="2047" max="2047" width="23.81640625" style="1"/>
    <col min="2048" max="2048" width="9.1796875" style="1" customWidth="1"/>
    <col min="2049" max="2049" width="28.453125" style="1" customWidth="1"/>
    <col min="2050" max="2050" width="37.54296875" style="1" customWidth="1"/>
    <col min="2051" max="2051" width="17.453125" style="1" customWidth="1"/>
    <col min="2052" max="2052" width="17.1796875" style="1" customWidth="1"/>
    <col min="2053" max="2053" width="23.81640625" style="1"/>
    <col min="2054" max="2054" width="25.453125" style="1" customWidth="1"/>
    <col min="2055" max="2055" width="19" style="1" customWidth="1"/>
    <col min="2056" max="2071" width="0" style="1" hidden="1" customWidth="1"/>
    <col min="2072" max="2298" width="9.1796875" style="1" customWidth="1"/>
    <col min="2299" max="2299" width="20" style="1" customWidth="1"/>
    <col min="2300" max="2300" width="32.81640625" style="1" customWidth="1"/>
    <col min="2301" max="2301" width="17.453125" style="1" customWidth="1"/>
    <col min="2302" max="2302" width="17.1796875" style="1" customWidth="1"/>
    <col min="2303" max="2303" width="23.81640625" style="1"/>
    <col min="2304" max="2304" width="9.1796875" style="1" customWidth="1"/>
    <col min="2305" max="2305" width="28.453125" style="1" customWidth="1"/>
    <col min="2306" max="2306" width="37.54296875" style="1" customWidth="1"/>
    <col min="2307" max="2307" width="17.453125" style="1" customWidth="1"/>
    <col min="2308" max="2308" width="17.1796875" style="1" customWidth="1"/>
    <col min="2309" max="2309" width="23.81640625" style="1"/>
    <col min="2310" max="2310" width="25.453125" style="1" customWidth="1"/>
    <col min="2311" max="2311" width="19" style="1" customWidth="1"/>
    <col min="2312" max="2327" width="0" style="1" hidden="1" customWidth="1"/>
    <col min="2328" max="2554" width="9.1796875" style="1" customWidth="1"/>
    <col min="2555" max="2555" width="20" style="1" customWidth="1"/>
    <col min="2556" max="2556" width="32.81640625" style="1" customWidth="1"/>
    <col min="2557" max="2557" width="17.453125" style="1" customWidth="1"/>
    <col min="2558" max="2558" width="17.1796875" style="1" customWidth="1"/>
    <col min="2559" max="2559" width="23.81640625" style="1"/>
    <col min="2560" max="2560" width="9.1796875" style="1" customWidth="1"/>
    <col min="2561" max="2561" width="28.453125" style="1" customWidth="1"/>
    <col min="2562" max="2562" width="37.54296875" style="1" customWidth="1"/>
    <col min="2563" max="2563" width="17.453125" style="1" customWidth="1"/>
    <col min="2564" max="2564" width="17.1796875" style="1" customWidth="1"/>
    <col min="2565" max="2565" width="23.81640625" style="1"/>
    <col min="2566" max="2566" width="25.453125" style="1" customWidth="1"/>
    <col min="2567" max="2567" width="19" style="1" customWidth="1"/>
    <col min="2568" max="2583" width="0" style="1" hidden="1" customWidth="1"/>
    <col min="2584" max="2810" width="9.1796875" style="1" customWidth="1"/>
    <col min="2811" max="2811" width="20" style="1" customWidth="1"/>
    <col min="2812" max="2812" width="32.81640625" style="1" customWidth="1"/>
    <col min="2813" max="2813" width="17.453125" style="1" customWidth="1"/>
    <col min="2814" max="2814" width="17.1796875" style="1" customWidth="1"/>
    <col min="2815" max="2815" width="23.81640625" style="1"/>
    <col min="2816" max="2816" width="9.1796875" style="1" customWidth="1"/>
    <col min="2817" max="2817" width="28.453125" style="1" customWidth="1"/>
    <col min="2818" max="2818" width="37.54296875" style="1" customWidth="1"/>
    <col min="2819" max="2819" width="17.453125" style="1" customWidth="1"/>
    <col min="2820" max="2820" width="17.1796875" style="1" customWidth="1"/>
    <col min="2821" max="2821" width="23.81640625" style="1"/>
    <col min="2822" max="2822" width="25.453125" style="1" customWidth="1"/>
    <col min="2823" max="2823" width="19" style="1" customWidth="1"/>
    <col min="2824" max="2839" width="0" style="1" hidden="1" customWidth="1"/>
    <col min="2840" max="3066" width="9.1796875" style="1" customWidth="1"/>
    <col min="3067" max="3067" width="20" style="1" customWidth="1"/>
    <col min="3068" max="3068" width="32.81640625" style="1" customWidth="1"/>
    <col min="3069" max="3069" width="17.453125" style="1" customWidth="1"/>
    <col min="3070" max="3070" width="17.1796875" style="1" customWidth="1"/>
    <col min="3071" max="3071" width="23.81640625" style="1"/>
    <col min="3072" max="3072" width="9.1796875" style="1" customWidth="1"/>
    <col min="3073" max="3073" width="28.453125" style="1" customWidth="1"/>
    <col min="3074" max="3074" width="37.54296875" style="1" customWidth="1"/>
    <col min="3075" max="3075" width="17.453125" style="1" customWidth="1"/>
    <col min="3076" max="3076" width="17.1796875" style="1" customWidth="1"/>
    <col min="3077" max="3077" width="23.81640625" style="1"/>
    <col min="3078" max="3078" width="25.453125" style="1" customWidth="1"/>
    <col min="3079" max="3079" width="19" style="1" customWidth="1"/>
    <col min="3080" max="3095" width="0" style="1" hidden="1" customWidth="1"/>
    <col min="3096" max="3322" width="9.1796875" style="1" customWidth="1"/>
    <col min="3323" max="3323" width="20" style="1" customWidth="1"/>
    <col min="3324" max="3324" width="32.81640625" style="1" customWidth="1"/>
    <col min="3325" max="3325" width="17.453125" style="1" customWidth="1"/>
    <col min="3326" max="3326" width="17.1796875" style="1" customWidth="1"/>
    <col min="3327" max="3327" width="23.81640625" style="1"/>
    <col min="3328" max="3328" width="9.1796875" style="1" customWidth="1"/>
    <col min="3329" max="3329" width="28.453125" style="1" customWidth="1"/>
    <col min="3330" max="3330" width="37.54296875" style="1" customWidth="1"/>
    <col min="3331" max="3331" width="17.453125" style="1" customWidth="1"/>
    <col min="3332" max="3332" width="17.1796875" style="1" customWidth="1"/>
    <col min="3333" max="3333" width="23.81640625" style="1"/>
    <col min="3334" max="3334" width="25.453125" style="1" customWidth="1"/>
    <col min="3335" max="3335" width="19" style="1" customWidth="1"/>
    <col min="3336" max="3351" width="0" style="1" hidden="1" customWidth="1"/>
    <col min="3352" max="3578" width="9.1796875" style="1" customWidth="1"/>
    <col min="3579" max="3579" width="20" style="1" customWidth="1"/>
    <col min="3580" max="3580" width="32.81640625" style="1" customWidth="1"/>
    <col min="3581" max="3581" width="17.453125" style="1" customWidth="1"/>
    <col min="3582" max="3582" width="17.1796875" style="1" customWidth="1"/>
    <col min="3583" max="3583" width="23.81640625" style="1"/>
    <col min="3584" max="3584" width="9.1796875" style="1" customWidth="1"/>
    <col min="3585" max="3585" width="28.453125" style="1" customWidth="1"/>
    <col min="3586" max="3586" width="37.54296875" style="1" customWidth="1"/>
    <col min="3587" max="3587" width="17.453125" style="1" customWidth="1"/>
    <col min="3588" max="3588" width="17.1796875" style="1" customWidth="1"/>
    <col min="3589" max="3589" width="23.81640625" style="1"/>
    <col min="3590" max="3590" width="25.453125" style="1" customWidth="1"/>
    <col min="3591" max="3591" width="19" style="1" customWidth="1"/>
    <col min="3592" max="3607" width="0" style="1" hidden="1" customWidth="1"/>
    <col min="3608" max="3834" width="9.1796875" style="1" customWidth="1"/>
    <col min="3835" max="3835" width="20" style="1" customWidth="1"/>
    <col min="3836" max="3836" width="32.81640625" style="1" customWidth="1"/>
    <col min="3837" max="3837" width="17.453125" style="1" customWidth="1"/>
    <col min="3838" max="3838" width="17.1796875" style="1" customWidth="1"/>
    <col min="3839" max="3839" width="23.81640625" style="1"/>
    <col min="3840" max="3840" width="9.1796875" style="1" customWidth="1"/>
    <col min="3841" max="3841" width="28.453125" style="1" customWidth="1"/>
    <col min="3842" max="3842" width="37.54296875" style="1" customWidth="1"/>
    <col min="3843" max="3843" width="17.453125" style="1" customWidth="1"/>
    <col min="3844" max="3844" width="17.1796875" style="1" customWidth="1"/>
    <col min="3845" max="3845" width="23.81640625" style="1"/>
    <col min="3846" max="3846" width="25.453125" style="1" customWidth="1"/>
    <col min="3847" max="3847" width="19" style="1" customWidth="1"/>
    <col min="3848" max="3863" width="0" style="1" hidden="1" customWidth="1"/>
    <col min="3864" max="4090" width="9.1796875" style="1" customWidth="1"/>
    <col min="4091" max="4091" width="20" style="1" customWidth="1"/>
    <col min="4092" max="4092" width="32.81640625" style="1" customWidth="1"/>
    <col min="4093" max="4093" width="17.453125" style="1" customWidth="1"/>
    <col min="4094" max="4094" width="17.1796875" style="1" customWidth="1"/>
    <col min="4095" max="4095" width="23.81640625" style="1"/>
    <col min="4096" max="4096" width="9.1796875" style="1" customWidth="1"/>
    <col min="4097" max="4097" width="28.453125" style="1" customWidth="1"/>
    <col min="4098" max="4098" width="37.54296875" style="1" customWidth="1"/>
    <col min="4099" max="4099" width="17.453125" style="1" customWidth="1"/>
    <col min="4100" max="4100" width="17.1796875" style="1" customWidth="1"/>
    <col min="4101" max="4101" width="23.81640625" style="1"/>
    <col min="4102" max="4102" width="25.453125" style="1" customWidth="1"/>
    <col min="4103" max="4103" width="19" style="1" customWidth="1"/>
    <col min="4104" max="4119" width="0" style="1" hidden="1" customWidth="1"/>
    <col min="4120" max="4346" width="9.1796875" style="1" customWidth="1"/>
    <col min="4347" max="4347" width="20" style="1" customWidth="1"/>
    <col min="4348" max="4348" width="32.81640625" style="1" customWidth="1"/>
    <col min="4349" max="4349" width="17.453125" style="1" customWidth="1"/>
    <col min="4350" max="4350" width="17.1796875" style="1" customWidth="1"/>
    <col min="4351" max="4351" width="23.81640625" style="1"/>
    <col min="4352" max="4352" width="9.1796875" style="1" customWidth="1"/>
    <col min="4353" max="4353" width="28.453125" style="1" customWidth="1"/>
    <col min="4354" max="4354" width="37.54296875" style="1" customWidth="1"/>
    <col min="4355" max="4355" width="17.453125" style="1" customWidth="1"/>
    <col min="4356" max="4356" width="17.1796875" style="1" customWidth="1"/>
    <col min="4357" max="4357" width="23.81640625" style="1"/>
    <col min="4358" max="4358" width="25.453125" style="1" customWidth="1"/>
    <col min="4359" max="4359" width="19" style="1" customWidth="1"/>
    <col min="4360" max="4375" width="0" style="1" hidden="1" customWidth="1"/>
    <col min="4376" max="4602" width="9.1796875" style="1" customWidth="1"/>
    <col min="4603" max="4603" width="20" style="1" customWidth="1"/>
    <col min="4604" max="4604" width="32.81640625" style="1" customWidth="1"/>
    <col min="4605" max="4605" width="17.453125" style="1" customWidth="1"/>
    <col min="4606" max="4606" width="17.1796875" style="1" customWidth="1"/>
    <col min="4607" max="4607" width="23.81640625" style="1"/>
    <col min="4608" max="4608" width="9.1796875" style="1" customWidth="1"/>
    <col min="4609" max="4609" width="28.453125" style="1" customWidth="1"/>
    <col min="4610" max="4610" width="37.54296875" style="1" customWidth="1"/>
    <col min="4611" max="4611" width="17.453125" style="1" customWidth="1"/>
    <col min="4612" max="4612" width="17.1796875" style="1" customWidth="1"/>
    <col min="4613" max="4613" width="23.81640625" style="1"/>
    <col min="4614" max="4614" width="25.453125" style="1" customWidth="1"/>
    <col min="4615" max="4615" width="19" style="1" customWidth="1"/>
    <col min="4616" max="4631" width="0" style="1" hidden="1" customWidth="1"/>
    <col min="4632" max="4858" width="9.1796875" style="1" customWidth="1"/>
    <col min="4859" max="4859" width="20" style="1" customWidth="1"/>
    <col min="4860" max="4860" width="32.81640625" style="1" customWidth="1"/>
    <col min="4861" max="4861" width="17.453125" style="1" customWidth="1"/>
    <col min="4862" max="4862" width="17.1796875" style="1" customWidth="1"/>
    <col min="4863" max="4863" width="23.81640625" style="1"/>
    <col min="4864" max="4864" width="9.1796875" style="1" customWidth="1"/>
    <col min="4865" max="4865" width="28.453125" style="1" customWidth="1"/>
    <col min="4866" max="4866" width="37.54296875" style="1" customWidth="1"/>
    <col min="4867" max="4867" width="17.453125" style="1" customWidth="1"/>
    <col min="4868" max="4868" width="17.1796875" style="1" customWidth="1"/>
    <col min="4869" max="4869" width="23.81640625" style="1"/>
    <col min="4870" max="4870" width="25.453125" style="1" customWidth="1"/>
    <col min="4871" max="4871" width="19" style="1" customWidth="1"/>
    <col min="4872" max="4887" width="0" style="1" hidden="1" customWidth="1"/>
    <col min="4888" max="5114" width="9.1796875" style="1" customWidth="1"/>
    <col min="5115" max="5115" width="20" style="1" customWidth="1"/>
    <col min="5116" max="5116" width="32.81640625" style="1" customWidth="1"/>
    <col min="5117" max="5117" width="17.453125" style="1" customWidth="1"/>
    <col min="5118" max="5118" width="17.1796875" style="1" customWidth="1"/>
    <col min="5119" max="5119" width="23.81640625" style="1"/>
    <col min="5120" max="5120" width="9.1796875" style="1" customWidth="1"/>
    <col min="5121" max="5121" width="28.453125" style="1" customWidth="1"/>
    <col min="5122" max="5122" width="37.54296875" style="1" customWidth="1"/>
    <col min="5123" max="5123" width="17.453125" style="1" customWidth="1"/>
    <col min="5124" max="5124" width="17.1796875" style="1" customWidth="1"/>
    <col min="5125" max="5125" width="23.81640625" style="1"/>
    <col min="5126" max="5126" width="25.453125" style="1" customWidth="1"/>
    <col min="5127" max="5127" width="19" style="1" customWidth="1"/>
    <col min="5128" max="5143" width="0" style="1" hidden="1" customWidth="1"/>
    <col min="5144" max="5370" width="9.1796875" style="1" customWidth="1"/>
    <col min="5371" max="5371" width="20" style="1" customWidth="1"/>
    <col min="5372" max="5372" width="32.81640625" style="1" customWidth="1"/>
    <col min="5373" max="5373" width="17.453125" style="1" customWidth="1"/>
    <col min="5374" max="5374" width="17.1796875" style="1" customWidth="1"/>
    <col min="5375" max="5375" width="23.81640625" style="1"/>
    <col min="5376" max="5376" width="9.1796875" style="1" customWidth="1"/>
    <col min="5377" max="5377" width="28.453125" style="1" customWidth="1"/>
    <col min="5378" max="5378" width="37.54296875" style="1" customWidth="1"/>
    <col min="5379" max="5379" width="17.453125" style="1" customWidth="1"/>
    <col min="5380" max="5380" width="17.1796875" style="1" customWidth="1"/>
    <col min="5381" max="5381" width="23.81640625" style="1"/>
    <col min="5382" max="5382" width="25.453125" style="1" customWidth="1"/>
    <col min="5383" max="5383" width="19" style="1" customWidth="1"/>
    <col min="5384" max="5399" width="0" style="1" hidden="1" customWidth="1"/>
    <col min="5400" max="5626" width="9.1796875" style="1" customWidth="1"/>
    <col min="5627" max="5627" width="20" style="1" customWidth="1"/>
    <col min="5628" max="5628" width="32.81640625" style="1" customWidth="1"/>
    <col min="5629" max="5629" width="17.453125" style="1" customWidth="1"/>
    <col min="5630" max="5630" width="17.1796875" style="1" customWidth="1"/>
    <col min="5631" max="5631" width="23.81640625" style="1"/>
    <col min="5632" max="5632" width="9.1796875" style="1" customWidth="1"/>
    <col min="5633" max="5633" width="28.453125" style="1" customWidth="1"/>
    <col min="5634" max="5634" width="37.54296875" style="1" customWidth="1"/>
    <col min="5635" max="5635" width="17.453125" style="1" customWidth="1"/>
    <col min="5636" max="5636" width="17.1796875" style="1" customWidth="1"/>
    <col min="5637" max="5637" width="23.81640625" style="1"/>
    <col min="5638" max="5638" width="25.453125" style="1" customWidth="1"/>
    <col min="5639" max="5639" width="19" style="1" customWidth="1"/>
    <col min="5640" max="5655" width="0" style="1" hidden="1" customWidth="1"/>
    <col min="5656" max="5882" width="9.1796875" style="1" customWidth="1"/>
    <col min="5883" max="5883" width="20" style="1" customWidth="1"/>
    <col min="5884" max="5884" width="32.81640625" style="1" customWidth="1"/>
    <col min="5885" max="5885" width="17.453125" style="1" customWidth="1"/>
    <col min="5886" max="5886" width="17.1796875" style="1" customWidth="1"/>
    <col min="5887" max="5887" width="23.81640625" style="1"/>
    <col min="5888" max="5888" width="9.1796875" style="1" customWidth="1"/>
    <col min="5889" max="5889" width="28.453125" style="1" customWidth="1"/>
    <col min="5890" max="5890" width="37.54296875" style="1" customWidth="1"/>
    <col min="5891" max="5891" width="17.453125" style="1" customWidth="1"/>
    <col min="5892" max="5892" width="17.1796875" style="1" customWidth="1"/>
    <col min="5893" max="5893" width="23.81640625" style="1"/>
    <col min="5894" max="5894" width="25.453125" style="1" customWidth="1"/>
    <col min="5895" max="5895" width="19" style="1" customWidth="1"/>
    <col min="5896" max="5911" width="0" style="1" hidden="1" customWidth="1"/>
    <col min="5912" max="6138" width="9.1796875" style="1" customWidth="1"/>
    <col min="6139" max="6139" width="20" style="1" customWidth="1"/>
    <col min="6140" max="6140" width="32.81640625" style="1" customWidth="1"/>
    <col min="6141" max="6141" width="17.453125" style="1" customWidth="1"/>
    <col min="6142" max="6142" width="17.1796875" style="1" customWidth="1"/>
    <col min="6143" max="6143" width="23.81640625" style="1"/>
    <col min="6144" max="6144" width="9.1796875" style="1" customWidth="1"/>
    <col min="6145" max="6145" width="28.453125" style="1" customWidth="1"/>
    <col min="6146" max="6146" width="37.54296875" style="1" customWidth="1"/>
    <col min="6147" max="6147" width="17.453125" style="1" customWidth="1"/>
    <col min="6148" max="6148" width="17.1796875" style="1" customWidth="1"/>
    <col min="6149" max="6149" width="23.81640625" style="1"/>
    <col min="6150" max="6150" width="25.453125" style="1" customWidth="1"/>
    <col min="6151" max="6151" width="19" style="1" customWidth="1"/>
    <col min="6152" max="6167" width="0" style="1" hidden="1" customWidth="1"/>
    <col min="6168" max="6394" width="9.1796875" style="1" customWidth="1"/>
    <col min="6395" max="6395" width="20" style="1" customWidth="1"/>
    <col min="6396" max="6396" width="32.81640625" style="1" customWidth="1"/>
    <col min="6397" max="6397" width="17.453125" style="1" customWidth="1"/>
    <col min="6398" max="6398" width="17.1796875" style="1" customWidth="1"/>
    <col min="6399" max="6399" width="23.81640625" style="1"/>
    <col min="6400" max="6400" width="9.1796875" style="1" customWidth="1"/>
    <col min="6401" max="6401" width="28.453125" style="1" customWidth="1"/>
    <col min="6402" max="6402" width="37.54296875" style="1" customWidth="1"/>
    <col min="6403" max="6403" width="17.453125" style="1" customWidth="1"/>
    <col min="6404" max="6404" width="17.1796875" style="1" customWidth="1"/>
    <col min="6405" max="6405" width="23.81640625" style="1"/>
    <col min="6406" max="6406" width="25.453125" style="1" customWidth="1"/>
    <col min="6407" max="6407" width="19" style="1" customWidth="1"/>
    <col min="6408" max="6423" width="0" style="1" hidden="1" customWidth="1"/>
    <col min="6424" max="6650" width="9.1796875" style="1" customWidth="1"/>
    <col min="6651" max="6651" width="20" style="1" customWidth="1"/>
    <col min="6652" max="6652" width="32.81640625" style="1" customWidth="1"/>
    <col min="6653" max="6653" width="17.453125" style="1" customWidth="1"/>
    <col min="6654" max="6654" width="17.1796875" style="1" customWidth="1"/>
    <col min="6655" max="6655" width="23.81640625" style="1"/>
    <col min="6656" max="6656" width="9.1796875" style="1" customWidth="1"/>
    <col min="6657" max="6657" width="28.453125" style="1" customWidth="1"/>
    <col min="6658" max="6658" width="37.54296875" style="1" customWidth="1"/>
    <col min="6659" max="6659" width="17.453125" style="1" customWidth="1"/>
    <col min="6660" max="6660" width="17.1796875" style="1" customWidth="1"/>
    <col min="6661" max="6661" width="23.81640625" style="1"/>
    <col min="6662" max="6662" width="25.453125" style="1" customWidth="1"/>
    <col min="6663" max="6663" width="19" style="1" customWidth="1"/>
    <col min="6664" max="6679" width="0" style="1" hidden="1" customWidth="1"/>
    <col min="6680" max="6906" width="9.1796875" style="1" customWidth="1"/>
    <col min="6907" max="6907" width="20" style="1" customWidth="1"/>
    <col min="6908" max="6908" width="32.81640625" style="1" customWidth="1"/>
    <col min="6909" max="6909" width="17.453125" style="1" customWidth="1"/>
    <col min="6910" max="6910" width="17.1796875" style="1" customWidth="1"/>
    <col min="6911" max="6911" width="23.81640625" style="1"/>
    <col min="6912" max="6912" width="9.1796875" style="1" customWidth="1"/>
    <col min="6913" max="6913" width="28.453125" style="1" customWidth="1"/>
    <col min="6914" max="6914" width="37.54296875" style="1" customWidth="1"/>
    <col min="6915" max="6915" width="17.453125" style="1" customWidth="1"/>
    <col min="6916" max="6916" width="17.1796875" style="1" customWidth="1"/>
    <col min="6917" max="6917" width="23.81640625" style="1"/>
    <col min="6918" max="6918" width="25.453125" style="1" customWidth="1"/>
    <col min="6919" max="6919" width="19" style="1" customWidth="1"/>
    <col min="6920" max="6935" width="0" style="1" hidden="1" customWidth="1"/>
    <col min="6936" max="7162" width="9.1796875" style="1" customWidth="1"/>
    <col min="7163" max="7163" width="20" style="1" customWidth="1"/>
    <col min="7164" max="7164" width="32.81640625" style="1" customWidth="1"/>
    <col min="7165" max="7165" width="17.453125" style="1" customWidth="1"/>
    <col min="7166" max="7166" width="17.1796875" style="1" customWidth="1"/>
    <col min="7167" max="7167" width="23.81640625" style="1"/>
    <col min="7168" max="7168" width="9.1796875" style="1" customWidth="1"/>
    <col min="7169" max="7169" width="28.453125" style="1" customWidth="1"/>
    <col min="7170" max="7170" width="37.54296875" style="1" customWidth="1"/>
    <col min="7171" max="7171" width="17.453125" style="1" customWidth="1"/>
    <col min="7172" max="7172" width="17.1796875" style="1" customWidth="1"/>
    <col min="7173" max="7173" width="23.81640625" style="1"/>
    <col min="7174" max="7174" width="25.453125" style="1" customWidth="1"/>
    <col min="7175" max="7175" width="19" style="1" customWidth="1"/>
    <col min="7176" max="7191" width="0" style="1" hidden="1" customWidth="1"/>
    <col min="7192" max="7418" width="9.1796875" style="1" customWidth="1"/>
    <col min="7419" max="7419" width="20" style="1" customWidth="1"/>
    <col min="7420" max="7420" width="32.81640625" style="1" customWidth="1"/>
    <col min="7421" max="7421" width="17.453125" style="1" customWidth="1"/>
    <col min="7422" max="7422" width="17.1796875" style="1" customWidth="1"/>
    <col min="7423" max="7423" width="23.81640625" style="1"/>
    <col min="7424" max="7424" width="9.1796875" style="1" customWidth="1"/>
    <col min="7425" max="7425" width="28.453125" style="1" customWidth="1"/>
    <col min="7426" max="7426" width="37.54296875" style="1" customWidth="1"/>
    <col min="7427" max="7427" width="17.453125" style="1" customWidth="1"/>
    <col min="7428" max="7428" width="17.1796875" style="1" customWidth="1"/>
    <col min="7429" max="7429" width="23.81640625" style="1"/>
    <col min="7430" max="7430" width="25.453125" style="1" customWidth="1"/>
    <col min="7431" max="7431" width="19" style="1" customWidth="1"/>
    <col min="7432" max="7447" width="0" style="1" hidden="1" customWidth="1"/>
    <col min="7448" max="7674" width="9.1796875" style="1" customWidth="1"/>
    <col min="7675" max="7675" width="20" style="1" customWidth="1"/>
    <col min="7676" max="7676" width="32.81640625" style="1" customWidth="1"/>
    <col min="7677" max="7677" width="17.453125" style="1" customWidth="1"/>
    <col min="7678" max="7678" width="17.1796875" style="1" customWidth="1"/>
    <col min="7679" max="7679" width="23.81640625" style="1"/>
    <col min="7680" max="7680" width="9.1796875" style="1" customWidth="1"/>
    <col min="7681" max="7681" width="28.453125" style="1" customWidth="1"/>
    <col min="7682" max="7682" width="37.54296875" style="1" customWidth="1"/>
    <col min="7683" max="7683" width="17.453125" style="1" customWidth="1"/>
    <col min="7684" max="7684" width="17.1796875" style="1" customWidth="1"/>
    <col min="7685" max="7685" width="23.81640625" style="1"/>
    <col min="7686" max="7686" width="25.453125" style="1" customWidth="1"/>
    <col min="7687" max="7687" width="19" style="1" customWidth="1"/>
    <col min="7688" max="7703" width="0" style="1" hidden="1" customWidth="1"/>
    <col min="7704" max="7930" width="9.1796875" style="1" customWidth="1"/>
    <col min="7931" max="7931" width="20" style="1" customWidth="1"/>
    <col min="7932" max="7932" width="32.81640625" style="1" customWidth="1"/>
    <col min="7933" max="7933" width="17.453125" style="1" customWidth="1"/>
    <col min="7934" max="7934" width="17.1796875" style="1" customWidth="1"/>
    <col min="7935" max="7935" width="23.81640625" style="1"/>
    <col min="7936" max="7936" width="9.1796875" style="1" customWidth="1"/>
    <col min="7937" max="7937" width="28.453125" style="1" customWidth="1"/>
    <col min="7938" max="7938" width="37.54296875" style="1" customWidth="1"/>
    <col min="7939" max="7939" width="17.453125" style="1" customWidth="1"/>
    <col min="7940" max="7940" width="17.1796875" style="1" customWidth="1"/>
    <col min="7941" max="7941" width="23.81640625" style="1"/>
    <col min="7942" max="7942" width="25.453125" style="1" customWidth="1"/>
    <col min="7943" max="7943" width="19" style="1" customWidth="1"/>
    <col min="7944" max="7959" width="0" style="1" hidden="1" customWidth="1"/>
    <col min="7960" max="8186" width="9.1796875" style="1" customWidth="1"/>
    <col min="8187" max="8187" width="20" style="1" customWidth="1"/>
    <col min="8188" max="8188" width="32.81640625" style="1" customWidth="1"/>
    <col min="8189" max="8189" width="17.453125" style="1" customWidth="1"/>
    <col min="8190" max="8190" width="17.1796875" style="1" customWidth="1"/>
    <col min="8191" max="8191" width="23.81640625" style="1"/>
    <col min="8192" max="8192" width="9.1796875" style="1" customWidth="1"/>
    <col min="8193" max="8193" width="28.453125" style="1" customWidth="1"/>
    <col min="8194" max="8194" width="37.54296875" style="1" customWidth="1"/>
    <col min="8195" max="8195" width="17.453125" style="1" customWidth="1"/>
    <col min="8196" max="8196" width="17.1796875" style="1" customWidth="1"/>
    <col min="8197" max="8197" width="23.81640625" style="1"/>
    <col min="8198" max="8198" width="25.453125" style="1" customWidth="1"/>
    <col min="8199" max="8199" width="19" style="1" customWidth="1"/>
    <col min="8200" max="8215" width="0" style="1" hidden="1" customWidth="1"/>
    <col min="8216" max="8442" width="9.1796875" style="1" customWidth="1"/>
    <col min="8443" max="8443" width="20" style="1" customWidth="1"/>
    <col min="8444" max="8444" width="32.81640625" style="1" customWidth="1"/>
    <col min="8445" max="8445" width="17.453125" style="1" customWidth="1"/>
    <col min="8446" max="8446" width="17.1796875" style="1" customWidth="1"/>
    <col min="8447" max="8447" width="23.81640625" style="1"/>
    <col min="8448" max="8448" width="9.1796875" style="1" customWidth="1"/>
    <col min="8449" max="8449" width="28.453125" style="1" customWidth="1"/>
    <col min="8450" max="8450" width="37.54296875" style="1" customWidth="1"/>
    <col min="8451" max="8451" width="17.453125" style="1" customWidth="1"/>
    <col min="8452" max="8452" width="17.1796875" style="1" customWidth="1"/>
    <col min="8453" max="8453" width="23.81640625" style="1"/>
    <col min="8454" max="8454" width="25.453125" style="1" customWidth="1"/>
    <col min="8455" max="8455" width="19" style="1" customWidth="1"/>
    <col min="8456" max="8471" width="0" style="1" hidden="1" customWidth="1"/>
    <col min="8472" max="8698" width="9.1796875" style="1" customWidth="1"/>
    <col min="8699" max="8699" width="20" style="1" customWidth="1"/>
    <col min="8700" max="8700" width="32.81640625" style="1" customWidth="1"/>
    <col min="8701" max="8701" width="17.453125" style="1" customWidth="1"/>
    <col min="8702" max="8702" width="17.1796875" style="1" customWidth="1"/>
    <col min="8703" max="8703" width="23.81640625" style="1"/>
    <col min="8704" max="8704" width="9.1796875" style="1" customWidth="1"/>
    <col min="8705" max="8705" width="28.453125" style="1" customWidth="1"/>
    <col min="8706" max="8706" width="37.54296875" style="1" customWidth="1"/>
    <col min="8707" max="8707" width="17.453125" style="1" customWidth="1"/>
    <col min="8708" max="8708" width="17.1796875" style="1" customWidth="1"/>
    <col min="8709" max="8709" width="23.81640625" style="1"/>
    <col min="8710" max="8710" width="25.453125" style="1" customWidth="1"/>
    <col min="8711" max="8711" width="19" style="1" customWidth="1"/>
    <col min="8712" max="8727" width="0" style="1" hidden="1" customWidth="1"/>
    <col min="8728" max="8954" width="9.1796875" style="1" customWidth="1"/>
    <col min="8955" max="8955" width="20" style="1" customWidth="1"/>
    <col min="8956" max="8956" width="32.81640625" style="1" customWidth="1"/>
    <col min="8957" max="8957" width="17.453125" style="1" customWidth="1"/>
    <col min="8958" max="8958" width="17.1796875" style="1" customWidth="1"/>
    <col min="8959" max="8959" width="23.81640625" style="1"/>
    <col min="8960" max="8960" width="9.1796875" style="1" customWidth="1"/>
    <col min="8961" max="8961" width="28.453125" style="1" customWidth="1"/>
    <col min="8962" max="8962" width="37.54296875" style="1" customWidth="1"/>
    <col min="8963" max="8963" width="17.453125" style="1" customWidth="1"/>
    <col min="8964" max="8964" width="17.1796875" style="1" customWidth="1"/>
    <col min="8965" max="8965" width="23.81640625" style="1"/>
    <col min="8966" max="8966" width="25.453125" style="1" customWidth="1"/>
    <col min="8967" max="8967" width="19" style="1" customWidth="1"/>
    <col min="8968" max="8983" width="0" style="1" hidden="1" customWidth="1"/>
    <col min="8984" max="9210" width="9.1796875" style="1" customWidth="1"/>
    <col min="9211" max="9211" width="20" style="1" customWidth="1"/>
    <col min="9212" max="9212" width="32.81640625" style="1" customWidth="1"/>
    <col min="9213" max="9213" width="17.453125" style="1" customWidth="1"/>
    <col min="9214" max="9214" width="17.1796875" style="1" customWidth="1"/>
    <col min="9215" max="9215" width="23.81640625" style="1"/>
    <col min="9216" max="9216" width="9.1796875" style="1" customWidth="1"/>
    <col min="9217" max="9217" width="28.453125" style="1" customWidth="1"/>
    <col min="9218" max="9218" width="37.54296875" style="1" customWidth="1"/>
    <col min="9219" max="9219" width="17.453125" style="1" customWidth="1"/>
    <col min="9220" max="9220" width="17.1796875" style="1" customWidth="1"/>
    <col min="9221" max="9221" width="23.81640625" style="1"/>
    <col min="9222" max="9222" width="25.453125" style="1" customWidth="1"/>
    <col min="9223" max="9223" width="19" style="1" customWidth="1"/>
    <col min="9224" max="9239" width="0" style="1" hidden="1" customWidth="1"/>
    <col min="9240" max="9466" width="9.1796875" style="1" customWidth="1"/>
    <col min="9467" max="9467" width="20" style="1" customWidth="1"/>
    <col min="9468" max="9468" width="32.81640625" style="1" customWidth="1"/>
    <col min="9469" max="9469" width="17.453125" style="1" customWidth="1"/>
    <col min="9470" max="9470" width="17.1796875" style="1" customWidth="1"/>
    <col min="9471" max="9471" width="23.81640625" style="1"/>
    <col min="9472" max="9472" width="9.1796875" style="1" customWidth="1"/>
    <col min="9473" max="9473" width="28.453125" style="1" customWidth="1"/>
    <col min="9474" max="9474" width="37.54296875" style="1" customWidth="1"/>
    <col min="9475" max="9475" width="17.453125" style="1" customWidth="1"/>
    <col min="9476" max="9476" width="17.1796875" style="1" customWidth="1"/>
    <col min="9477" max="9477" width="23.81640625" style="1"/>
    <col min="9478" max="9478" width="25.453125" style="1" customWidth="1"/>
    <col min="9479" max="9479" width="19" style="1" customWidth="1"/>
    <col min="9480" max="9495" width="0" style="1" hidden="1" customWidth="1"/>
    <col min="9496" max="9722" width="9.1796875" style="1" customWidth="1"/>
    <col min="9723" max="9723" width="20" style="1" customWidth="1"/>
    <col min="9724" max="9724" width="32.81640625" style="1" customWidth="1"/>
    <col min="9725" max="9725" width="17.453125" style="1" customWidth="1"/>
    <col min="9726" max="9726" width="17.1796875" style="1" customWidth="1"/>
    <col min="9727" max="9727" width="23.81640625" style="1"/>
    <col min="9728" max="9728" width="9.1796875" style="1" customWidth="1"/>
    <col min="9729" max="9729" width="28.453125" style="1" customWidth="1"/>
    <col min="9730" max="9730" width="37.54296875" style="1" customWidth="1"/>
    <col min="9731" max="9731" width="17.453125" style="1" customWidth="1"/>
    <col min="9732" max="9732" width="17.1796875" style="1" customWidth="1"/>
    <col min="9733" max="9733" width="23.81640625" style="1"/>
    <col min="9734" max="9734" width="25.453125" style="1" customWidth="1"/>
    <col min="9735" max="9735" width="19" style="1" customWidth="1"/>
    <col min="9736" max="9751" width="0" style="1" hidden="1" customWidth="1"/>
    <col min="9752" max="9978" width="9.1796875" style="1" customWidth="1"/>
    <col min="9979" max="9979" width="20" style="1" customWidth="1"/>
    <col min="9980" max="9980" width="32.81640625" style="1" customWidth="1"/>
    <col min="9981" max="9981" width="17.453125" style="1" customWidth="1"/>
    <col min="9982" max="9982" width="17.1796875" style="1" customWidth="1"/>
    <col min="9983" max="9983" width="23.81640625" style="1"/>
    <col min="9984" max="9984" width="9.1796875" style="1" customWidth="1"/>
    <col min="9985" max="9985" width="28.453125" style="1" customWidth="1"/>
    <col min="9986" max="9986" width="37.54296875" style="1" customWidth="1"/>
    <col min="9987" max="9987" width="17.453125" style="1" customWidth="1"/>
    <col min="9988" max="9988" width="17.1796875" style="1" customWidth="1"/>
    <col min="9989" max="9989" width="23.81640625" style="1"/>
    <col min="9990" max="9990" width="25.453125" style="1" customWidth="1"/>
    <col min="9991" max="9991" width="19" style="1" customWidth="1"/>
    <col min="9992" max="10007" width="0" style="1" hidden="1" customWidth="1"/>
    <col min="10008" max="10234" width="9.1796875" style="1" customWidth="1"/>
    <col min="10235" max="10235" width="20" style="1" customWidth="1"/>
    <col min="10236" max="10236" width="32.81640625" style="1" customWidth="1"/>
    <col min="10237" max="10237" width="17.453125" style="1" customWidth="1"/>
    <col min="10238" max="10238" width="17.1796875" style="1" customWidth="1"/>
    <col min="10239" max="10239" width="23.81640625" style="1"/>
    <col min="10240" max="10240" width="9.1796875" style="1" customWidth="1"/>
    <col min="10241" max="10241" width="28.453125" style="1" customWidth="1"/>
    <col min="10242" max="10242" width="37.54296875" style="1" customWidth="1"/>
    <col min="10243" max="10243" width="17.453125" style="1" customWidth="1"/>
    <col min="10244" max="10244" width="17.1796875" style="1" customWidth="1"/>
    <col min="10245" max="10245" width="23.81640625" style="1"/>
    <col min="10246" max="10246" width="25.453125" style="1" customWidth="1"/>
    <col min="10247" max="10247" width="19" style="1" customWidth="1"/>
    <col min="10248" max="10263" width="0" style="1" hidden="1" customWidth="1"/>
    <col min="10264" max="10490" width="9.1796875" style="1" customWidth="1"/>
    <col min="10491" max="10491" width="20" style="1" customWidth="1"/>
    <col min="10492" max="10492" width="32.81640625" style="1" customWidth="1"/>
    <col min="10493" max="10493" width="17.453125" style="1" customWidth="1"/>
    <col min="10494" max="10494" width="17.1796875" style="1" customWidth="1"/>
    <col min="10495" max="10495" width="23.81640625" style="1"/>
    <col min="10496" max="10496" width="9.1796875" style="1" customWidth="1"/>
    <col min="10497" max="10497" width="28.453125" style="1" customWidth="1"/>
    <col min="10498" max="10498" width="37.54296875" style="1" customWidth="1"/>
    <col min="10499" max="10499" width="17.453125" style="1" customWidth="1"/>
    <col min="10500" max="10500" width="17.1796875" style="1" customWidth="1"/>
    <col min="10501" max="10501" width="23.81640625" style="1"/>
    <col min="10502" max="10502" width="25.453125" style="1" customWidth="1"/>
    <col min="10503" max="10503" width="19" style="1" customWidth="1"/>
    <col min="10504" max="10519" width="0" style="1" hidden="1" customWidth="1"/>
    <col min="10520" max="10746" width="9.1796875" style="1" customWidth="1"/>
    <col min="10747" max="10747" width="20" style="1" customWidth="1"/>
    <col min="10748" max="10748" width="32.81640625" style="1" customWidth="1"/>
    <col min="10749" max="10749" width="17.453125" style="1" customWidth="1"/>
    <col min="10750" max="10750" width="17.1796875" style="1" customWidth="1"/>
    <col min="10751" max="10751" width="23.81640625" style="1"/>
    <col min="10752" max="10752" width="9.1796875" style="1" customWidth="1"/>
    <col min="10753" max="10753" width="28.453125" style="1" customWidth="1"/>
    <col min="10754" max="10754" width="37.54296875" style="1" customWidth="1"/>
    <col min="10755" max="10755" width="17.453125" style="1" customWidth="1"/>
    <col min="10756" max="10756" width="17.1796875" style="1" customWidth="1"/>
    <col min="10757" max="10757" width="23.81640625" style="1"/>
    <col min="10758" max="10758" width="25.453125" style="1" customWidth="1"/>
    <col min="10759" max="10759" width="19" style="1" customWidth="1"/>
    <col min="10760" max="10775" width="0" style="1" hidden="1" customWidth="1"/>
    <col min="10776" max="11002" width="9.1796875" style="1" customWidth="1"/>
    <col min="11003" max="11003" width="20" style="1" customWidth="1"/>
    <col min="11004" max="11004" width="32.81640625" style="1" customWidth="1"/>
    <col min="11005" max="11005" width="17.453125" style="1" customWidth="1"/>
    <col min="11006" max="11006" width="17.1796875" style="1" customWidth="1"/>
    <col min="11007" max="11007" width="23.81640625" style="1"/>
    <col min="11008" max="11008" width="9.1796875" style="1" customWidth="1"/>
    <col min="11009" max="11009" width="28.453125" style="1" customWidth="1"/>
    <col min="11010" max="11010" width="37.54296875" style="1" customWidth="1"/>
    <col min="11011" max="11011" width="17.453125" style="1" customWidth="1"/>
    <col min="11012" max="11012" width="17.1796875" style="1" customWidth="1"/>
    <col min="11013" max="11013" width="23.81640625" style="1"/>
    <col min="11014" max="11014" width="25.453125" style="1" customWidth="1"/>
    <col min="11015" max="11015" width="19" style="1" customWidth="1"/>
    <col min="11016" max="11031" width="0" style="1" hidden="1" customWidth="1"/>
    <col min="11032" max="11258" width="9.1796875" style="1" customWidth="1"/>
    <col min="11259" max="11259" width="20" style="1" customWidth="1"/>
    <col min="11260" max="11260" width="32.81640625" style="1" customWidth="1"/>
    <col min="11261" max="11261" width="17.453125" style="1" customWidth="1"/>
    <col min="11262" max="11262" width="17.1796875" style="1" customWidth="1"/>
    <col min="11263" max="11263" width="23.81640625" style="1"/>
    <col min="11264" max="11264" width="9.1796875" style="1" customWidth="1"/>
    <col min="11265" max="11265" width="28.453125" style="1" customWidth="1"/>
    <col min="11266" max="11266" width="37.54296875" style="1" customWidth="1"/>
    <col min="11267" max="11267" width="17.453125" style="1" customWidth="1"/>
    <col min="11268" max="11268" width="17.1796875" style="1" customWidth="1"/>
    <col min="11269" max="11269" width="23.81640625" style="1"/>
    <col min="11270" max="11270" width="25.453125" style="1" customWidth="1"/>
    <col min="11271" max="11271" width="19" style="1" customWidth="1"/>
    <col min="11272" max="11287" width="0" style="1" hidden="1" customWidth="1"/>
    <col min="11288" max="11514" width="9.1796875" style="1" customWidth="1"/>
    <col min="11515" max="11515" width="20" style="1" customWidth="1"/>
    <col min="11516" max="11516" width="32.81640625" style="1" customWidth="1"/>
    <col min="11517" max="11517" width="17.453125" style="1" customWidth="1"/>
    <col min="11518" max="11518" width="17.1796875" style="1" customWidth="1"/>
    <col min="11519" max="11519" width="23.81640625" style="1"/>
    <col min="11520" max="11520" width="9.1796875" style="1" customWidth="1"/>
    <col min="11521" max="11521" width="28.453125" style="1" customWidth="1"/>
    <col min="11522" max="11522" width="37.54296875" style="1" customWidth="1"/>
    <col min="11523" max="11523" width="17.453125" style="1" customWidth="1"/>
    <col min="11524" max="11524" width="17.1796875" style="1" customWidth="1"/>
    <col min="11525" max="11525" width="23.81640625" style="1"/>
    <col min="11526" max="11526" width="25.453125" style="1" customWidth="1"/>
    <col min="11527" max="11527" width="19" style="1" customWidth="1"/>
    <col min="11528" max="11543" width="0" style="1" hidden="1" customWidth="1"/>
    <col min="11544" max="11770" width="9.1796875" style="1" customWidth="1"/>
    <col min="11771" max="11771" width="20" style="1" customWidth="1"/>
    <col min="11772" max="11772" width="32.81640625" style="1" customWidth="1"/>
    <col min="11773" max="11773" width="17.453125" style="1" customWidth="1"/>
    <col min="11774" max="11774" width="17.1796875" style="1" customWidth="1"/>
    <col min="11775" max="11775" width="23.81640625" style="1"/>
    <col min="11776" max="11776" width="9.1796875" style="1" customWidth="1"/>
    <col min="11777" max="11777" width="28.453125" style="1" customWidth="1"/>
    <col min="11778" max="11778" width="37.54296875" style="1" customWidth="1"/>
    <col min="11779" max="11779" width="17.453125" style="1" customWidth="1"/>
    <col min="11780" max="11780" width="17.1796875" style="1" customWidth="1"/>
    <col min="11781" max="11781" width="23.81640625" style="1"/>
    <col min="11782" max="11782" width="25.453125" style="1" customWidth="1"/>
    <col min="11783" max="11783" width="19" style="1" customWidth="1"/>
    <col min="11784" max="11799" width="0" style="1" hidden="1" customWidth="1"/>
    <col min="11800" max="12026" width="9.1796875" style="1" customWidth="1"/>
    <col min="12027" max="12027" width="20" style="1" customWidth="1"/>
    <col min="12028" max="12028" width="32.81640625" style="1" customWidth="1"/>
    <col min="12029" max="12029" width="17.453125" style="1" customWidth="1"/>
    <col min="12030" max="12030" width="17.1796875" style="1" customWidth="1"/>
    <col min="12031" max="12031" width="23.81640625" style="1"/>
    <col min="12032" max="12032" width="9.1796875" style="1" customWidth="1"/>
    <col min="12033" max="12033" width="28.453125" style="1" customWidth="1"/>
    <col min="12034" max="12034" width="37.54296875" style="1" customWidth="1"/>
    <col min="12035" max="12035" width="17.453125" style="1" customWidth="1"/>
    <col min="12036" max="12036" width="17.1796875" style="1" customWidth="1"/>
    <col min="12037" max="12037" width="23.81640625" style="1"/>
    <col min="12038" max="12038" width="25.453125" style="1" customWidth="1"/>
    <col min="12039" max="12039" width="19" style="1" customWidth="1"/>
    <col min="12040" max="12055" width="0" style="1" hidden="1" customWidth="1"/>
    <col min="12056" max="12282" width="9.1796875" style="1" customWidth="1"/>
    <col min="12283" max="12283" width="20" style="1" customWidth="1"/>
    <col min="12284" max="12284" width="32.81640625" style="1" customWidth="1"/>
    <col min="12285" max="12285" width="17.453125" style="1" customWidth="1"/>
    <col min="12286" max="12286" width="17.1796875" style="1" customWidth="1"/>
    <col min="12287" max="12287" width="23.81640625" style="1"/>
    <col min="12288" max="12288" width="9.1796875" style="1" customWidth="1"/>
    <col min="12289" max="12289" width="28.453125" style="1" customWidth="1"/>
    <col min="12290" max="12290" width="37.54296875" style="1" customWidth="1"/>
    <col min="12291" max="12291" width="17.453125" style="1" customWidth="1"/>
    <col min="12292" max="12292" width="17.1796875" style="1" customWidth="1"/>
    <col min="12293" max="12293" width="23.81640625" style="1"/>
    <col min="12294" max="12294" width="25.453125" style="1" customWidth="1"/>
    <col min="12295" max="12295" width="19" style="1" customWidth="1"/>
    <col min="12296" max="12311" width="0" style="1" hidden="1" customWidth="1"/>
    <col min="12312" max="12538" width="9.1796875" style="1" customWidth="1"/>
    <col min="12539" max="12539" width="20" style="1" customWidth="1"/>
    <col min="12540" max="12540" width="32.81640625" style="1" customWidth="1"/>
    <col min="12541" max="12541" width="17.453125" style="1" customWidth="1"/>
    <col min="12542" max="12542" width="17.1796875" style="1" customWidth="1"/>
    <col min="12543" max="12543" width="23.81640625" style="1"/>
    <col min="12544" max="12544" width="9.1796875" style="1" customWidth="1"/>
    <col min="12545" max="12545" width="28.453125" style="1" customWidth="1"/>
    <col min="12546" max="12546" width="37.54296875" style="1" customWidth="1"/>
    <col min="12547" max="12547" width="17.453125" style="1" customWidth="1"/>
    <col min="12548" max="12548" width="17.1796875" style="1" customWidth="1"/>
    <col min="12549" max="12549" width="23.81640625" style="1"/>
    <col min="12550" max="12550" width="25.453125" style="1" customWidth="1"/>
    <col min="12551" max="12551" width="19" style="1" customWidth="1"/>
    <col min="12552" max="12567" width="0" style="1" hidden="1" customWidth="1"/>
    <col min="12568" max="12794" width="9.1796875" style="1" customWidth="1"/>
    <col min="12795" max="12795" width="20" style="1" customWidth="1"/>
    <col min="12796" max="12796" width="32.81640625" style="1" customWidth="1"/>
    <col min="12797" max="12797" width="17.453125" style="1" customWidth="1"/>
    <col min="12798" max="12798" width="17.1796875" style="1" customWidth="1"/>
    <col min="12799" max="12799" width="23.81640625" style="1"/>
    <col min="12800" max="12800" width="9.1796875" style="1" customWidth="1"/>
    <col min="12801" max="12801" width="28.453125" style="1" customWidth="1"/>
    <col min="12802" max="12802" width="37.54296875" style="1" customWidth="1"/>
    <col min="12803" max="12803" width="17.453125" style="1" customWidth="1"/>
    <col min="12804" max="12804" width="17.1796875" style="1" customWidth="1"/>
    <col min="12805" max="12805" width="23.81640625" style="1"/>
    <col min="12806" max="12806" width="25.453125" style="1" customWidth="1"/>
    <col min="12807" max="12807" width="19" style="1" customWidth="1"/>
    <col min="12808" max="12823" width="0" style="1" hidden="1" customWidth="1"/>
    <col min="12824" max="13050" width="9.1796875" style="1" customWidth="1"/>
    <col min="13051" max="13051" width="20" style="1" customWidth="1"/>
    <col min="13052" max="13052" width="32.81640625" style="1" customWidth="1"/>
    <col min="13053" max="13053" width="17.453125" style="1" customWidth="1"/>
    <col min="13054" max="13054" width="17.1796875" style="1" customWidth="1"/>
    <col min="13055" max="13055" width="23.81640625" style="1"/>
    <col min="13056" max="13056" width="9.1796875" style="1" customWidth="1"/>
    <col min="13057" max="13057" width="28.453125" style="1" customWidth="1"/>
    <col min="13058" max="13058" width="37.54296875" style="1" customWidth="1"/>
    <col min="13059" max="13059" width="17.453125" style="1" customWidth="1"/>
    <col min="13060" max="13060" width="17.1796875" style="1" customWidth="1"/>
    <col min="13061" max="13061" width="23.81640625" style="1"/>
    <col min="13062" max="13062" width="25.453125" style="1" customWidth="1"/>
    <col min="13063" max="13063" width="19" style="1" customWidth="1"/>
    <col min="13064" max="13079" width="0" style="1" hidden="1" customWidth="1"/>
    <col min="13080" max="13306" width="9.1796875" style="1" customWidth="1"/>
    <col min="13307" max="13307" width="20" style="1" customWidth="1"/>
    <col min="13308" max="13308" width="32.81640625" style="1" customWidth="1"/>
    <col min="13309" max="13309" width="17.453125" style="1" customWidth="1"/>
    <col min="13310" max="13310" width="17.1796875" style="1" customWidth="1"/>
    <col min="13311" max="13311" width="23.81640625" style="1"/>
    <col min="13312" max="13312" width="9.1796875" style="1" customWidth="1"/>
    <col min="13313" max="13313" width="28.453125" style="1" customWidth="1"/>
    <col min="13314" max="13314" width="37.54296875" style="1" customWidth="1"/>
    <col min="13315" max="13315" width="17.453125" style="1" customWidth="1"/>
    <col min="13316" max="13316" width="17.1796875" style="1" customWidth="1"/>
    <col min="13317" max="13317" width="23.81640625" style="1"/>
    <col min="13318" max="13318" width="25.453125" style="1" customWidth="1"/>
    <col min="13319" max="13319" width="19" style="1" customWidth="1"/>
    <col min="13320" max="13335" width="0" style="1" hidden="1" customWidth="1"/>
    <col min="13336" max="13562" width="9.1796875" style="1" customWidth="1"/>
    <col min="13563" max="13563" width="20" style="1" customWidth="1"/>
    <col min="13564" max="13564" width="32.81640625" style="1" customWidth="1"/>
    <col min="13565" max="13565" width="17.453125" style="1" customWidth="1"/>
    <col min="13566" max="13566" width="17.1796875" style="1" customWidth="1"/>
    <col min="13567" max="13567" width="23.81640625" style="1"/>
    <col min="13568" max="13568" width="9.1796875" style="1" customWidth="1"/>
    <col min="13569" max="13569" width="28.453125" style="1" customWidth="1"/>
    <col min="13570" max="13570" width="37.54296875" style="1" customWidth="1"/>
    <col min="13571" max="13571" width="17.453125" style="1" customWidth="1"/>
    <col min="13572" max="13572" width="17.1796875" style="1" customWidth="1"/>
    <col min="13573" max="13573" width="23.81640625" style="1"/>
    <col min="13574" max="13574" width="25.453125" style="1" customWidth="1"/>
    <col min="13575" max="13575" width="19" style="1" customWidth="1"/>
    <col min="13576" max="13591" width="0" style="1" hidden="1" customWidth="1"/>
    <col min="13592" max="13818" width="9.1796875" style="1" customWidth="1"/>
    <col min="13819" max="13819" width="20" style="1" customWidth="1"/>
    <col min="13820" max="13820" width="32.81640625" style="1" customWidth="1"/>
    <col min="13821" max="13821" width="17.453125" style="1" customWidth="1"/>
    <col min="13822" max="13822" width="17.1796875" style="1" customWidth="1"/>
    <col min="13823" max="13823" width="23.81640625" style="1"/>
    <col min="13824" max="13824" width="9.1796875" style="1" customWidth="1"/>
    <col min="13825" max="13825" width="28.453125" style="1" customWidth="1"/>
    <col min="13826" max="13826" width="37.54296875" style="1" customWidth="1"/>
    <col min="13827" max="13827" width="17.453125" style="1" customWidth="1"/>
    <col min="13828" max="13828" width="17.1796875" style="1" customWidth="1"/>
    <col min="13829" max="13829" width="23.81640625" style="1"/>
    <col min="13830" max="13830" width="25.453125" style="1" customWidth="1"/>
    <col min="13831" max="13831" width="19" style="1" customWidth="1"/>
    <col min="13832" max="13847" width="0" style="1" hidden="1" customWidth="1"/>
    <col min="13848" max="14074" width="9.1796875" style="1" customWidth="1"/>
    <col min="14075" max="14075" width="20" style="1" customWidth="1"/>
    <col min="14076" max="14076" width="32.81640625" style="1" customWidth="1"/>
    <col min="14077" max="14077" width="17.453125" style="1" customWidth="1"/>
    <col min="14078" max="14078" width="17.1796875" style="1" customWidth="1"/>
    <col min="14079" max="14079" width="23.81640625" style="1"/>
    <col min="14080" max="14080" width="9.1796875" style="1" customWidth="1"/>
    <col min="14081" max="14081" width="28.453125" style="1" customWidth="1"/>
    <col min="14082" max="14082" width="37.54296875" style="1" customWidth="1"/>
    <col min="14083" max="14083" width="17.453125" style="1" customWidth="1"/>
    <col min="14084" max="14084" width="17.1796875" style="1" customWidth="1"/>
    <col min="14085" max="14085" width="23.81640625" style="1"/>
    <col min="14086" max="14086" width="25.453125" style="1" customWidth="1"/>
    <col min="14087" max="14087" width="19" style="1" customWidth="1"/>
    <col min="14088" max="14103" width="0" style="1" hidden="1" customWidth="1"/>
    <col min="14104" max="14330" width="9.1796875" style="1" customWidth="1"/>
    <col min="14331" max="14331" width="20" style="1" customWidth="1"/>
    <col min="14332" max="14332" width="32.81640625" style="1" customWidth="1"/>
    <col min="14333" max="14333" width="17.453125" style="1" customWidth="1"/>
    <col min="14334" max="14334" width="17.1796875" style="1" customWidth="1"/>
    <col min="14335" max="14335" width="23.81640625" style="1"/>
    <col min="14336" max="14336" width="9.1796875" style="1" customWidth="1"/>
    <col min="14337" max="14337" width="28.453125" style="1" customWidth="1"/>
    <col min="14338" max="14338" width="37.54296875" style="1" customWidth="1"/>
    <col min="14339" max="14339" width="17.453125" style="1" customWidth="1"/>
    <col min="14340" max="14340" width="17.1796875" style="1" customWidth="1"/>
    <col min="14341" max="14341" width="23.81640625" style="1"/>
    <col min="14342" max="14342" width="25.453125" style="1" customWidth="1"/>
    <col min="14343" max="14343" width="19" style="1" customWidth="1"/>
    <col min="14344" max="14359" width="0" style="1" hidden="1" customWidth="1"/>
    <col min="14360" max="14586" width="9.1796875" style="1" customWidth="1"/>
    <col min="14587" max="14587" width="20" style="1" customWidth="1"/>
    <col min="14588" max="14588" width="32.81640625" style="1" customWidth="1"/>
    <col min="14589" max="14589" width="17.453125" style="1" customWidth="1"/>
    <col min="14590" max="14590" width="17.1796875" style="1" customWidth="1"/>
    <col min="14591" max="14591" width="23.81640625" style="1"/>
    <col min="14592" max="14592" width="9.1796875" style="1" customWidth="1"/>
    <col min="14593" max="14593" width="28.453125" style="1" customWidth="1"/>
    <col min="14594" max="14594" width="37.54296875" style="1" customWidth="1"/>
    <col min="14595" max="14595" width="17.453125" style="1" customWidth="1"/>
    <col min="14596" max="14596" width="17.1796875" style="1" customWidth="1"/>
    <col min="14597" max="14597" width="23.81640625" style="1"/>
    <col min="14598" max="14598" width="25.453125" style="1" customWidth="1"/>
    <col min="14599" max="14599" width="19" style="1" customWidth="1"/>
    <col min="14600" max="14615" width="0" style="1" hidden="1" customWidth="1"/>
    <col min="14616" max="14842" width="9.1796875" style="1" customWidth="1"/>
    <col min="14843" max="14843" width="20" style="1" customWidth="1"/>
    <col min="14844" max="14844" width="32.81640625" style="1" customWidth="1"/>
    <col min="14845" max="14845" width="17.453125" style="1" customWidth="1"/>
    <col min="14846" max="14846" width="17.1796875" style="1" customWidth="1"/>
    <col min="14847" max="14847" width="23.81640625" style="1"/>
    <col min="14848" max="14848" width="9.1796875" style="1" customWidth="1"/>
    <col min="14849" max="14849" width="28.453125" style="1" customWidth="1"/>
    <col min="14850" max="14850" width="37.54296875" style="1" customWidth="1"/>
    <col min="14851" max="14851" width="17.453125" style="1" customWidth="1"/>
    <col min="14852" max="14852" width="17.1796875" style="1" customWidth="1"/>
    <col min="14853" max="14853" width="23.81640625" style="1"/>
    <col min="14854" max="14854" width="25.453125" style="1" customWidth="1"/>
    <col min="14855" max="14855" width="19" style="1" customWidth="1"/>
    <col min="14856" max="14871" width="0" style="1" hidden="1" customWidth="1"/>
    <col min="14872" max="15098" width="9.1796875" style="1" customWidth="1"/>
    <col min="15099" max="15099" width="20" style="1" customWidth="1"/>
    <col min="15100" max="15100" width="32.81640625" style="1" customWidth="1"/>
    <col min="15101" max="15101" width="17.453125" style="1" customWidth="1"/>
    <col min="15102" max="15102" width="17.1796875" style="1" customWidth="1"/>
    <col min="15103" max="15103" width="23.81640625" style="1"/>
    <col min="15104" max="15104" width="9.1796875" style="1" customWidth="1"/>
    <col min="15105" max="15105" width="28.453125" style="1" customWidth="1"/>
    <col min="15106" max="15106" width="37.54296875" style="1" customWidth="1"/>
    <col min="15107" max="15107" width="17.453125" style="1" customWidth="1"/>
    <col min="15108" max="15108" width="17.1796875" style="1" customWidth="1"/>
    <col min="15109" max="15109" width="23.81640625" style="1"/>
    <col min="15110" max="15110" width="25.453125" style="1" customWidth="1"/>
    <col min="15111" max="15111" width="19" style="1" customWidth="1"/>
    <col min="15112" max="15127" width="0" style="1" hidden="1" customWidth="1"/>
    <col min="15128" max="15354" width="9.1796875" style="1" customWidth="1"/>
    <col min="15355" max="15355" width="20" style="1" customWidth="1"/>
    <col min="15356" max="15356" width="32.81640625" style="1" customWidth="1"/>
    <col min="15357" max="15357" width="17.453125" style="1" customWidth="1"/>
    <col min="15358" max="15358" width="17.1796875" style="1" customWidth="1"/>
    <col min="15359" max="15359" width="23.81640625" style="1"/>
    <col min="15360" max="15360" width="9.1796875" style="1" customWidth="1"/>
    <col min="15361" max="15361" width="28.453125" style="1" customWidth="1"/>
    <col min="15362" max="15362" width="37.54296875" style="1" customWidth="1"/>
    <col min="15363" max="15363" width="17.453125" style="1" customWidth="1"/>
    <col min="15364" max="15364" width="17.1796875" style="1" customWidth="1"/>
    <col min="15365" max="15365" width="23.81640625" style="1"/>
    <col min="15366" max="15366" width="25.453125" style="1" customWidth="1"/>
    <col min="15367" max="15367" width="19" style="1" customWidth="1"/>
    <col min="15368" max="15383" width="0" style="1" hidden="1" customWidth="1"/>
    <col min="15384" max="15610" width="9.1796875" style="1" customWidth="1"/>
    <col min="15611" max="15611" width="20" style="1" customWidth="1"/>
    <col min="15612" max="15612" width="32.81640625" style="1" customWidth="1"/>
    <col min="15613" max="15613" width="17.453125" style="1" customWidth="1"/>
    <col min="15614" max="15614" width="17.1796875" style="1" customWidth="1"/>
    <col min="15615" max="15615" width="23.81640625" style="1"/>
    <col min="15616" max="15616" width="9.1796875" style="1" customWidth="1"/>
    <col min="15617" max="15617" width="28.453125" style="1" customWidth="1"/>
    <col min="15618" max="15618" width="37.54296875" style="1" customWidth="1"/>
    <col min="15619" max="15619" width="17.453125" style="1" customWidth="1"/>
    <col min="15620" max="15620" width="17.1796875" style="1" customWidth="1"/>
    <col min="15621" max="15621" width="23.81640625" style="1"/>
    <col min="15622" max="15622" width="25.453125" style="1" customWidth="1"/>
    <col min="15623" max="15623" width="19" style="1" customWidth="1"/>
    <col min="15624" max="15639" width="0" style="1" hidden="1" customWidth="1"/>
    <col min="15640" max="15866" width="9.1796875" style="1" customWidth="1"/>
    <col min="15867" max="15867" width="20" style="1" customWidth="1"/>
    <col min="15868" max="15868" width="32.81640625" style="1" customWidth="1"/>
    <col min="15869" max="15869" width="17.453125" style="1" customWidth="1"/>
    <col min="15870" max="15870" width="17.1796875" style="1" customWidth="1"/>
    <col min="15871" max="15871" width="23.81640625" style="1"/>
    <col min="15872" max="15872" width="9.1796875" style="1" customWidth="1"/>
    <col min="15873" max="15873" width="28.453125" style="1" customWidth="1"/>
    <col min="15874" max="15874" width="37.54296875" style="1" customWidth="1"/>
    <col min="15875" max="15875" width="17.453125" style="1" customWidth="1"/>
    <col min="15876" max="15876" width="17.1796875" style="1" customWidth="1"/>
    <col min="15877" max="15877" width="23.81640625" style="1"/>
    <col min="15878" max="15878" width="25.453125" style="1" customWidth="1"/>
    <col min="15879" max="15879" width="19" style="1" customWidth="1"/>
    <col min="15880" max="15895" width="0" style="1" hidden="1" customWidth="1"/>
    <col min="15896" max="16122" width="9.1796875" style="1" customWidth="1"/>
    <col min="16123" max="16123" width="20" style="1" customWidth="1"/>
    <col min="16124" max="16124" width="32.81640625" style="1" customWidth="1"/>
    <col min="16125" max="16125" width="17.453125" style="1" customWidth="1"/>
    <col min="16126" max="16126" width="17.1796875" style="1" customWidth="1"/>
    <col min="16127" max="16127" width="23.81640625" style="1"/>
    <col min="16128" max="16128" width="9.1796875" style="1" customWidth="1"/>
    <col min="16129" max="16129" width="28.453125" style="1" customWidth="1"/>
    <col min="16130" max="16130" width="37.54296875" style="1" customWidth="1"/>
    <col min="16131" max="16131" width="17.453125" style="1" customWidth="1"/>
    <col min="16132" max="16132" width="17.1796875" style="1" customWidth="1"/>
    <col min="16133" max="16133" width="23.81640625" style="1"/>
    <col min="16134" max="16134" width="25.453125" style="1" customWidth="1"/>
    <col min="16135" max="16135" width="19" style="1" customWidth="1"/>
    <col min="16136" max="16151" width="0" style="1" hidden="1" customWidth="1"/>
    <col min="16152" max="16378" width="9.1796875" style="1" customWidth="1"/>
    <col min="16379" max="16379" width="20" style="1" customWidth="1"/>
    <col min="16380" max="16380" width="32.81640625" style="1" customWidth="1"/>
    <col min="16381" max="16381" width="17.453125" style="1" customWidth="1"/>
    <col min="16382" max="16384" width="17.1796875" style="1" customWidth="1"/>
  </cols>
  <sheetData>
    <row r="1" spans="2:17" ht="42.75" customHeight="1" thickBot="1" x14ac:dyDescent="0.3">
      <c r="B1" s="234" t="s">
        <v>0</v>
      </c>
      <c r="C1" s="235"/>
      <c r="D1" s="235"/>
      <c r="E1" s="2" t="s">
        <v>1</v>
      </c>
      <c r="F1" s="3" t="str">
        <f>K9</f>
        <v>June</v>
      </c>
      <c r="G1" s="3">
        <f>K8</f>
        <v>2024</v>
      </c>
      <c r="H1" s="4"/>
      <c r="I1" s="5"/>
      <c r="J1" s="6"/>
      <c r="K1" s="6"/>
      <c r="L1" s="6"/>
      <c r="M1" s="7"/>
      <c r="N1" s="7"/>
    </row>
    <row r="2" spans="2:17" ht="8.25" customHeight="1" thickBot="1" x14ac:dyDescent="0.3">
      <c r="B2" s="8"/>
      <c r="C2" s="9"/>
      <c r="D2" s="9"/>
      <c r="E2" s="9"/>
      <c r="F2" s="9"/>
      <c r="G2" s="9"/>
      <c r="H2" s="9"/>
      <c r="I2" s="9"/>
    </row>
    <row r="3" spans="2:17" ht="20.25" customHeight="1" x14ac:dyDescent="0.25">
      <c r="B3" s="11" t="s">
        <v>2</v>
      </c>
      <c r="C3" s="236" t="s">
        <v>3</v>
      </c>
      <c r="D3" s="236"/>
      <c r="E3" s="236"/>
      <c r="F3" s="12" t="s">
        <v>4</v>
      </c>
      <c r="G3" s="236" t="s">
        <v>5</v>
      </c>
      <c r="H3" s="237"/>
      <c r="I3" s="9"/>
    </row>
    <row r="4" spans="2:17" ht="111" customHeight="1" thickBot="1" x14ac:dyDescent="0.3">
      <c r="B4" s="13" t="s">
        <v>6</v>
      </c>
      <c r="C4" s="238" t="s">
        <v>155</v>
      </c>
      <c r="D4" s="239"/>
      <c r="E4" s="239"/>
      <c r="F4" s="127" t="s">
        <v>153</v>
      </c>
      <c r="G4" s="240" t="s">
        <v>154</v>
      </c>
      <c r="H4" s="241"/>
      <c r="I4" s="126"/>
    </row>
    <row r="5" spans="2:17" ht="20.25" customHeight="1" thickBot="1" x14ac:dyDescent="0.3">
      <c r="B5" s="9"/>
      <c r="C5" s="9"/>
      <c r="D5" s="9"/>
      <c r="E5" s="9"/>
      <c r="F5" s="9"/>
      <c r="G5" s="9"/>
      <c r="H5" s="9"/>
      <c r="I5" s="9"/>
    </row>
    <row r="6" spans="2:17" ht="24" customHeight="1" thickBot="1" x14ac:dyDescent="0.3">
      <c r="B6" s="242" t="s">
        <v>7</v>
      </c>
      <c r="C6" s="242"/>
      <c r="D6" s="242"/>
      <c r="E6" s="242"/>
      <c r="F6" s="243" t="str">
        <f>CONCATENATE(F1," 1, ",G1)</f>
        <v>June 1, 2024</v>
      </c>
      <c r="G6" s="243" t="e">
        <f>CONCATENATE(#REF!," 1, ",#REF!)</f>
        <v>#REF!</v>
      </c>
      <c r="H6" s="14"/>
      <c r="I6" s="9"/>
      <c r="J6" s="224" t="s">
        <v>119</v>
      </c>
      <c r="K6" s="225"/>
      <c r="M6" s="226" t="s">
        <v>120</v>
      </c>
      <c r="N6" s="169"/>
    </row>
    <row r="7" spans="2:17" ht="24" customHeight="1" x14ac:dyDescent="0.25">
      <c r="B7" s="231" t="s">
        <v>156</v>
      </c>
      <c r="C7" s="231"/>
      <c r="D7" s="231"/>
      <c r="E7" s="231"/>
      <c r="F7" s="15">
        <v>630</v>
      </c>
      <c r="G7" s="16" t="s">
        <v>8</v>
      </c>
      <c r="H7" s="16"/>
      <c r="I7" s="16"/>
      <c r="J7" s="74"/>
      <c r="K7" s="75"/>
      <c r="M7" s="227"/>
      <c r="N7" s="228"/>
    </row>
    <row r="8" spans="2:17" ht="24" customHeight="1" x14ac:dyDescent="0.25">
      <c r="B8" s="215" t="s">
        <v>9</v>
      </c>
      <c r="C8" s="215"/>
      <c r="D8" s="215"/>
      <c r="E8" s="215"/>
      <c r="F8" s="215"/>
      <c r="G8" s="215"/>
      <c r="H8" s="215"/>
      <c r="I8" s="125"/>
      <c r="J8" s="76" t="s">
        <v>121</v>
      </c>
      <c r="K8" s="77">
        <v>2024</v>
      </c>
      <c r="M8" s="229"/>
      <c r="N8" s="230"/>
    </row>
    <row r="9" spans="2:17" ht="24" customHeight="1" x14ac:dyDescent="0.25">
      <c r="B9" s="215" t="s">
        <v>10</v>
      </c>
      <c r="C9" s="215"/>
      <c r="D9" s="215"/>
      <c r="E9" s="215"/>
      <c r="F9" s="215"/>
      <c r="G9" s="215"/>
      <c r="H9" s="215"/>
      <c r="I9" s="125"/>
      <c r="J9" s="76" t="s">
        <v>122</v>
      </c>
      <c r="K9" s="77" t="s">
        <v>133</v>
      </c>
      <c r="L9" s="78"/>
      <c r="M9" s="79" t="s">
        <v>124</v>
      </c>
      <c r="N9" s="80">
        <v>2024</v>
      </c>
    </row>
    <row r="10" spans="2:17" ht="24" customHeight="1" thickBot="1" x14ac:dyDescent="0.3">
      <c r="B10" s="232" t="s">
        <v>11</v>
      </c>
      <c r="C10" s="232"/>
      <c r="D10" s="233" t="str">
        <f>CONCATENATE("The ",F1," ",G1," Average is")</f>
        <v>The June 2024 Average is</v>
      </c>
      <c r="E10" s="233"/>
      <c r="F10" s="233"/>
      <c r="G10" s="17">
        <f>K13</f>
        <v>628</v>
      </c>
      <c r="H10" s="18" t="s">
        <v>12</v>
      </c>
      <c r="I10" s="19"/>
      <c r="J10" s="81"/>
      <c r="K10" s="82"/>
      <c r="M10" s="83" t="s">
        <v>125</v>
      </c>
      <c r="N10" s="84" t="s">
        <v>126</v>
      </c>
    </row>
    <row r="11" spans="2:17" ht="24" customHeight="1" thickBot="1" x14ac:dyDescent="0.3">
      <c r="B11" s="221" t="s">
        <v>13</v>
      </c>
      <c r="C11" s="221"/>
      <c r="D11" s="221"/>
      <c r="E11" s="221"/>
      <c r="F11" s="221"/>
      <c r="G11" s="221"/>
      <c r="H11" s="221"/>
      <c r="I11" s="20"/>
      <c r="J11" s="222" t="s">
        <v>0</v>
      </c>
      <c r="K11" s="223"/>
      <c r="M11" s="83" t="s">
        <v>127</v>
      </c>
      <c r="N11" s="85" t="s">
        <v>106</v>
      </c>
      <c r="P11" s="21"/>
      <c r="Q11" s="21"/>
    </row>
    <row r="12" spans="2:17" ht="24" customHeight="1" x14ac:dyDescent="0.25">
      <c r="B12" s="215" t="s">
        <v>157</v>
      </c>
      <c r="C12" s="215"/>
      <c r="D12" s="215"/>
      <c r="E12" s="215"/>
      <c r="F12" s="15">
        <v>630</v>
      </c>
      <c r="G12" s="16" t="s">
        <v>8</v>
      </c>
      <c r="I12" s="16"/>
      <c r="J12" s="76" t="s">
        <v>128</v>
      </c>
      <c r="K12" s="86">
        <v>630</v>
      </c>
      <c r="M12" s="83" t="s">
        <v>129</v>
      </c>
      <c r="N12" s="85" t="s">
        <v>106</v>
      </c>
      <c r="P12" s="21"/>
      <c r="Q12" s="21"/>
    </row>
    <row r="13" spans="2:17" ht="24" customHeight="1" thickBot="1" x14ac:dyDescent="0.3">
      <c r="B13" s="215" t="s">
        <v>14</v>
      </c>
      <c r="C13" s="215"/>
      <c r="D13" s="215"/>
      <c r="E13" s="215"/>
      <c r="F13" s="215"/>
      <c r="G13" s="215"/>
      <c r="H13" s="215"/>
      <c r="I13" s="125"/>
      <c r="J13" s="87" t="s">
        <v>130</v>
      </c>
      <c r="K13" s="88">
        <v>628</v>
      </c>
      <c r="M13" s="83" t="s">
        <v>131</v>
      </c>
      <c r="N13" s="85" t="s">
        <v>106</v>
      </c>
      <c r="P13" s="21"/>
      <c r="Q13" s="21"/>
    </row>
    <row r="14" spans="2:17" ht="24" customHeight="1" x14ac:dyDescent="0.25">
      <c r="B14" s="215" t="s">
        <v>15</v>
      </c>
      <c r="C14" s="215"/>
      <c r="D14" s="215"/>
      <c r="E14" s="215"/>
      <c r="F14" s="215"/>
      <c r="G14" s="215"/>
      <c r="H14" s="215"/>
      <c r="I14" s="125"/>
      <c r="J14" s="1"/>
      <c r="K14" s="1"/>
      <c r="M14" s="83" t="s">
        <v>123</v>
      </c>
      <c r="N14" s="89">
        <v>604</v>
      </c>
      <c r="P14" s="21"/>
      <c r="Q14" s="21"/>
    </row>
    <row r="15" spans="2:17" ht="24" customHeight="1" x14ac:dyDescent="0.25">
      <c r="B15" s="215" t="s">
        <v>16</v>
      </c>
      <c r="C15" s="215"/>
      <c r="D15" s="215"/>
      <c r="E15" s="215"/>
      <c r="F15" s="215"/>
      <c r="G15" s="215"/>
      <c r="H15" s="215"/>
      <c r="I15" s="125"/>
      <c r="J15" s="1"/>
      <c r="K15" s="1"/>
      <c r="M15" s="83" t="s">
        <v>132</v>
      </c>
      <c r="N15" s="89">
        <v>623</v>
      </c>
      <c r="P15" s="21"/>
      <c r="Q15" s="21"/>
    </row>
    <row r="16" spans="2:17" ht="24" customHeight="1" x14ac:dyDescent="0.25">
      <c r="B16" s="215" t="s">
        <v>17</v>
      </c>
      <c r="C16" s="215"/>
      <c r="D16" s="215"/>
      <c r="E16" s="215"/>
      <c r="F16" s="215"/>
      <c r="G16" s="215"/>
      <c r="H16" s="215"/>
      <c r="I16" s="125"/>
      <c r="J16" s="1"/>
      <c r="K16" s="1"/>
      <c r="M16" s="83" t="s">
        <v>133</v>
      </c>
      <c r="N16" s="89">
        <v>628</v>
      </c>
      <c r="P16" s="21"/>
      <c r="Q16" s="21"/>
    </row>
    <row r="17" spans="2:17" ht="24" customHeight="1" x14ac:dyDescent="0.25">
      <c r="B17" s="215" t="s">
        <v>18</v>
      </c>
      <c r="C17" s="215"/>
      <c r="D17" s="215"/>
      <c r="E17" s="215"/>
      <c r="F17" s="215"/>
      <c r="G17" s="215"/>
      <c r="H17" s="215"/>
      <c r="I17" s="125"/>
      <c r="J17" s="1"/>
      <c r="K17" s="1"/>
      <c r="M17" s="83" t="s">
        <v>134</v>
      </c>
      <c r="N17" s="89"/>
      <c r="P17" s="21"/>
      <c r="Q17" s="21"/>
    </row>
    <row r="18" spans="2:17" ht="24" customHeight="1" thickBot="1" x14ac:dyDescent="0.3">
      <c r="B18" s="216" t="s">
        <v>19</v>
      </c>
      <c r="C18" s="217"/>
      <c r="D18" s="217"/>
      <c r="E18" s="217"/>
      <c r="F18" s="217"/>
      <c r="G18" s="217"/>
      <c r="H18" s="217"/>
      <c r="I18" s="22"/>
      <c r="J18" s="90"/>
      <c r="K18" s="91"/>
      <c r="M18" s="83" t="s">
        <v>135</v>
      </c>
      <c r="N18" s="89"/>
      <c r="P18" s="21"/>
      <c r="Q18" s="21"/>
    </row>
    <row r="19" spans="2:17" ht="47.5" customHeight="1" thickBot="1" x14ac:dyDescent="0.3">
      <c r="B19" s="244" t="s">
        <v>169</v>
      </c>
      <c r="C19" s="245"/>
      <c r="D19" s="245"/>
      <c r="E19" s="245"/>
      <c r="F19" s="245"/>
      <c r="G19" s="245"/>
      <c r="H19" s="246"/>
      <c r="I19" s="22"/>
      <c r="J19" s="90"/>
      <c r="K19" s="91"/>
      <c r="M19" s="83"/>
      <c r="N19" s="89"/>
      <c r="P19" s="21"/>
      <c r="Q19" s="21"/>
    </row>
    <row r="20" spans="2:17" ht="33.65" customHeight="1" thickBot="1" x14ac:dyDescent="0.3">
      <c r="B20" s="190" t="s">
        <v>20</v>
      </c>
      <c r="C20" s="161"/>
      <c r="D20" s="161"/>
      <c r="E20" s="161"/>
      <c r="F20" s="161"/>
      <c r="G20" s="161"/>
      <c r="H20" s="162"/>
      <c r="I20" s="9"/>
      <c r="J20" s="92"/>
      <c r="K20" s="91"/>
      <c r="M20" s="83" t="s">
        <v>136</v>
      </c>
      <c r="N20" s="89"/>
      <c r="P20" s="21"/>
      <c r="Q20" s="21"/>
    </row>
    <row r="21" spans="2:17" ht="33.65" customHeight="1" thickBot="1" x14ac:dyDescent="0.3">
      <c r="B21" s="23" t="s">
        <v>21</v>
      </c>
      <c r="C21" s="24" t="s">
        <v>22</v>
      </c>
      <c r="D21" s="25" t="s">
        <v>23</v>
      </c>
      <c r="E21" s="25" t="s">
        <v>24</v>
      </c>
      <c r="F21" s="25" t="s">
        <v>25</v>
      </c>
      <c r="G21" s="182" t="s">
        <v>26</v>
      </c>
      <c r="H21" s="183"/>
      <c r="I21" s="26"/>
      <c r="J21" s="92"/>
      <c r="K21" s="91"/>
      <c r="M21" s="83" t="s">
        <v>137</v>
      </c>
      <c r="N21" s="89"/>
      <c r="P21" s="21"/>
      <c r="Q21" s="21"/>
    </row>
    <row r="22" spans="2:17" ht="29.15" customHeight="1" x14ac:dyDescent="0.3">
      <c r="B22" s="114" t="s">
        <v>27</v>
      </c>
      <c r="C22" s="115" t="s">
        <v>28</v>
      </c>
      <c r="D22" s="65">
        <v>100</v>
      </c>
      <c r="E22" s="66">
        <v>0.2</v>
      </c>
      <c r="F22" s="67">
        <v>100.2</v>
      </c>
      <c r="G22" s="184">
        <f t="shared" ref="G22:G51" si="0">IF((ABS((($K$13-$K$12)/235)*F22/100))&gt;0.01, ((($K$13-$K$12)/235)*F22/100), 0)</f>
        <v>0</v>
      </c>
      <c r="H22" s="185" t="e">
        <f t="shared" ref="H22:H27" si="1">IF((ABS((J13-J12)*E22/100))&gt;0.1, (J13-J12)*E22/100, 0)</f>
        <v>#VALUE!</v>
      </c>
      <c r="I22" s="31"/>
      <c r="K22" s="91"/>
      <c r="L22" s="1"/>
      <c r="M22" s="83" t="s">
        <v>138</v>
      </c>
      <c r="N22" s="89"/>
      <c r="P22" s="21"/>
      <c r="Q22" s="21"/>
    </row>
    <row r="23" spans="2:17" ht="29.15" customHeight="1" thickBot="1" x14ac:dyDescent="0.35">
      <c r="B23" s="32">
        <v>702.30010000000004</v>
      </c>
      <c r="C23" s="33" t="s">
        <v>29</v>
      </c>
      <c r="D23" s="34">
        <v>55</v>
      </c>
      <c r="E23" s="34">
        <v>1.7</v>
      </c>
      <c r="F23" s="35">
        <v>56.7</v>
      </c>
      <c r="G23" s="188">
        <f t="shared" si="0"/>
        <v>0</v>
      </c>
      <c r="H23" s="189" t="e">
        <f t="shared" si="1"/>
        <v>#VALUE!</v>
      </c>
      <c r="I23" s="31"/>
      <c r="M23" s="93" t="s">
        <v>139</v>
      </c>
      <c r="N23" s="94"/>
    </row>
    <row r="24" spans="2:17" ht="29.15" customHeight="1" x14ac:dyDescent="0.3">
      <c r="B24" s="32">
        <v>702.30020000000002</v>
      </c>
      <c r="C24" s="33" t="s">
        <v>30</v>
      </c>
      <c r="D24" s="34">
        <v>55</v>
      </c>
      <c r="E24" s="34">
        <v>1.7</v>
      </c>
      <c r="F24" s="35">
        <v>56.7</v>
      </c>
      <c r="G24" s="188">
        <f t="shared" si="0"/>
        <v>0</v>
      </c>
      <c r="H24" s="189">
        <f t="shared" si="1"/>
        <v>0</v>
      </c>
      <c r="I24" s="31"/>
      <c r="M24" s="79"/>
      <c r="N24" s="80">
        <v>2025</v>
      </c>
    </row>
    <row r="25" spans="2:17" ht="29.15" customHeight="1" x14ac:dyDescent="0.3">
      <c r="B25" s="32">
        <v>702.31010000000003</v>
      </c>
      <c r="C25" s="33" t="s">
        <v>31</v>
      </c>
      <c r="D25" s="34">
        <v>63</v>
      </c>
      <c r="E25" s="34">
        <v>2.7</v>
      </c>
      <c r="F25" s="35">
        <v>65.7</v>
      </c>
      <c r="G25" s="188">
        <f t="shared" si="0"/>
        <v>0</v>
      </c>
      <c r="H25" s="189">
        <f t="shared" si="1"/>
        <v>0</v>
      </c>
      <c r="I25" s="31"/>
      <c r="M25" s="83" t="s">
        <v>125</v>
      </c>
      <c r="N25" s="84" t="s">
        <v>126</v>
      </c>
    </row>
    <row r="26" spans="2:17" ht="29.15" customHeight="1" x14ac:dyDescent="0.3">
      <c r="B26" s="32">
        <v>702.31020000000001</v>
      </c>
      <c r="C26" s="33" t="s">
        <v>32</v>
      </c>
      <c r="D26" s="34">
        <v>63</v>
      </c>
      <c r="E26" s="34">
        <v>2.7</v>
      </c>
      <c r="F26" s="35">
        <v>65.7</v>
      </c>
      <c r="G26" s="188">
        <f t="shared" si="0"/>
        <v>0</v>
      </c>
      <c r="H26" s="189">
        <f t="shared" si="1"/>
        <v>0</v>
      </c>
      <c r="I26" s="31"/>
      <c r="M26" s="83" t="s">
        <v>127</v>
      </c>
      <c r="N26" s="89"/>
    </row>
    <row r="27" spans="2:17" ht="29.15" customHeight="1" x14ac:dyDescent="0.3">
      <c r="B27" s="32">
        <v>702.32010000000002</v>
      </c>
      <c r="C27" s="33" t="s">
        <v>33</v>
      </c>
      <c r="D27" s="34">
        <v>65</v>
      </c>
      <c r="E27" s="34">
        <v>8.1999999999999993</v>
      </c>
      <c r="F27" s="35">
        <v>73.2</v>
      </c>
      <c r="G27" s="188">
        <f t="shared" si="0"/>
        <v>0</v>
      </c>
      <c r="H27" s="189">
        <f t="shared" si="1"/>
        <v>0</v>
      </c>
      <c r="I27" s="31"/>
      <c r="M27" s="83" t="s">
        <v>129</v>
      </c>
      <c r="N27" s="89"/>
    </row>
    <row r="28" spans="2:17" ht="29.15" customHeight="1" x14ac:dyDescent="0.3">
      <c r="B28" s="32">
        <v>702.33010000000002</v>
      </c>
      <c r="C28" s="33" t="s">
        <v>34</v>
      </c>
      <c r="D28" s="34">
        <v>65</v>
      </c>
      <c r="E28" s="34">
        <v>8.1999999999999993</v>
      </c>
      <c r="F28" s="35">
        <v>73.2</v>
      </c>
      <c r="G28" s="188">
        <f t="shared" si="0"/>
        <v>0</v>
      </c>
      <c r="H28" s="189" t="e">
        <f>IF((ABS((#REF!-J18)*E28/100))&gt;0.1, (#REF!-J18)*E28/100, 0)</f>
        <v>#REF!</v>
      </c>
      <c r="I28" s="31"/>
      <c r="M28" s="83" t="s">
        <v>131</v>
      </c>
      <c r="N28" s="89"/>
    </row>
    <row r="29" spans="2:17" ht="29.15" customHeight="1" x14ac:dyDescent="0.3">
      <c r="B29" s="32">
        <v>702.34010000000001</v>
      </c>
      <c r="C29" s="33" t="s">
        <v>35</v>
      </c>
      <c r="D29" s="34">
        <v>65</v>
      </c>
      <c r="E29" s="34">
        <v>2.7</v>
      </c>
      <c r="F29" s="35">
        <v>67.7</v>
      </c>
      <c r="G29" s="188">
        <f t="shared" si="0"/>
        <v>0</v>
      </c>
      <c r="H29" s="189" t="e">
        <f>IF((ABS((J20-#REF!)*E29/100))&gt;0.1, (J20-#REF!)*E29/100, 0)</f>
        <v>#REF!</v>
      </c>
      <c r="I29" s="31"/>
      <c r="M29" s="83" t="s">
        <v>123</v>
      </c>
      <c r="N29" s="89"/>
    </row>
    <row r="30" spans="2:17" ht="29.15" customHeight="1" x14ac:dyDescent="0.3">
      <c r="B30" s="32">
        <v>702.34019999999998</v>
      </c>
      <c r="C30" s="33" t="s">
        <v>36</v>
      </c>
      <c r="D30" s="34">
        <v>65</v>
      </c>
      <c r="E30" s="36">
        <v>8.1999999999999993</v>
      </c>
      <c r="F30" s="35">
        <v>73.2</v>
      </c>
      <c r="G30" s="188">
        <f t="shared" si="0"/>
        <v>0</v>
      </c>
      <c r="H30" s="189">
        <f t="shared" ref="H30:H31" si="2">IF((ABS((J21-J20)*E30/100))&gt;0.1, (J21-J20)*E30/100, 0)</f>
        <v>0</v>
      </c>
      <c r="I30" s="31"/>
      <c r="M30" s="83" t="s">
        <v>132</v>
      </c>
      <c r="N30" s="89"/>
    </row>
    <row r="31" spans="2:17" ht="29.15" customHeight="1" x14ac:dyDescent="0.3">
      <c r="B31" s="32">
        <v>702.3501</v>
      </c>
      <c r="C31" s="33" t="s">
        <v>37</v>
      </c>
      <c r="D31" s="34">
        <v>57</v>
      </c>
      <c r="E31" s="34">
        <v>0.2</v>
      </c>
      <c r="F31" s="35">
        <v>57.2</v>
      </c>
      <c r="G31" s="188">
        <f t="shared" si="0"/>
        <v>0</v>
      </c>
      <c r="H31" s="189">
        <f t="shared" si="2"/>
        <v>0</v>
      </c>
      <c r="I31" s="31"/>
      <c r="M31" s="83" t="s">
        <v>133</v>
      </c>
      <c r="N31" s="89"/>
    </row>
    <row r="32" spans="2:17" ht="29.15" customHeight="1" x14ac:dyDescent="0.3">
      <c r="B32" s="37" t="s">
        <v>38</v>
      </c>
      <c r="C32" s="38" t="s">
        <v>37</v>
      </c>
      <c r="D32" s="39">
        <v>65</v>
      </c>
      <c r="E32" s="39">
        <v>0.2</v>
      </c>
      <c r="F32" s="40">
        <v>65.2</v>
      </c>
      <c r="G32" s="213">
        <f t="shared" si="0"/>
        <v>0</v>
      </c>
      <c r="H32" s="214" t="e">
        <f>IF((ABS((#REF!-J22)*E32/100))&gt;0.1, (#REF!-J22)*E32/100, 0)</f>
        <v>#REF!</v>
      </c>
      <c r="I32" s="31"/>
      <c r="M32" s="83" t="s">
        <v>134</v>
      </c>
      <c r="N32" s="89"/>
    </row>
    <row r="33" spans="2:14" ht="29.15" customHeight="1" x14ac:dyDescent="0.3">
      <c r="B33" s="32">
        <v>702.36009999999999</v>
      </c>
      <c r="C33" s="33" t="s">
        <v>39</v>
      </c>
      <c r="D33" s="34">
        <v>57</v>
      </c>
      <c r="E33" s="34">
        <v>0.2</v>
      </c>
      <c r="F33" s="35">
        <v>57.2</v>
      </c>
      <c r="G33" s="188">
        <f t="shared" si="0"/>
        <v>0</v>
      </c>
      <c r="H33" s="189" t="e">
        <f>IF((ABS((#REF!-#REF!)*E33/100))&gt;0.1, (#REF!-#REF!)*E33/100, 0)</f>
        <v>#REF!</v>
      </c>
      <c r="I33" s="31"/>
      <c r="M33" s="83" t="s">
        <v>135</v>
      </c>
      <c r="N33" s="89"/>
    </row>
    <row r="34" spans="2:14" ht="29.15" customHeight="1" x14ac:dyDescent="0.3">
      <c r="B34" s="37" t="s">
        <v>40</v>
      </c>
      <c r="C34" s="38" t="s">
        <v>39</v>
      </c>
      <c r="D34" s="39">
        <v>65</v>
      </c>
      <c r="E34" s="39">
        <v>0.2</v>
      </c>
      <c r="F34" s="40">
        <v>65.2</v>
      </c>
      <c r="G34" s="213">
        <f t="shared" si="0"/>
        <v>0</v>
      </c>
      <c r="H34" s="214" t="e">
        <f>IF((ABS((#REF!-#REF!)*E34/100))&gt;0.1, (#REF!-#REF!)*E34/100, 0)</f>
        <v>#REF!</v>
      </c>
      <c r="I34" s="31"/>
      <c r="M34" s="83" t="s">
        <v>136</v>
      </c>
      <c r="N34" s="89"/>
    </row>
    <row r="35" spans="2:14" ht="29.15" customHeight="1" x14ac:dyDescent="0.3">
      <c r="B35" s="32" t="s">
        <v>41</v>
      </c>
      <c r="C35" s="33" t="s">
        <v>42</v>
      </c>
      <c r="D35" s="34">
        <v>63</v>
      </c>
      <c r="E35" s="34">
        <v>2.7</v>
      </c>
      <c r="F35" s="35">
        <v>65.7</v>
      </c>
      <c r="G35" s="188">
        <f t="shared" si="0"/>
        <v>0</v>
      </c>
      <c r="H35" s="189" t="e">
        <f>IF((ABS((#REF!-#REF!)*E35/100))&gt;0.1, (#REF!-#REF!)*E35/100, 0)</f>
        <v>#REF!</v>
      </c>
      <c r="I35" s="31"/>
      <c r="M35" s="83" t="s">
        <v>137</v>
      </c>
      <c r="N35" s="89"/>
    </row>
    <row r="36" spans="2:14" ht="29.15" customHeight="1" x14ac:dyDescent="0.3">
      <c r="B36" s="32" t="s">
        <v>43</v>
      </c>
      <c r="C36" s="33" t="s">
        <v>44</v>
      </c>
      <c r="D36" s="34">
        <v>63</v>
      </c>
      <c r="E36" s="34">
        <v>2.7</v>
      </c>
      <c r="F36" s="35">
        <v>65.7</v>
      </c>
      <c r="G36" s="188">
        <f t="shared" si="0"/>
        <v>0</v>
      </c>
      <c r="H36" s="189" t="e">
        <f>IF((ABS((#REF!-#REF!)*E36/100))&gt;0.1, (#REF!-#REF!)*E36/100, 0)</f>
        <v>#REF!</v>
      </c>
      <c r="I36" s="31"/>
      <c r="M36" s="83" t="s">
        <v>138</v>
      </c>
      <c r="N36" s="89"/>
    </row>
    <row r="37" spans="2:14" ht="29.15" customHeight="1" thickBot="1" x14ac:dyDescent="0.35">
      <c r="B37" s="32" t="s">
        <v>45</v>
      </c>
      <c r="C37" s="33" t="s">
        <v>46</v>
      </c>
      <c r="D37" s="34">
        <v>65</v>
      </c>
      <c r="E37" s="34">
        <v>8.1999999999999993</v>
      </c>
      <c r="F37" s="35">
        <v>73.2</v>
      </c>
      <c r="G37" s="188">
        <f t="shared" si="0"/>
        <v>0</v>
      </c>
      <c r="H37" s="189" t="e">
        <f>IF((ABS((#REF!-#REF!)*E37/100))&gt;0.1, (#REF!-#REF!)*E37/100, 0)</f>
        <v>#REF!</v>
      </c>
      <c r="I37" s="31"/>
      <c r="M37" s="93" t="s">
        <v>139</v>
      </c>
      <c r="N37" s="94"/>
    </row>
    <row r="38" spans="2:14" ht="29.15" customHeight="1" x14ac:dyDescent="0.3">
      <c r="B38" s="32">
        <v>702.40009999999995</v>
      </c>
      <c r="C38" s="33" t="s">
        <v>47</v>
      </c>
      <c r="D38" s="34">
        <v>60</v>
      </c>
      <c r="E38" s="34">
        <v>2.7</v>
      </c>
      <c r="F38" s="35">
        <v>62.7</v>
      </c>
      <c r="G38" s="188">
        <f t="shared" si="0"/>
        <v>0</v>
      </c>
      <c r="H38" s="189" t="e">
        <f>IF((ABS((#REF!-#REF!)*E38/100))&gt;0.1, (#REF!-#REF!)*E38/100, 0)</f>
        <v>#REF!</v>
      </c>
      <c r="I38" s="31"/>
      <c r="M38" s="79"/>
      <c r="N38" s="80">
        <v>2026</v>
      </c>
    </row>
    <row r="39" spans="2:14" ht="29.15" customHeight="1" x14ac:dyDescent="0.3">
      <c r="B39" s="32">
        <v>702.40020000000004</v>
      </c>
      <c r="C39" s="33" t="s">
        <v>48</v>
      </c>
      <c r="D39" s="34">
        <v>60</v>
      </c>
      <c r="E39" s="36">
        <v>2.7</v>
      </c>
      <c r="F39" s="35">
        <v>62.7</v>
      </c>
      <c r="G39" s="188">
        <f t="shared" si="0"/>
        <v>0</v>
      </c>
      <c r="H39" s="189" t="e">
        <f>IF((ABS((#REF!-#REF!)*E39/100))&gt;0.1, (#REF!-#REF!)*E39/100, 0)</f>
        <v>#REF!</v>
      </c>
      <c r="I39" s="31"/>
      <c r="M39" s="83" t="s">
        <v>125</v>
      </c>
      <c r="N39" s="84" t="s">
        <v>126</v>
      </c>
    </row>
    <row r="40" spans="2:14" ht="29.15" customHeight="1" x14ac:dyDescent="0.3">
      <c r="B40" s="32">
        <v>702.41010000000006</v>
      </c>
      <c r="C40" s="33" t="s">
        <v>49</v>
      </c>
      <c r="D40" s="34">
        <v>65</v>
      </c>
      <c r="E40" s="34">
        <v>2.7</v>
      </c>
      <c r="F40" s="35">
        <v>67.7</v>
      </c>
      <c r="G40" s="188">
        <f t="shared" si="0"/>
        <v>0</v>
      </c>
      <c r="H40" s="189" t="e">
        <f>IF((ABS((#REF!-#REF!)*E40/100))&gt;0.1, (#REF!-#REF!)*E40/100, 0)</f>
        <v>#REF!</v>
      </c>
      <c r="I40" s="31"/>
      <c r="M40" s="83" t="s">
        <v>127</v>
      </c>
      <c r="N40" s="89"/>
    </row>
    <row r="41" spans="2:14" ht="29.15" customHeight="1" x14ac:dyDescent="0.3">
      <c r="B41" s="32">
        <v>702.42010000000005</v>
      </c>
      <c r="C41" s="33" t="s">
        <v>50</v>
      </c>
      <c r="D41" s="34">
        <v>65</v>
      </c>
      <c r="E41" s="34">
        <v>10.199999999999999</v>
      </c>
      <c r="F41" s="35">
        <v>75.2</v>
      </c>
      <c r="G41" s="188">
        <f t="shared" si="0"/>
        <v>0</v>
      </c>
      <c r="H41" s="189" t="e">
        <f>IF((ABS((#REF!-#REF!)*E41/100))&gt;0.1, (#REF!-#REF!)*E41/100, 0)</f>
        <v>#REF!</v>
      </c>
      <c r="I41" s="31"/>
      <c r="M41" s="83" t="s">
        <v>129</v>
      </c>
      <c r="N41" s="89"/>
    </row>
    <row r="42" spans="2:14" ht="29.15" customHeight="1" x14ac:dyDescent="0.3">
      <c r="B42" s="32">
        <v>702.43010000000004</v>
      </c>
      <c r="C42" s="33" t="s">
        <v>51</v>
      </c>
      <c r="D42" s="34">
        <v>65</v>
      </c>
      <c r="E42" s="34">
        <v>10.199999999999999</v>
      </c>
      <c r="F42" s="35">
        <v>75.2</v>
      </c>
      <c r="G42" s="188">
        <f t="shared" si="0"/>
        <v>0</v>
      </c>
      <c r="H42" s="189" t="e">
        <f>IF((ABS((#REF!-#REF!)*E42/100))&gt;0.1, (#REF!-#REF!)*E42/100, 0)</f>
        <v>#REF!</v>
      </c>
      <c r="I42" s="31"/>
      <c r="M42" s="83" t="s">
        <v>131</v>
      </c>
      <c r="N42" s="89"/>
    </row>
    <row r="43" spans="2:14" ht="29.15" customHeight="1" thickBot="1" x14ac:dyDescent="0.35">
      <c r="B43" s="32" t="s">
        <v>52</v>
      </c>
      <c r="C43" s="33" t="s">
        <v>53</v>
      </c>
      <c r="D43" s="34">
        <v>57</v>
      </c>
      <c r="E43" s="34">
        <v>0.2</v>
      </c>
      <c r="F43" s="35">
        <v>57.2</v>
      </c>
      <c r="G43" s="188">
        <f t="shared" si="0"/>
        <v>0</v>
      </c>
      <c r="H43" s="189" t="e">
        <f>IF((ABS((#REF!-#REF!)*E43/100))&gt;0.1, (#REF!-#REF!)*E43/100, 0)</f>
        <v>#REF!</v>
      </c>
      <c r="I43" s="31"/>
      <c r="M43" s="93" t="s">
        <v>123</v>
      </c>
      <c r="N43" s="94"/>
    </row>
    <row r="44" spans="2:14" ht="29.15" customHeight="1" x14ac:dyDescent="0.3">
      <c r="B44" s="37" t="s">
        <v>54</v>
      </c>
      <c r="C44" s="38" t="s">
        <v>53</v>
      </c>
      <c r="D44" s="39">
        <v>65</v>
      </c>
      <c r="E44" s="39">
        <v>0.2</v>
      </c>
      <c r="F44" s="40">
        <v>65.2</v>
      </c>
      <c r="G44" s="213">
        <f t="shared" si="0"/>
        <v>0</v>
      </c>
      <c r="H44" s="214" t="e">
        <f>IF((ABS((#REF!-#REF!)*E44/100))&gt;0.1, (#REF!-#REF!)*E44/100, 0)</f>
        <v>#REF!</v>
      </c>
      <c r="I44" s="31"/>
    </row>
    <row r="45" spans="2:14" ht="29.15" customHeight="1" x14ac:dyDescent="0.3">
      <c r="B45" s="32" t="s">
        <v>55</v>
      </c>
      <c r="C45" s="33" t="s">
        <v>56</v>
      </c>
      <c r="D45" s="34">
        <v>57</v>
      </c>
      <c r="E45" s="34">
        <v>0.2</v>
      </c>
      <c r="F45" s="35">
        <v>57.2</v>
      </c>
      <c r="G45" s="188">
        <f t="shared" si="0"/>
        <v>0</v>
      </c>
      <c r="H45" s="189" t="e">
        <f>IF((ABS((#REF!-#REF!)*E45/100))&gt;0.1, (#REF!-#REF!)*E45/100, 0)</f>
        <v>#REF!</v>
      </c>
      <c r="I45" s="31"/>
    </row>
    <row r="46" spans="2:14" ht="29.15" customHeight="1" x14ac:dyDescent="0.3">
      <c r="B46" s="37" t="s">
        <v>57</v>
      </c>
      <c r="C46" s="38" t="s">
        <v>56</v>
      </c>
      <c r="D46" s="39">
        <v>65</v>
      </c>
      <c r="E46" s="41">
        <v>0.2</v>
      </c>
      <c r="F46" s="40">
        <v>65.2</v>
      </c>
      <c r="G46" s="213">
        <f t="shared" si="0"/>
        <v>0</v>
      </c>
      <c r="H46" s="214" t="e">
        <f>IF((ABS((#REF!-#REF!)*E46/100))&gt;0.1, (#REF!-#REF!)*E46/100, 0)</f>
        <v>#REF!</v>
      </c>
      <c r="I46" s="31"/>
    </row>
    <row r="47" spans="2:14" ht="29.15" customHeight="1" x14ac:dyDescent="0.3">
      <c r="B47" s="32">
        <v>702.46010000000001</v>
      </c>
      <c r="C47" s="33" t="s">
        <v>58</v>
      </c>
      <c r="D47" s="34">
        <v>62</v>
      </c>
      <c r="E47" s="34">
        <v>0.2</v>
      </c>
      <c r="F47" s="35">
        <v>62.2</v>
      </c>
      <c r="G47" s="188">
        <f t="shared" si="0"/>
        <v>0</v>
      </c>
      <c r="H47" s="189" t="e">
        <f>IF((ABS((#REF!-#REF!)*E47/100))&gt;0.1, (#REF!-#REF!)*E47/100, 0)</f>
        <v>#REF!</v>
      </c>
      <c r="I47" s="31"/>
    </row>
    <row r="48" spans="2:14" ht="29.15" customHeight="1" x14ac:dyDescent="0.3">
      <c r="B48" s="32" t="s">
        <v>59</v>
      </c>
      <c r="C48" s="33" t="s">
        <v>60</v>
      </c>
      <c r="D48" s="34">
        <v>60</v>
      </c>
      <c r="E48" s="34">
        <v>2.7</v>
      </c>
      <c r="F48" s="35">
        <v>62.7</v>
      </c>
      <c r="G48" s="188">
        <f t="shared" si="0"/>
        <v>0</v>
      </c>
      <c r="H48" s="189" t="e">
        <f>IF((ABS((#REF!-#REF!)*E48/100))&gt;0.1, (#REF!-#REF!)*E48/100, 0)</f>
        <v>#REF!</v>
      </c>
      <c r="I48" s="31"/>
    </row>
    <row r="49" spans="2:17" ht="29.15" customHeight="1" x14ac:dyDescent="0.3">
      <c r="B49" s="32" t="s">
        <v>61</v>
      </c>
      <c r="C49" s="33" t="s">
        <v>62</v>
      </c>
      <c r="D49" s="34">
        <v>65</v>
      </c>
      <c r="E49" s="34">
        <v>2.7</v>
      </c>
      <c r="F49" s="35">
        <v>67.7</v>
      </c>
      <c r="G49" s="188">
        <f t="shared" si="0"/>
        <v>0</v>
      </c>
      <c r="H49" s="189" t="e">
        <f>IF((ABS((#REF!-#REF!)*E49/100))&gt;0.1, (#REF!-#REF!)*E49/100, 0)</f>
        <v>#REF!</v>
      </c>
      <c r="I49" s="31"/>
    </row>
    <row r="50" spans="2:17" ht="29.15" customHeight="1" x14ac:dyDescent="0.3">
      <c r="B50" s="32" t="s">
        <v>63</v>
      </c>
      <c r="C50" s="33" t="s">
        <v>64</v>
      </c>
      <c r="D50" s="34">
        <v>62</v>
      </c>
      <c r="E50" s="34">
        <v>0.2</v>
      </c>
      <c r="F50" s="35">
        <v>62.2</v>
      </c>
      <c r="G50" s="188">
        <f t="shared" si="0"/>
        <v>0</v>
      </c>
      <c r="H50" s="189" t="e">
        <f>IF((ABS((#REF!-#REF!)*E50/100))&gt;0.1, (#REF!-#REF!)*E50/100, 0)</f>
        <v>#REF!</v>
      </c>
      <c r="I50" s="31"/>
    </row>
    <row r="51" spans="2:17" ht="29.15" customHeight="1" x14ac:dyDescent="0.3">
      <c r="B51" s="32" t="s">
        <v>65</v>
      </c>
      <c r="C51" s="33" t="s">
        <v>66</v>
      </c>
      <c r="D51" s="34">
        <v>40</v>
      </c>
      <c r="E51" s="34">
        <v>0.2</v>
      </c>
      <c r="F51" s="35">
        <v>40.200000000000003</v>
      </c>
      <c r="G51" s="188">
        <f t="shared" si="0"/>
        <v>0</v>
      </c>
      <c r="H51" s="189" t="e">
        <f>IF((ABS((#REF!-#REF!)*E51/100))&gt;0.1, (#REF!-#REF!)*E51/100, 0)</f>
        <v>#REF!</v>
      </c>
      <c r="I51" s="31"/>
    </row>
    <row r="52" spans="2:17" ht="29.15" customHeight="1" x14ac:dyDescent="0.3">
      <c r="B52" s="32" t="s">
        <v>65</v>
      </c>
      <c r="C52" s="33" t="s">
        <v>67</v>
      </c>
      <c r="D52" s="42"/>
      <c r="E52" s="42"/>
      <c r="F52" s="43"/>
      <c r="G52" s="204" t="s">
        <v>68</v>
      </c>
      <c r="H52" s="205" t="e">
        <f>IF((ABS((#REF!-#REF!)*E52/100))&gt;0.1, (#REF!-#REF!)*E52/100, 0)</f>
        <v>#REF!</v>
      </c>
      <c r="I52" s="31"/>
    </row>
    <row r="53" spans="2:17" ht="29.15" customHeight="1" x14ac:dyDescent="0.3">
      <c r="B53" s="32" t="s">
        <v>151</v>
      </c>
      <c r="C53" s="33" t="s">
        <v>152</v>
      </c>
      <c r="D53" s="120">
        <v>50</v>
      </c>
      <c r="E53" s="120">
        <v>0.2</v>
      </c>
      <c r="F53" s="121">
        <v>50.2</v>
      </c>
      <c r="G53" s="206">
        <f t="shared" ref="G53" si="3">IF((ABS((($K$13-$K$12)/235)*F53/100))&gt;0.01, ((($K$13-$K$12)/235)*F53/100), 0)</f>
        <v>0</v>
      </c>
      <c r="H53" s="207" t="e">
        <f>IF((ABS((#REF!-#REF!)*E53/100))&gt;0.1, (#REF!-#REF!)*E53/100, 0)</f>
        <v>#REF!</v>
      </c>
      <c r="I53" s="31"/>
    </row>
    <row r="54" spans="2:17" ht="29.15" customHeight="1" thickBot="1" x14ac:dyDescent="0.35">
      <c r="B54" s="208" t="s">
        <v>69</v>
      </c>
      <c r="C54" s="209"/>
      <c r="D54" s="209"/>
      <c r="E54" s="209"/>
      <c r="F54" s="209"/>
      <c r="G54" s="209"/>
      <c r="H54" s="210"/>
      <c r="I54" s="31"/>
    </row>
    <row r="55" spans="2:17" ht="45" customHeight="1" thickBot="1" x14ac:dyDescent="0.35">
      <c r="B55" s="44"/>
      <c r="C55" s="45"/>
      <c r="D55" s="46"/>
      <c r="E55" s="47"/>
      <c r="F55" s="48"/>
      <c r="G55" s="49"/>
      <c r="H55" s="49"/>
      <c r="I55" s="31"/>
    </row>
    <row r="56" spans="2:17" ht="46" customHeight="1" thickBot="1" x14ac:dyDescent="0.3">
      <c r="B56" s="190" t="s">
        <v>70</v>
      </c>
      <c r="C56" s="161"/>
      <c r="D56" s="161"/>
      <c r="E56" s="161"/>
      <c r="F56" s="161"/>
      <c r="G56" s="161"/>
      <c r="H56" s="162"/>
      <c r="I56" s="9"/>
    </row>
    <row r="57" spans="2:17" ht="44.15" customHeight="1" thickBot="1" x14ac:dyDescent="0.3">
      <c r="B57" s="23" t="s">
        <v>21</v>
      </c>
      <c r="C57" s="24" t="s">
        <v>22</v>
      </c>
      <c r="D57" s="25" t="s">
        <v>23</v>
      </c>
      <c r="E57" s="25" t="s">
        <v>24</v>
      </c>
      <c r="F57" s="25" t="s">
        <v>25</v>
      </c>
      <c r="G57" s="182" t="s">
        <v>161</v>
      </c>
      <c r="H57" s="183"/>
      <c r="I57" s="26"/>
    </row>
    <row r="58" spans="2:17" ht="24.65" customHeight="1" thickBot="1" x14ac:dyDescent="0.35">
      <c r="B58" s="50" t="s">
        <v>71</v>
      </c>
      <c r="C58" s="51" t="s">
        <v>72</v>
      </c>
      <c r="D58" s="52">
        <v>65</v>
      </c>
      <c r="E58" s="53">
        <v>1</v>
      </c>
      <c r="F58" s="54">
        <f>D58+E58</f>
        <v>66</v>
      </c>
      <c r="G58" s="211">
        <f>IF((ABS((($K$13-$K$12)/2000)*F58/100))&gt;0.001, ((($K$13-$K$12)/2000)*F58/100), 0)</f>
        <v>0</v>
      </c>
      <c r="H58" s="212" t="e">
        <f>IF((ABS((#REF!-#REF!)*E58/100))&gt;0.1, (#REF!-#REF!)*E58/100, 0)</f>
        <v>#REF!</v>
      </c>
      <c r="I58" s="31"/>
    </row>
    <row r="59" spans="2:17" ht="45" customHeight="1" thickBot="1" x14ac:dyDescent="0.35">
      <c r="B59" s="44"/>
      <c r="C59" s="45"/>
      <c r="D59" s="46"/>
      <c r="E59" s="47"/>
      <c r="F59" s="48"/>
      <c r="G59" s="49"/>
      <c r="H59" s="49"/>
      <c r="I59" s="31"/>
    </row>
    <row r="60" spans="2:17" ht="46" customHeight="1" thickBot="1" x14ac:dyDescent="0.3">
      <c r="B60" s="190" t="s">
        <v>73</v>
      </c>
      <c r="C60" s="161"/>
      <c r="D60" s="161"/>
      <c r="E60" s="161"/>
      <c r="F60" s="161"/>
      <c r="G60" s="161"/>
      <c r="H60" s="162"/>
      <c r="I60" s="9"/>
      <c r="P60" s="21"/>
      <c r="Q60" s="21"/>
    </row>
    <row r="61" spans="2:17" ht="44.15" customHeight="1" thickBot="1" x14ac:dyDescent="0.3">
      <c r="B61" s="23" t="s">
        <v>21</v>
      </c>
      <c r="C61" s="24" t="s">
        <v>22</v>
      </c>
      <c r="D61" s="25" t="s">
        <v>23</v>
      </c>
      <c r="E61" s="25" t="s">
        <v>24</v>
      </c>
      <c r="F61" s="25" t="s">
        <v>25</v>
      </c>
      <c r="G61" s="182" t="s">
        <v>162</v>
      </c>
      <c r="H61" s="183"/>
      <c r="I61" s="26"/>
      <c r="P61" s="21"/>
      <c r="Q61" s="21"/>
    </row>
    <row r="62" spans="2:17" ht="22.5" customHeight="1" thickBot="1" x14ac:dyDescent="0.35">
      <c r="B62" s="99" t="s">
        <v>74</v>
      </c>
      <c r="C62" s="100" t="s">
        <v>75</v>
      </c>
      <c r="D62" s="101">
        <v>56</v>
      </c>
      <c r="E62" s="102">
        <v>0.2</v>
      </c>
      <c r="F62" s="103">
        <v>56.2</v>
      </c>
      <c r="G62" s="200">
        <f>IF((ABS((($K$13-$K$12)/235)*F62/100))&gt;0.01, ((($K$13-$K$12)/235)*F62/100), 0)</f>
        <v>0</v>
      </c>
      <c r="H62" s="201" t="e">
        <f>IF((ABS((#REF!-#REF!)*E62/100))&gt;0.1, (#REF!-#REF!)*E62/100, 0)</f>
        <v>#REF!</v>
      </c>
      <c r="I62" s="31"/>
      <c r="P62" s="21"/>
      <c r="Q62" s="21"/>
    </row>
    <row r="63" spans="2:17" ht="44.15" customHeight="1" thickBot="1" x14ac:dyDescent="0.3">
      <c r="B63" s="23" t="s">
        <v>21</v>
      </c>
      <c r="C63" s="24" t="s">
        <v>22</v>
      </c>
      <c r="D63" s="25" t="s">
        <v>23</v>
      </c>
      <c r="E63" s="25" t="s">
        <v>24</v>
      </c>
      <c r="F63" s="25" t="s">
        <v>25</v>
      </c>
      <c r="G63" s="182" t="s">
        <v>163</v>
      </c>
      <c r="H63" s="183"/>
      <c r="I63" s="26"/>
      <c r="P63" s="21"/>
      <c r="Q63" s="21"/>
    </row>
    <row r="64" spans="2:17" ht="22.5" customHeight="1" thickBot="1" x14ac:dyDescent="0.35">
      <c r="B64" s="50" t="s">
        <v>74</v>
      </c>
      <c r="C64" s="104" t="s">
        <v>75</v>
      </c>
      <c r="D64" s="52">
        <v>56</v>
      </c>
      <c r="E64" s="53">
        <v>0.2</v>
      </c>
      <c r="F64" s="54">
        <v>56.2</v>
      </c>
      <c r="G64" s="202">
        <f>IF((ABS((($K$13-$K$12)/2000)*F64/100))&gt;0.001, ((($K$13-$K$12)/2000)*F64/100), 0)</f>
        <v>0</v>
      </c>
      <c r="H64" s="203" t="e">
        <f>IF((ABS((#REF!-#REF!)*E64/100))&gt;0.1, (#REF!-#REF!)*E64/100, 0)</f>
        <v>#REF!</v>
      </c>
      <c r="I64" s="31"/>
      <c r="P64" s="21"/>
      <c r="Q64" s="21"/>
    </row>
    <row r="65" spans="2:17" ht="44.15" customHeight="1" thickBot="1" x14ac:dyDescent="0.3">
      <c r="B65" s="23" t="s">
        <v>21</v>
      </c>
      <c r="C65" s="24" t="s">
        <v>22</v>
      </c>
      <c r="D65" s="25" t="s">
        <v>23</v>
      </c>
      <c r="E65" s="25" t="s">
        <v>24</v>
      </c>
      <c r="F65" s="25" t="s">
        <v>25</v>
      </c>
      <c r="G65" s="182" t="s">
        <v>162</v>
      </c>
      <c r="H65" s="183"/>
      <c r="I65" s="26"/>
      <c r="P65" s="21"/>
      <c r="Q65" s="21"/>
    </row>
    <row r="66" spans="2:17" ht="22" customHeight="1" thickBot="1" x14ac:dyDescent="0.35">
      <c r="B66" s="27" t="s">
        <v>76</v>
      </c>
      <c r="C66" s="55" t="s">
        <v>77</v>
      </c>
      <c r="D66" s="28">
        <v>95</v>
      </c>
      <c r="E66" s="29">
        <v>0.2</v>
      </c>
      <c r="F66" s="30">
        <v>95.2</v>
      </c>
      <c r="G66" s="191">
        <f>IF((ABS((($K$13-$K$12)/235)*F66/100))&gt;0.01, ((($K$13-$K$12)/235)*F66/100), 0)</f>
        <v>0</v>
      </c>
      <c r="H66" s="192" t="e">
        <f>IF((ABS((#REF!-#REF!)*E66/100))&gt;0.1, (#REF!-#REF!)*E66/100, 0)</f>
        <v>#REF!</v>
      </c>
      <c r="I66" s="31"/>
    </row>
    <row r="67" spans="2:17" ht="44.15" customHeight="1" thickBot="1" x14ac:dyDescent="0.3">
      <c r="B67" s="23" t="s">
        <v>21</v>
      </c>
      <c r="C67" s="24" t="s">
        <v>22</v>
      </c>
      <c r="D67" s="25" t="s">
        <v>23</v>
      </c>
      <c r="E67" s="25" t="s">
        <v>24</v>
      </c>
      <c r="F67" s="25" t="s">
        <v>25</v>
      </c>
      <c r="G67" s="182" t="s">
        <v>163</v>
      </c>
      <c r="H67" s="183"/>
    </row>
    <row r="68" spans="2:17" ht="22" customHeight="1" thickBot="1" x14ac:dyDescent="0.3">
      <c r="B68" s="105" t="s">
        <v>78</v>
      </c>
      <c r="C68" s="106" t="s">
        <v>79</v>
      </c>
      <c r="D68" s="107">
        <v>40</v>
      </c>
      <c r="E68" s="107">
        <v>0.2</v>
      </c>
      <c r="F68" s="108">
        <v>40.200000000000003</v>
      </c>
      <c r="G68" s="193">
        <f>IF((ABS((($K$13-$K$12)/2000)*F68/100))&gt;0.001, ((($K$13-$K$12)/2000)*F68/100), 0)</f>
        <v>0</v>
      </c>
      <c r="H68" s="194" t="e">
        <f>IF((ABS((#REF!-#REF!)*E68/100))&gt;0.1, (#REF!-#REF!)*E68/100, 0)</f>
        <v>#REF!</v>
      </c>
      <c r="I68" s="26"/>
      <c r="P68" s="21"/>
      <c r="Q68" s="21"/>
    </row>
    <row r="69" spans="2:17" ht="44.15" customHeight="1" thickBot="1" x14ac:dyDescent="0.35">
      <c r="B69" s="195" t="s">
        <v>80</v>
      </c>
      <c r="C69" s="196"/>
      <c r="D69" s="196"/>
      <c r="E69" s="196"/>
      <c r="F69" s="196"/>
      <c r="G69" s="196"/>
      <c r="H69" s="197"/>
      <c r="I69" s="31"/>
      <c r="P69" s="21"/>
      <c r="Q69" s="21"/>
    </row>
    <row r="70" spans="2:17" ht="44.15" customHeight="1" thickBot="1" x14ac:dyDescent="0.3">
      <c r="B70" s="23" t="s">
        <v>21</v>
      </c>
      <c r="C70" s="24" t="s">
        <v>22</v>
      </c>
      <c r="D70" s="25" t="s">
        <v>23</v>
      </c>
      <c r="E70" s="25" t="s">
        <v>24</v>
      </c>
      <c r="F70" s="25" t="s">
        <v>25</v>
      </c>
      <c r="G70" s="182" t="s">
        <v>164</v>
      </c>
      <c r="H70" s="183"/>
    </row>
    <row r="71" spans="2:17" ht="22" customHeight="1" thickBot="1" x14ac:dyDescent="0.3">
      <c r="B71" s="50" t="s">
        <v>74</v>
      </c>
      <c r="C71" s="51" t="s">
        <v>75</v>
      </c>
      <c r="D71" s="52">
        <v>56</v>
      </c>
      <c r="E71" s="53">
        <v>0.2</v>
      </c>
      <c r="F71" s="54">
        <v>56.2</v>
      </c>
      <c r="G71" s="211">
        <f>IF((ABS((($K$13-$K$12)/14400)*F71/100))&gt;0.002, ((($K$13-$K$12)/14400)*F71/100), 0)</f>
        <v>0</v>
      </c>
      <c r="H71" s="212" t="e">
        <f>IF((ABS((#REF!-#REF!)*E71/100))&gt;0.1, (#REF!-#REF!)*E71/100, 0)</f>
        <v>#REF!</v>
      </c>
      <c r="I71" s="9"/>
    </row>
    <row r="72" spans="2:17" ht="56.25" customHeight="1" thickBot="1" x14ac:dyDescent="0.3">
      <c r="I72" s="26"/>
    </row>
    <row r="73" spans="2:17" ht="46" customHeight="1" thickBot="1" x14ac:dyDescent="0.35">
      <c r="B73" s="190" t="s">
        <v>81</v>
      </c>
      <c r="C73" s="161"/>
      <c r="D73" s="161"/>
      <c r="E73" s="161"/>
      <c r="F73" s="161"/>
      <c r="G73" s="161"/>
      <c r="H73" s="162"/>
      <c r="I73" s="31"/>
    </row>
    <row r="74" spans="2:17" ht="44.15" customHeight="1" thickBot="1" x14ac:dyDescent="0.35">
      <c r="B74" s="57" t="s">
        <v>21</v>
      </c>
      <c r="C74" s="24" t="s">
        <v>22</v>
      </c>
      <c r="D74" s="25" t="s">
        <v>23</v>
      </c>
      <c r="E74" s="25" t="s">
        <v>82</v>
      </c>
      <c r="F74" s="25" t="s">
        <v>25</v>
      </c>
      <c r="G74" s="182" t="s">
        <v>83</v>
      </c>
      <c r="H74" s="183"/>
      <c r="I74" s="31"/>
    </row>
    <row r="75" spans="2:17" ht="22" customHeight="1" x14ac:dyDescent="0.3">
      <c r="B75" s="58" t="s">
        <v>84</v>
      </c>
      <c r="C75" s="55" t="s">
        <v>85</v>
      </c>
      <c r="D75" s="28">
        <v>9</v>
      </c>
      <c r="E75" s="29">
        <v>0.2</v>
      </c>
      <c r="F75" s="30">
        <v>9.1999999999999993</v>
      </c>
      <c r="G75" s="191">
        <f t="shared" ref="G75:G83" si="4">IF((ABS(($K$13-$K$12)*F75/100))&gt;0.1, ($K$13-$K$12)*F75/100, 0)</f>
        <v>-0.184</v>
      </c>
      <c r="H75" s="192" t="e">
        <f>IF((ABS((#REF!-#REF!)*E75/100))&gt;0.1, (#REF!-#REF!)*E75/100, 0)</f>
        <v>#REF!</v>
      </c>
      <c r="I75" s="31"/>
    </row>
    <row r="76" spans="2:17" ht="22" customHeight="1" x14ac:dyDescent="0.3">
      <c r="B76" s="59" t="s">
        <v>86</v>
      </c>
      <c r="C76" s="56" t="s">
        <v>87</v>
      </c>
      <c r="D76" s="34">
        <v>9</v>
      </c>
      <c r="E76" s="34">
        <v>0.2</v>
      </c>
      <c r="F76" s="35">
        <v>9.1999999999999993</v>
      </c>
      <c r="G76" s="188">
        <f t="shared" si="4"/>
        <v>-0.184</v>
      </c>
      <c r="H76" s="189" t="e">
        <f>IF((ABS((#REF!-#REF!)*E76/100))&gt;0.1, (#REF!-#REF!)*E76/100, 0)</f>
        <v>#REF!</v>
      </c>
      <c r="I76" s="31"/>
    </row>
    <row r="77" spans="2:17" ht="22" customHeight="1" x14ac:dyDescent="0.3">
      <c r="B77" s="59" t="s">
        <v>88</v>
      </c>
      <c r="C77" s="56" t="s">
        <v>89</v>
      </c>
      <c r="D77" s="34">
        <v>9</v>
      </c>
      <c r="E77" s="34">
        <v>0.2</v>
      </c>
      <c r="F77" s="35">
        <v>9.1999999999999993</v>
      </c>
      <c r="G77" s="188">
        <f t="shared" si="4"/>
        <v>-0.184</v>
      </c>
      <c r="H77" s="189" t="e">
        <f>IF((ABS((#REF!-#REF!)*E77/100))&gt;0.1, (#REF!-#REF!)*E77/100, 0)</f>
        <v>#REF!</v>
      </c>
      <c r="I77" s="31"/>
    </row>
    <row r="78" spans="2:17" ht="22" customHeight="1" x14ac:dyDescent="0.3">
      <c r="B78" s="59" t="s">
        <v>90</v>
      </c>
      <c r="C78" s="56" t="s">
        <v>91</v>
      </c>
      <c r="D78" s="34">
        <v>7.5</v>
      </c>
      <c r="E78" s="34">
        <v>0.2</v>
      </c>
      <c r="F78" s="35">
        <v>7.7</v>
      </c>
      <c r="G78" s="188">
        <f t="shared" si="4"/>
        <v>-0.154</v>
      </c>
      <c r="H78" s="189" t="e">
        <f>IF((ABS((#REF!-#REF!)*E78/100))&gt;0.1, (#REF!-#REF!)*E78/100, 0)</f>
        <v>#REF!</v>
      </c>
      <c r="I78" s="31"/>
    </row>
    <row r="79" spans="2:17" ht="22" customHeight="1" x14ac:dyDescent="0.3">
      <c r="B79" s="59" t="s">
        <v>92</v>
      </c>
      <c r="C79" s="56" t="s">
        <v>93</v>
      </c>
      <c r="D79" s="34">
        <v>7.5</v>
      </c>
      <c r="E79" s="34">
        <v>0.2</v>
      </c>
      <c r="F79" s="35">
        <v>7.7</v>
      </c>
      <c r="G79" s="188">
        <f t="shared" si="4"/>
        <v>-0.154</v>
      </c>
      <c r="H79" s="189" t="e">
        <f>IF((ABS((#REF!-#REF!)*E79/100))&gt;0.1, (#REF!-#REF!)*E79/100, 0)</f>
        <v>#REF!</v>
      </c>
      <c r="I79" s="31"/>
    </row>
    <row r="80" spans="2:17" ht="22" customHeight="1" x14ac:dyDescent="0.3">
      <c r="B80" s="59" t="s">
        <v>94</v>
      </c>
      <c r="C80" s="56" t="s">
        <v>95</v>
      </c>
      <c r="D80" s="34">
        <v>7.5</v>
      </c>
      <c r="E80" s="34">
        <v>0.2</v>
      </c>
      <c r="F80" s="35">
        <v>7.7</v>
      </c>
      <c r="G80" s="188">
        <f t="shared" si="4"/>
        <v>-0.154</v>
      </c>
      <c r="H80" s="189" t="e">
        <f>IF((ABS((#REF!-#REF!)*E80/100))&gt;0.1, (#REF!-#REF!)*E80/100, 0)</f>
        <v>#REF!</v>
      </c>
      <c r="I80" s="31"/>
    </row>
    <row r="81" spans="2:14" ht="22" customHeight="1" x14ac:dyDescent="0.3">
      <c r="B81" s="59" t="s">
        <v>96</v>
      </c>
      <c r="C81" s="56" t="s">
        <v>97</v>
      </c>
      <c r="D81" s="34">
        <v>7.5</v>
      </c>
      <c r="E81" s="34">
        <v>0.2</v>
      </c>
      <c r="F81" s="35">
        <v>7.7</v>
      </c>
      <c r="G81" s="188">
        <f t="shared" si="4"/>
        <v>-0.154</v>
      </c>
      <c r="H81" s="189" t="e">
        <f>IF((ABS((#REF!-#REF!)*E81/100))&gt;0.1, (#REF!-#REF!)*E81/100, 0)</f>
        <v>#REF!</v>
      </c>
      <c r="I81" s="31"/>
    </row>
    <row r="82" spans="2:14" ht="22" customHeight="1" x14ac:dyDescent="0.25">
      <c r="B82" s="59" t="s">
        <v>158</v>
      </c>
      <c r="C82" s="56" t="s">
        <v>159</v>
      </c>
      <c r="D82" s="120">
        <v>13.5</v>
      </c>
      <c r="E82" s="120">
        <v>0.2</v>
      </c>
      <c r="F82" s="121">
        <v>13.7</v>
      </c>
      <c r="G82" s="188">
        <f t="shared" si="4"/>
        <v>-0.27399999999999997</v>
      </c>
      <c r="H82" s="189" t="e">
        <f>IF((ABS((#REF!-#REF!)*E82/100))&gt;0.1, (#REF!-#REF!)*E82/100, 0)</f>
        <v>#REF!</v>
      </c>
    </row>
    <row r="83" spans="2:14" ht="22" customHeight="1" thickBot="1" x14ac:dyDescent="0.3">
      <c r="B83" s="13" t="s">
        <v>98</v>
      </c>
      <c r="C83" s="60" t="s">
        <v>160</v>
      </c>
      <c r="D83" s="122">
        <v>12</v>
      </c>
      <c r="E83" s="122">
        <v>0.2</v>
      </c>
      <c r="F83" s="123">
        <v>12.2</v>
      </c>
      <c r="G83" s="186">
        <f t="shared" si="4"/>
        <v>-0.24399999999999999</v>
      </c>
      <c r="H83" s="187" t="e">
        <f>IF((ABS((#REF!-#REF!)*E83/100))&gt;0.1, (#REF!-#REF!)*E83/100, 0)</f>
        <v>#REF!</v>
      </c>
      <c r="I83" s="9"/>
    </row>
    <row r="84" spans="2:14" ht="56.25" customHeight="1" thickBot="1" x14ac:dyDescent="0.3">
      <c r="I84" s="26"/>
    </row>
    <row r="85" spans="2:14" ht="46" customHeight="1" thickBot="1" x14ac:dyDescent="0.35">
      <c r="B85" s="190" t="s">
        <v>99</v>
      </c>
      <c r="C85" s="161"/>
      <c r="D85" s="161"/>
      <c r="E85" s="161"/>
      <c r="F85" s="161"/>
      <c r="G85" s="161"/>
      <c r="H85" s="162"/>
      <c r="I85" s="31"/>
    </row>
    <row r="86" spans="2:14" ht="43.5" customHeight="1" thickBot="1" x14ac:dyDescent="0.35">
      <c r="B86" s="57" t="s">
        <v>21</v>
      </c>
      <c r="C86" s="24" t="s">
        <v>22</v>
      </c>
      <c r="D86" s="25" t="s">
        <v>23</v>
      </c>
      <c r="E86" s="25" t="s">
        <v>82</v>
      </c>
      <c r="F86" s="25" t="s">
        <v>25</v>
      </c>
      <c r="G86" s="182" t="s">
        <v>83</v>
      </c>
      <c r="H86" s="183"/>
      <c r="I86" s="31"/>
    </row>
    <row r="87" spans="2:14" ht="22" customHeight="1" x14ac:dyDescent="0.25">
      <c r="B87" s="63" t="s">
        <v>100</v>
      </c>
      <c r="C87" s="64" t="s">
        <v>101</v>
      </c>
      <c r="D87" s="65">
        <v>6.5</v>
      </c>
      <c r="E87" s="66">
        <v>1</v>
      </c>
      <c r="F87" s="67">
        <v>7.5</v>
      </c>
      <c r="G87" s="184">
        <f>IF((ABS(($K$13-$K$12)*F87/100))&gt;0.1, ($K$13-$K$12)*F87/100, 0)</f>
        <v>-0.15</v>
      </c>
      <c r="H87" s="185" t="e">
        <f>IF((ABS((#REF!-#REF!)*E87/100))&gt;0.1, (#REF!-#REF!)*E87/100, 0)</f>
        <v>#REF!</v>
      </c>
    </row>
    <row r="88" spans="2:14" ht="22" customHeight="1" thickBot="1" x14ac:dyDescent="0.3">
      <c r="B88" s="68" t="s">
        <v>102</v>
      </c>
      <c r="C88" s="60" t="s">
        <v>103</v>
      </c>
      <c r="D88" s="61">
        <v>6.5</v>
      </c>
      <c r="E88" s="61">
        <v>1</v>
      </c>
      <c r="F88" s="62">
        <v>7.5</v>
      </c>
      <c r="G88" s="186">
        <f>IF((ABS(($K$13-$K$12)*F88/100))&gt;0.1, ($K$13-$K$12)*F88/100, 0)</f>
        <v>-0.15</v>
      </c>
      <c r="H88" s="187" t="e">
        <f>IF((ABS((#REF!-#REF!)*E88/100))&gt;0.1, (#REF!-#REF!)*E88/100, 0)</f>
        <v>#REF!</v>
      </c>
    </row>
    <row r="89" spans="2:14" ht="43.5" customHeight="1" thickBot="1" x14ac:dyDescent="0.3"/>
    <row r="90" spans="2:14" ht="30" customHeight="1" thickBot="1" x14ac:dyDescent="0.3">
      <c r="B90" s="172" t="s">
        <v>104</v>
      </c>
      <c r="C90" s="173"/>
      <c r="D90" s="173"/>
      <c r="E90" s="173"/>
      <c r="F90" s="173"/>
      <c r="G90" s="173"/>
      <c r="H90" s="174"/>
    </row>
    <row r="91" spans="2:14" ht="71.150000000000006" customHeight="1" thickBot="1" x14ac:dyDescent="0.3">
      <c r="B91" s="160" t="s">
        <v>167</v>
      </c>
      <c r="C91" s="161"/>
      <c r="D91" s="161"/>
      <c r="E91" s="161"/>
      <c r="F91" s="161"/>
      <c r="G91" s="161"/>
      <c r="H91" s="162"/>
    </row>
    <row r="92" spans="2:14" ht="22" customHeight="1" thickBot="1" x14ac:dyDescent="0.3">
      <c r="B92" s="156"/>
      <c r="C92" s="156"/>
      <c r="D92" s="156"/>
      <c r="E92" s="156"/>
      <c r="F92" s="156"/>
      <c r="G92" s="156"/>
      <c r="H92" s="156"/>
    </row>
    <row r="93" spans="2:14" ht="41.5" customHeight="1" x14ac:dyDescent="0.25">
      <c r="B93" s="163" t="s">
        <v>146</v>
      </c>
      <c r="C93" s="124" t="s">
        <v>105</v>
      </c>
      <c r="D93" s="69" t="s">
        <v>106</v>
      </c>
      <c r="E93" s="175" t="s">
        <v>107</v>
      </c>
      <c r="F93" s="175"/>
      <c r="G93" s="176" t="s">
        <v>108</v>
      </c>
      <c r="H93" s="177"/>
    </row>
    <row r="94" spans="2:14" ht="33" customHeight="1" thickBot="1" x14ac:dyDescent="0.3">
      <c r="B94" s="164"/>
      <c r="C94" s="181">
        <v>235</v>
      </c>
      <c r="D94" s="181"/>
      <c r="E94" s="181"/>
      <c r="F94" s="181"/>
      <c r="G94" s="178"/>
      <c r="H94" s="179"/>
    </row>
    <row r="95" spans="2:14" s="70" customFormat="1" ht="33" customHeight="1" x14ac:dyDescent="0.35">
      <c r="B95" s="156"/>
      <c r="C95" s="156"/>
      <c r="D95" s="156"/>
      <c r="E95" s="156"/>
      <c r="F95" s="156"/>
      <c r="G95" s="156"/>
      <c r="H95" s="156"/>
      <c r="J95" s="10"/>
      <c r="K95" s="10"/>
      <c r="L95" s="10"/>
      <c r="M95" s="1"/>
      <c r="N95" s="1"/>
    </row>
    <row r="96" spans="2:14" s="70" customFormat="1" ht="33" customHeight="1" x14ac:dyDescent="0.35">
      <c r="B96" s="157" t="s">
        <v>147</v>
      </c>
      <c r="C96" s="157"/>
      <c r="D96" s="157"/>
      <c r="E96" s="157"/>
      <c r="F96" s="157"/>
      <c r="G96" s="157"/>
      <c r="H96" s="157"/>
      <c r="J96" s="10"/>
      <c r="K96" s="10"/>
      <c r="L96" s="10"/>
      <c r="M96" s="1"/>
      <c r="N96" s="1"/>
    </row>
    <row r="97" spans="2:17" s="70" customFormat="1" ht="40.5" customHeight="1" x14ac:dyDescent="0.35">
      <c r="B97" s="158" t="s">
        <v>109</v>
      </c>
      <c r="C97" s="158"/>
      <c r="E97" s="71"/>
      <c r="F97" s="71"/>
      <c r="G97" s="71"/>
      <c r="H97" s="71"/>
      <c r="J97" s="10"/>
      <c r="K97" s="10"/>
      <c r="L97" s="10"/>
      <c r="M97" s="1"/>
      <c r="N97" s="1"/>
    </row>
    <row r="98" spans="2:17" s="70" customFormat="1" ht="33" customHeight="1" x14ac:dyDescent="0.35">
      <c r="C98" s="95" t="str">
        <f>CONCATENATE(" $3.000"," +")</f>
        <v xml:space="preserve"> $3.000 +</v>
      </c>
      <c r="D98" s="96">
        <f>G22</f>
        <v>0</v>
      </c>
      <c r="E98" s="97" t="s">
        <v>140</v>
      </c>
      <c r="F98" s="72">
        <f>(3+G22)</f>
        <v>3</v>
      </c>
      <c r="G98" s="16"/>
      <c r="H98" s="16"/>
      <c r="J98" s="10"/>
      <c r="K98" s="10"/>
      <c r="L98" s="10"/>
      <c r="M98" s="1"/>
      <c r="N98" s="1"/>
    </row>
    <row r="99" spans="2:17" ht="43.5" customHeight="1" x14ac:dyDescent="0.4">
      <c r="B99" s="159" t="s">
        <v>141</v>
      </c>
      <c r="C99" s="159"/>
      <c r="D99" s="98">
        <f>F98</f>
        <v>3</v>
      </c>
      <c r="E99" s="73" t="s">
        <v>110</v>
      </c>
      <c r="F99" s="70"/>
      <c r="G99" s="16"/>
      <c r="H99" s="16"/>
    </row>
    <row r="100" spans="2:17" ht="31.5" customHeight="1" thickBot="1" x14ac:dyDescent="0.4">
      <c r="B100" s="70"/>
      <c r="C100" s="70"/>
      <c r="D100" s="72"/>
      <c r="E100" s="16"/>
      <c r="F100" s="16"/>
      <c r="G100" s="16"/>
      <c r="H100" s="16"/>
      <c r="I100" s="9"/>
      <c r="P100" s="21"/>
      <c r="Q100" s="21"/>
    </row>
    <row r="101" spans="2:17" ht="30" customHeight="1" thickBot="1" x14ac:dyDescent="0.3">
      <c r="B101" s="172" t="s">
        <v>104</v>
      </c>
      <c r="C101" s="173"/>
      <c r="D101" s="173"/>
      <c r="E101" s="173"/>
      <c r="F101" s="173"/>
      <c r="G101" s="173"/>
      <c r="H101" s="174"/>
    </row>
    <row r="102" spans="2:17" ht="71.150000000000006" customHeight="1" thickBot="1" x14ac:dyDescent="0.3">
      <c r="B102" s="160" t="s">
        <v>165</v>
      </c>
      <c r="C102" s="161"/>
      <c r="D102" s="161"/>
      <c r="E102" s="161"/>
      <c r="F102" s="161"/>
      <c r="G102" s="161"/>
      <c r="H102" s="162"/>
    </row>
    <row r="103" spans="2:17" ht="22" customHeight="1" thickBot="1" x14ac:dyDescent="0.3">
      <c r="B103" s="156"/>
      <c r="C103" s="156"/>
      <c r="D103" s="156"/>
      <c r="E103" s="156"/>
      <c r="F103" s="156"/>
      <c r="G103" s="156"/>
      <c r="H103" s="156"/>
    </row>
    <row r="104" spans="2:17" ht="41.5" customHeight="1" x14ac:dyDescent="0.25">
      <c r="B104" s="163" t="s">
        <v>166</v>
      </c>
      <c r="C104" s="124" t="s">
        <v>105</v>
      </c>
      <c r="D104" s="69" t="s">
        <v>106</v>
      </c>
      <c r="E104" s="175" t="s">
        <v>107</v>
      </c>
      <c r="F104" s="175"/>
      <c r="G104" s="176" t="s">
        <v>108</v>
      </c>
      <c r="H104" s="177"/>
    </row>
    <row r="105" spans="2:17" ht="33" customHeight="1" thickBot="1" x14ac:dyDescent="0.3">
      <c r="B105" s="164"/>
      <c r="C105" s="181">
        <v>2000</v>
      </c>
      <c r="D105" s="181"/>
      <c r="E105" s="181"/>
      <c r="F105" s="181"/>
      <c r="G105" s="178"/>
      <c r="H105" s="179"/>
    </row>
    <row r="106" spans="2:17" s="70" customFormat="1" ht="33" customHeight="1" x14ac:dyDescent="0.35">
      <c r="B106" s="156"/>
      <c r="C106" s="156"/>
      <c r="D106" s="156"/>
      <c r="E106" s="156"/>
      <c r="F106" s="156"/>
      <c r="G106" s="156"/>
      <c r="H106" s="156"/>
      <c r="J106" s="10"/>
      <c r="K106" s="10"/>
      <c r="L106" s="10"/>
      <c r="M106" s="1"/>
      <c r="N106" s="1"/>
    </row>
    <row r="107" spans="2:17" s="70" customFormat="1" ht="33" customHeight="1" x14ac:dyDescent="0.35">
      <c r="B107" s="157" t="s">
        <v>168</v>
      </c>
      <c r="C107" s="157"/>
      <c r="D107" s="157"/>
      <c r="E107" s="157"/>
      <c r="F107" s="157"/>
      <c r="G107" s="157"/>
      <c r="H107" s="157"/>
      <c r="J107" s="10"/>
      <c r="K107" s="10"/>
      <c r="L107" s="10"/>
      <c r="M107" s="1"/>
      <c r="N107" s="1"/>
    </row>
    <row r="108" spans="2:17" s="70" customFormat="1" ht="40.5" customHeight="1" x14ac:dyDescent="0.35">
      <c r="B108" s="158" t="s">
        <v>109</v>
      </c>
      <c r="C108" s="158"/>
      <c r="E108" s="71"/>
      <c r="F108" s="71"/>
      <c r="G108" s="71"/>
      <c r="H108" s="71"/>
      <c r="J108" s="10"/>
      <c r="K108" s="10"/>
      <c r="L108" s="10"/>
      <c r="M108" s="1"/>
      <c r="N108" s="1"/>
    </row>
    <row r="109" spans="2:17" s="70" customFormat="1" ht="33" customHeight="1" x14ac:dyDescent="0.35">
      <c r="C109" s="95" t="str">
        <f>CONCATENATE(" $0.550"," +")</f>
        <v xml:space="preserve"> $0.550 +</v>
      </c>
      <c r="D109" s="96">
        <f>G58</f>
        <v>0</v>
      </c>
      <c r="E109" s="97" t="s">
        <v>140</v>
      </c>
      <c r="F109" s="72">
        <f>(0.55+G58)</f>
        <v>0.55000000000000004</v>
      </c>
      <c r="G109" s="16"/>
      <c r="H109" s="16"/>
      <c r="J109" s="10"/>
      <c r="K109" s="10"/>
      <c r="L109" s="10"/>
      <c r="M109" s="1"/>
      <c r="N109" s="1"/>
    </row>
    <row r="110" spans="2:17" ht="43.5" customHeight="1" x14ac:dyDescent="0.4">
      <c r="B110" s="159" t="s">
        <v>141</v>
      </c>
      <c r="C110" s="159"/>
      <c r="D110" s="98">
        <f>F109</f>
        <v>0.55000000000000004</v>
      </c>
      <c r="E110" s="73" t="s">
        <v>116</v>
      </c>
      <c r="F110" s="70"/>
      <c r="G110" s="16"/>
      <c r="H110" s="16"/>
    </row>
    <row r="111" spans="2:17" ht="31.5" customHeight="1" thickBot="1" x14ac:dyDescent="0.4">
      <c r="B111" s="70"/>
      <c r="C111" s="70"/>
      <c r="D111" s="72"/>
      <c r="E111" s="16"/>
      <c r="F111" s="16"/>
      <c r="G111" s="16"/>
      <c r="H111" s="16"/>
      <c r="I111" s="9"/>
      <c r="P111" s="21"/>
      <c r="Q111" s="21"/>
    </row>
    <row r="112" spans="2:17" ht="30" customHeight="1" thickBot="1" x14ac:dyDescent="0.3">
      <c r="B112" s="172" t="s">
        <v>104</v>
      </c>
      <c r="C112" s="173"/>
      <c r="D112" s="173"/>
      <c r="E112" s="173"/>
      <c r="F112" s="173"/>
      <c r="G112" s="173"/>
      <c r="H112" s="174"/>
    </row>
    <row r="113" spans="2:17" ht="71.150000000000006" customHeight="1" thickBot="1" x14ac:dyDescent="0.3">
      <c r="B113" s="160" t="s">
        <v>111</v>
      </c>
      <c r="C113" s="161"/>
      <c r="D113" s="161"/>
      <c r="E113" s="161"/>
      <c r="F113" s="161"/>
      <c r="G113" s="161"/>
      <c r="H113" s="162"/>
    </row>
    <row r="114" spans="2:17" ht="15.65" customHeight="1" thickBot="1" x14ac:dyDescent="0.3">
      <c r="B114" s="156"/>
      <c r="C114" s="156"/>
      <c r="D114" s="156"/>
      <c r="E114" s="156"/>
      <c r="F114" s="156"/>
      <c r="G114" s="156"/>
      <c r="H114" s="156"/>
    </row>
    <row r="115" spans="2:17" ht="38.5" customHeight="1" x14ac:dyDescent="0.25">
      <c r="B115" s="163" t="s">
        <v>145</v>
      </c>
      <c r="C115" s="124" t="s">
        <v>105</v>
      </c>
      <c r="D115" s="69" t="s">
        <v>106</v>
      </c>
      <c r="E115" s="175" t="s">
        <v>107</v>
      </c>
      <c r="F115" s="175"/>
      <c r="G115" s="176" t="s">
        <v>112</v>
      </c>
      <c r="H115" s="177"/>
    </row>
    <row r="116" spans="2:17" ht="33" customHeight="1" thickBot="1" x14ac:dyDescent="0.3">
      <c r="B116" s="164"/>
      <c r="C116" s="181">
        <v>235</v>
      </c>
      <c r="D116" s="181"/>
      <c r="E116" s="181"/>
      <c r="F116" s="181"/>
      <c r="G116" s="178"/>
      <c r="H116" s="179"/>
    </row>
    <row r="117" spans="2:17" s="70" customFormat="1" ht="33" customHeight="1" x14ac:dyDescent="0.35">
      <c r="B117" s="156"/>
      <c r="C117" s="156"/>
      <c r="D117" s="156"/>
      <c r="E117" s="156"/>
      <c r="F117" s="156"/>
      <c r="G117" s="156"/>
      <c r="H117" s="156"/>
      <c r="J117" s="10"/>
      <c r="K117" s="10"/>
      <c r="L117" s="10"/>
      <c r="M117" s="1"/>
      <c r="N117" s="1"/>
    </row>
    <row r="118" spans="2:17" s="70" customFormat="1" ht="33" customHeight="1" x14ac:dyDescent="0.35">
      <c r="B118" s="157" t="s">
        <v>113</v>
      </c>
      <c r="C118" s="157"/>
      <c r="D118" s="157"/>
      <c r="E118" s="157"/>
      <c r="F118" s="157"/>
      <c r="G118" s="157"/>
      <c r="H118" s="157"/>
      <c r="J118" s="10"/>
      <c r="K118" s="10"/>
      <c r="L118" s="10"/>
      <c r="M118" s="1"/>
      <c r="N118" s="1"/>
    </row>
    <row r="119" spans="2:17" s="70" customFormat="1" ht="40.5" customHeight="1" x14ac:dyDescent="0.35">
      <c r="B119" s="158" t="s">
        <v>109</v>
      </c>
      <c r="C119" s="158"/>
      <c r="E119" s="71"/>
      <c r="F119" s="71"/>
      <c r="G119" s="71"/>
      <c r="H119" s="71"/>
      <c r="J119" s="10"/>
      <c r="K119" s="10"/>
      <c r="L119" s="10"/>
      <c r="M119" s="1"/>
      <c r="N119" s="1"/>
    </row>
    <row r="120" spans="2:17" s="70" customFormat="1" ht="33" customHeight="1" x14ac:dyDescent="0.35">
      <c r="C120" s="95" t="str">
        <f>CONCATENATE(" $45.000"," +")</f>
        <v xml:space="preserve"> $45.000 +</v>
      </c>
      <c r="D120" s="96">
        <f>G62</f>
        <v>0</v>
      </c>
      <c r="E120" s="97" t="s">
        <v>140</v>
      </c>
      <c r="F120" s="72">
        <f>(45+G62)</f>
        <v>45</v>
      </c>
      <c r="G120" s="16"/>
      <c r="H120" s="16"/>
      <c r="J120" s="10"/>
      <c r="K120" s="10"/>
      <c r="L120" s="10"/>
      <c r="M120" s="1"/>
      <c r="N120" s="1"/>
    </row>
    <row r="121" spans="2:17" ht="43.5" customHeight="1" x14ac:dyDescent="0.4">
      <c r="B121" s="159" t="s">
        <v>141</v>
      </c>
      <c r="C121" s="159"/>
      <c r="D121" s="98">
        <f>F120</f>
        <v>45</v>
      </c>
      <c r="E121" s="73" t="s">
        <v>110</v>
      </c>
      <c r="F121" s="70"/>
      <c r="G121" s="16"/>
      <c r="H121" s="16"/>
    </row>
    <row r="122" spans="2:17" ht="33" customHeight="1" thickBot="1" x14ac:dyDescent="0.4">
      <c r="B122" s="70"/>
      <c r="C122" s="70"/>
      <c r="D122" s="72"/>
      <c r="E122" s="16"/>
      <c r="F122" s="16"/>
      <c r="G122" s="16"/>
      <c r="H122" s="16"/>
      <c r="I122" s="9"/>
      <c r="P122" s="21"/>
      <c r="Q122" s="21"/>
    </row>
    <row r="123" spans="2:17" ht="30" customHeight="1" thickBot="1" x14ac:dyDescent="0.3">
      <c r="B123" s="172" t="s">
        <v>104</v>
      </c>
      <c r="C123" s="173"/>
      <c r="D123" s="173"/>
      <c r="E123" s="173"/>
      <c r="F123" s="173"/>
      <c r="G123" s="173"/>
      <c r="H123" s="174"/>
    </row>
    <row r="124" spans="2:17" ht="71.150000000000006" customHeight="1" thickBot="1" x14ac:dyDescent="0.3">
      <c r="B124" s="160" t="s">
        <v>114</v>
      </c>
      <c r="C124" s="161"/>
      <c r="D124" s="161"/>
      <c r="E124" s="161"/>
      <c r="F124" s="161"/>
      <c r="G124" s="161"/>
      <c r="H124" s="162"/>
    </row>
    <row r="125" spans="2:17" ht="18" customHeight="1" thickBot="1" x14ac:dyDescent="0.3">
      <c r="B125" s="156"/>
      <c r="C125" s="156"/>
      <c r="D125" s="156"/>
      <c r="E125" s="156"/>
      <c r="F125" s="156"/>
      <c r="G125" s="156"/>
      <c r="H125" s="156"/>
    </row>
    <row r="126" spans="2:17" ht="33.65" customHeight="1" x14ac:dyDescent="0.25">
      <c r="B126" s="163" t="s">
        <v>144</v>
      </c>
      <c r="C126" s="124" t="s">
        <v>105</v>
      </c>
      <c r="D126" s="69" t="s">
        <v>106</v>
      </c>
      <c r="E126" s="175" t="s">
        <v>107</v>
      </c>
      <c r="F126" s="175"/>
      <c r="G126" s="176" t="s">
        <v>112</v>
      </c>
      <c r="H126" s="177"/>
    </row>
    <row r="127" spans="2:17" ht="33" customHeight="1" thickBot="1" x14ac:dyDescent="0.3">
      <c r="B127" s="164"/>
      <c r="C127" s="181">
        <v>2000</v>
      </c>
      <c r="D127" s="181"/>
      <c r="E127" s="181"/>
      <c r="F127" s="181"/>
      <c r="G127" s="178"/>
      <c r="H127" s="179"/>
    </row>
    <row r="128" spans="2:17" s="70" customFormat="1" ht="33" customHeight="1" x14ac:dyDescent="0.35">
      <c r="B128" s="156"/>
      <c r="C128" s="156"/>
      <c r="D128" s="156"/>
      <c r="E128" s="156"/>
      <c r="F128" s="156"/>
      <c r="G128" s="156"/>
      <c r="H128" s="156"/>
      <c r="J128" s="10"/>
      <c r="K128" s="10"/>
      <c r="L128" s="10"/>
      <c r="M128" s="1"/>
      <c r="N128" s="1"/>
    </row>
    <row r="129" spans="2:17" s="70" customFormat="1" ht="33" customHeight="1" x14ac:dyDescent="0.35">
      <c r="B129" s="157" t="s">
        <v>115</v>
      </c>
      <c r="C129" s="157"/>
      <c r="D129" s="157"/>
      <c r="E129" s="157"/>
      <c r="F129" s="157"/>
      <c r="G129" s="157"/>
      <c r="H129" s="157"/>
      <c r="J129" s="10"/>
      <c r="K129" s="10"/>
      <c r="L129" s="10"/>
      <c r="M129" s="1"/>
      <c r="N129" s="1"/>
    </row>
    <row r="130" spans="2:17" s="70" customFormat="1" ht="40.5" customHeight="1" x14ac:dyDescent="0.35">
      <c r="B130" s="158" t="s">
        <v>109</v>
      </c>
      <c r="C130" s="158"/>
      <c r="E130" s="71"/>
      <c r="F130" s="71"/>
      <c r="G130" s="71"/>
      <c r="H130" s="71"/>
      <c r="J130" s="10"/>
      <c r="K130" s="10"/>
      <c r="L130" s="10"/>
      <c r="M130" s="1"/>
      <c r="N130" s="1"/>
    </row>
    <row r="131" spans="2:17" s="70" customFormat="1" ht="33" customHeight="1" x14ac:dyDescent="0.35">
      <c r="C131" s="95" t="str">
        <f>CONCATENATE(" $45.000"," +")</f>
        <v xml:space="preserve"> $45.000 +</v>
      </c>
      <c r="D131" s="96">
        <f>G68</f>
        <v>0</v>
      </c>
      <c r="E131" s="97" t="s">
        <v>140</v>
      </c>
      <c r="F131" s="72">
        <f>(45+G68)</f>
        <v>45</v>
      </c>
      <c r="G131" s="16"/>
      <c r="H131" s="16"/>
      <c r="J131" s="10"/>
      <c r="K131" s="10"/>
      <c r="L131" s="10"/>
      <c r="M131" s="1"/>
      <c r="N131" s="1"/>
    </row>
    <row r="132" spans="2:17" ht="43.5" customHeight="1" x14ac:dyDescent="0.4">
      <c r="B132" s="159" t="s">
        <v>141</v>
      </c>
      <c r="C132" s="159"/>
      <c r="D132" s="98">
        <f>F131</f>
        <v>45</v>
      </c>
      <c r="E132" s="73" t="s">
        <v>116</v>
      </c>
      <c r="F132" s="70"/>
      <c r="G132" s="16"/>
      <c r="H132" s="16"/>
    </row>
    <row r="133" spans="2:17" ht="34" customHeight="1" thickBot="1" x14ac:dyDescent="0.4">
      <c r="B133" s="70"/>
      <c r="C133" s="70"/>
      <c r="D133" s="72"/>
      <c r="E133" s="16"/>
      <c r="F133" s="16"/>
      <c r="G133" s="16"/>
      <c r="H133" s="16"/>
      <c r="I133" s="9"/>
      <c r="P133" s="21"/>
      <c r="Q133" s="21"/>
    </row>
    <row r="134" spans="2:17" ht="30" customHeight="1" thickBot="1" x14ac:dyDescent="0.3">
      <c r="B134" s="172" t="s">
        <v>104</v>
      </c>
      <c r="C134" s="173"/>
      <c r="D134" s="173"/>
      <c r="E134" s="173"/>
      <c r="F134" s="173"/>
      <c r="G134" s="173"/>
      <c r="H134" s="174"/>
    </row>
    <row r="135" spans="2:17" ht="71.150000000000006" customHeight="1" thickBot="1" x14ac:dyDescent="0.3">
      <c r="B135" s="160" t="s">
        <v>117</v>
      </c>
      <c r="C135" s="161"/>
      <c r="D135" s="161"/>
      <c r="E135" s="161"/>
      <c r="F135" s="161"/>
      <c r="G135" s="161"/>
      <c r="H135" s="162"/>
    </row>
    <row r="136" spans="2:17" ht="26.15" customHeight="1" thickBot="1" x14ac:dyDescent="0.3">
      <c r="B136" s="156"/>
      <c r="C136" s="156"/>
      <c r="D136" s="156"/>
      <c r="E136" s="156"/>
      <c r="F136" s="156"/>
      <c r="G136" s="156"/>
      <c r="H136" s="156"/>
    </row>
    <row r="137" spans="2:17" ht="69" customHeight="1" x14ac:dyDescent="0.25">
      <c r="B137" s="163" t="s">
        <v>143</v>
      </c>
      <c r="C137" s="124" t="s">
        <v>105</v>
      </c>
      <c r="D137" s="69" t="s">
        <v>106</v>
      </c>
      <c r="E137" s="175" t="s">
        <v>107</v>
      </c>
      <c r="F137" s="175"/>
      <c r="G137" s="176" t="s">
        <v>108</v>
      </c>
      <c r="H137" s="177"/>
    </row>
    <row r="138" spans="2:17" ht="33" customHeight="1" thickBot="1" x14ac:dyDescent="0.3">
      <c r="B138" s="164"/>
      <c r="C138" s="180">
        <v>14400</v>
      </c>
      <c r="D138" s="181"/>
      <c r="E138" s="181"/>
      <c r="F138" s="181"/>
      <c r="G138" s="178"/>
      <c r="H138" s="179"/>
    </row>
    <row r="139" spans="2:17" s="70" customFormat="1" ht="33" customHeight="1" x14ac:dyDescent="0.35">
      <c r="B139" s="156"/>
      <c r="C139" s="156"/>
      <c r="D139" s="156"/>
      <c r="E139" s="156"/>
      <c r="F139" s="156"/>
      <c r="G139" s="156"/>
      <c r="H139" s="156"/>
      <c r="J139" s="10"/>
      <c r="K139" s="10"/>
      <c r="L139" s="10"/>
      <c r="M139" s="1"/>
      <c r="N139" s="1"/>
    </row>
    <row r="140" spans="2:17" s="70" customFormat="1" ht="33" customHeight="1" x14ac:dyDescent="0.35">
      <c r="B140" s="157" t="s">
        <v>148</v>
      </c>
      <c r="C140" s="157"/>
      <c r="D140" s="157"/>
      <c r="E140" s="157"/>
      <c r="F140" s="157"/>
      <c r="G140" s="157"/>
      <c r="H140" s="157"/>
      <c r="J140" s="10"/>
      <c r="K140" s="10"/>
      <c r="L140" s="10"/>
      <c r="M140" s="1"/>
      <c r="N140" s="1"/>
    </row>
    <row r="141" spans="2:17" s="70" customFormat="1" ht="40.5" customHeight="1" x14ac:dyDescent="0.35">
      <c r="B141" s="158" t="s">
        <v>109</v>
      </c>
      <c r="C141" s="158"/>
      <c r="E141" s="71"/>
      <c r="F141" s="71"/>
      <c r="G141" s="71"/>
      <c r="H141" s="71"/>
      <c r="J141" s="10"/>
      <c r="K141" s="10"/>
      <c r="L141" s="10"/>
      <c r="M141" s="1"/>
      <c r="N141" s="1"/>
    </row>
    <row r="142" spans="2:17" s="70" customFormat="1" ht="33" customHeight="1" x14ac:dyDescent="0.35">
      <c r="C142" s="95" t="str">
        <f>CONCATENATE(" $1,500.000"," +")</f>
        <v xml:space="preserve"> $1,500.000 +</v>
      </c>
      <c r="D142" s="96">
        <f>G71</f>
        <v>0</v>
      </c>
      <c r="E142" s="97" t="s">
        <v>140</v>
      </c>
      <c r="F142" s="72">
        <f>(1500+G71)</f>
        <v>1500</v>
      </c>
      <c r="G142" s="16"/>
      <c r="H142" s="16"/>
      <c r="J142" s="10"/>
      <c r="K142" s="10"/>
      <c r="L142" s="10"/>
      <c r="M142" s="1"/>
      <c r="N142" s="1"/>
    </row>
    <row r="143" spans="2:17" ht="43.5" customHeight="1" x14ac:dyDescent="0.4">
      <c r="B143" s="159" t="s">
        <v>141</v>
      </c>
      <c r="C143" s="159"/>
      <c r="D143" s="98">
        <f>F142</f>
        <v>1500</v>
      </c>
      <c r="E143" s="171" t="s">
        <v>118</v>
      </c>
      <c r="F143" s="171"/>
      <c r="G143" s="16"/>
      <c r="H143" s="70"/>
    </row>
    <row r="144" spans="2:17" ht="27" customHeight="1" thickBot="1" x14ac:dyDescent="0.4">
      <c r="B144" s="70"/>
      <c r="C144" s="70"/>
      <c r="D144" s="72"/>
      <c r="E144" s="16"/>
      <c r="F144" s="16"/>
      <c r="G144" s="16"/>
      <c r="H144" s="16"/>
      <c r="I144" s="9"/>
      <c r="P144" s="21"/>
      <c r="Q144" s="21"/>
    </row>
    <row r="145" spans="2:15" ht="30" customHeight="1" thickBot="1" x14ac:dyDescent="0.3">
      <c r="B145" s="172" t="s">
        <v>104</v>
      </c>
      <c r="C145" s="173"/>
      <c r="D145" s="173"/>
      <c r="E145" s="173"/>
      <c r="F145" s="173"/>
      <c r="G145" s="173"/>
      <c r="H145" s="174"/>
    </row>
    <row r="146" spans="2:15" ht="71.150000000000006" customHeight="1" thickBot="1" x14ac:dyDescent="0.3">
      <c r="B146" s="160" t="s">
        <v>150</v>
      </c>
      <c r="C146" s="161"/>
      <c r="D146" s="161"/>
      <c r="E146" s="161"/>
      <c r="F146" s="161"/>
      <c r="G146" s="161"/>
      <c r="H146" s="162"/>
    </row>
    <row r="147" spans="2:15" ht="23.15" customHeight="1" thickBot="1" x14ac:dyDescent="0.3">
      <c r="B147" s="156"/>
      <c r="C147" s="156"/>
      <c r="D147" s="156"/>
      <c r="E147" s="156"/>
      <c r="F147" s="156"/>
      <c r="G147" s="156"/>
      <c r="H147" s="156"/>
    </row>
    <row r="148" spans="2:15" ht="18.75" customHeight="1" x14ac:dyDescent="0.25">
      <c r="B148" s="163" t="s">
        <v>142</v>
      </c>
      <c r="C148" s="165" t="s">
        <v>105</v>
      </c>
      <c r="D148" s="167" t="s">
        <v>106</v>
      </c>
      <c r="E148" s="165" t="s">
        <v>107</v>
      </c>
      <c r="F148" s="165"/>
      <c r="G148" s="165" t="s">
        <v>108</v>
      </c>
      <c r="H148" s="169"/>
    </row>
    <row r="149" spans="2:15" ht="33" customHeight="1" thickBot="1" x14ac:dyDescent="0.3">
      <c r="B149" s="164"/>
      <c r="C149" s="166"/>
      <c r="D149" s="168"/>
      <c r="E149" s="166"/>
      <c r="F149" s="166"/>
      <c r="G149" s="166"/>
      <c r="H149" s="170"/>
    </row>
    <row r="150" spans="2:15" s="70" customFormat="1" ht="33" customHeight="1" x14ac:dyDescent="0.35">
      <c r="B150" s="156"/>
      <c r="C150" s="156"/>
      <c r="D150" s="156"/>
      <c r="E150" s="156"/>
      <c r="F150" s="156"/>
      <c r="G150" s="156"/>
      <c r="H150" s="156"/>
      <c r="J150" s="10"/>
      <c r="K150" s="10"/>
      <c r="L150" s="10"/>
      <c r="M150" s="1"/>
      <c r="N150" s="1"/>
    </row>
    <row r="151" spans="2:15" s="70" customFormat="1" ht="33" customHeight="1" x14ac:dyDescent="0.35">
      <c r="B151" s="157" t="s">
        <v>149</v>
      </c>
      <c r="C151" s="157"/>
      <c r="D151" s="157"/>
      <c r="E151" s="157"/>
      <c r="F151" s="157"/>
      <c r="G151" s="157"/>
      <c r="H151" s="157"/>
      <c r="J151" s="10"/>
      <c r="K151" s="10"/>
      <c r="L151" s="10"/>
      <c r="M151" s="1"/>
      <c r="N151" s="1"/>
    </row>
    <row r="152" spans="2:15" s="70" customFormat="1" ht="40.5" customHeight="1" x14ac:dyDescent="0.35">
      <c r="B152" s="158" t="s">
        <v>109</v>
      </c>
      <c r="C152" s="158"/>
      <c r="E152" s="71"/>
      <c r="F152" s="71"/>
      <c r="G152" s="71"/>
      <c r="H152" s="71"/>
      <c r="J152" s="10"/>
      <c r="K152" s="10"/>
      <c r="L152" s="10"/>
      <c r="M152" s="1"/>
      <c r="N152" s="1"/>
    </row>
    <row r="153" spans="2:15" s="70" customFormat="1" ht="33" customHeight="1" x14ac:dyDescent="0.35">
      <c r="C153" s="95" t="str">
        <f>CONCATENATE(" $200.000"," +")</f>
        <v xml:space="preserve"> $200.000 +</v>
      </c>
      <c r="D153" s="96">
        <f>G75</f>
        <v>-0.184</v>
      </c>
      <c r="E153" s="97" t="s">
        <v>140</v>
      </c>
      <c r="F153" s="72">
        <f>(200+G75)</f>
        <v>199.816</v>
      </c>
      <c r="G153" s="16"/>
      <c r="H153" s="16"/>
      <c r="J153" s="10"/>
      <c r="K153" s="10"/>
      <c r="L153" s="10"/>
      <c r="M153" s="1"/>
      <c r="N153" s="1"/>
    </row>
    <row r="154" spans="2:15" ht="18" x14ac:dyDescent="0.4">
      <c r="B154" s="159" t="s">
        <v>141</v>
      </c>
      <c r="C154" s="159"/>
      <c r="D154" s="98">
        <f>F153</f>
        <v>199.816</v>
      </c>
      <c r="E154" s="73" t="s">
        <v>12</v>
      </c>
      <c r="F154" s="73"/>
      <c r="G154" s="16"/>
      <c r="H154" s="70"/>
      <c r="O154" s="21"/>
    </row>
    <row r="155" spans="2:15" ht="17.5" x14ac:dyDescent="0.35">
      <c r="B155" s="70"/>
      <c r="C155" s="70"/>
      <c r="D155" s="72"/>
      <c r="E155" s="16"/>
      <c r="F155" s="16"/>
      <c r="G155" s="16"/>
      <c r="H155" s="16"/>
      <c r="O155" s="21"/>
    </row>
    <row r="156" spans="2:15" x14ac:dyDescent="0.25">
      <c r="O156" s="21"/>
    </row>
    <row r="157" spans="2:15" x14ac:dyDescent="0.25">
      <c r="O157" s="21"/>
    </row>
  </sheetData>
  <sheetProtection algorithmName="SHA-512" hashValue="y6FM4rEC38z5wZXZEZkcmsNypQR1zYqu8QuQIvoUme+j3Jq0EOwoEMpcm8f+9whCAMBJi0FaN4Wm3BgRL4Z6bw==" saltValue="a+qUYPzn3KIxwJ/Ru5PFyg==" spinCount="100000" sheet="1" formatColumns="0" formatRows="0"/>
  <mergeCells count="157">
    <mergeCell ref="J6:K6"/>
    <mergeCell ref="M6:N8"/>
    <mergeCell ref="B7:E7"/>
    <mergeCell ref="B8:H8"/>
    <mergeCell ref="B9:H9"/>
    <mergeCell ref="B10:C10"/>
    <mergeCell ref="D10:F10"/>
    <mergeCell ref="B1:D1"/>
    <mergeCell ref="C3:E3"/>
    <mergeCell ref="G3:H3"/>
    <mergeCell ref="C4:E4"/>
    <mergeCell ref="G4:H4"/>
    <mergeCell ref="B6:E6"/>
    <mergeCell ref="F6:G6"/>
    <mergeCell ref="B16:H16"/>
    <mergeCell ref="B17:H17"/>
    <mergeCell ref="B18:H18"/>
    <mergeCell ref="B19:H19"/>
    <mergeCell ref="B20:H20"/>
    <mergeCell ref="G21:H21"/>
    <mergeCell ref="B11:H11"/>
    <mergeCell ref="J11:K11"/>
    <mergeCell ref="B12:E12"/>
    <mergeCell ref="B13:H13"/>
    <mergeCell ref="B14:H14"/>
    <mergeCell ref="B15:H15"/>
    <mergeCell ref="G28:H28"/>
    <mergeCell ref="G29:H29"/>
    <mergeCell ref="G30:H30"/>
    <mergeCell ref="G31:H31"/>
    <mergeCell ref="G32:H32"/>
    <mergeCell ref="G33:H33"/>
    <mergeCell ref="G22:H22"/>
    <mergeCell ref="G23:H23"/>
    <mergeCell ref="G24:H24"/>
    <mergeCell ref="G25:H25"/>
    <mergeCell ref="G26:H26"/>
    <mergeCell ref="G27:H27"/>
    <mergeCell ref="G40:H40"/>
    <mergeCell ref="G41:H41"/>
    <mergeCell ref="G42:H42"/>
    <mergeCell ref="G43:H43"/>
    <mergeCell ref="G44:H44"/>
    <mergeCell ref="G45:H45"/>
    <mergeCell ref="G34:H34"/>
    <mergeCell ref="G35:H35"/>
    <mergeCell ref="G36:H36"/>
    <mergeCell ref="G37:H37"/>
    <mergeCell ref="G38:H38"/>
    <mergeCell ref="G39:H39"/>
    <mergeCell ref="G52:H52"/>
    <mergeCell ref="G53:H53"/>
    <mergeCell ref="B54:H54"/>
    <mergeCell ref="B56:H56"/>
    <mergeCell ref="G57:H57"/>
    <mergeCell ref="G58:H58"/>
    <mergeCell ref="G46:H46"/>
    <mergeCell ref="G47:H47"/>
    <mergeCell ref="G48:H48"/>
    <mergeCell ref="G49:H49"/>
    <mergeCell ref="G50:H50"/>
    <mergeCell ref="G51:H51"/>
    <mergeCell ref="G66:H66"/>
    <mergeCell ref="G67:H67"/>
    <mergeCell ref="G68:H68"/>
    <mergeCell ref="B69:H69"/>
    <mergeCell ref="G70:H70"/>
    <mergeCell ref="G71:H71"/>
    <mergeCell ref="B60:H60"/>
    <mergeCell ref="G61:H61"/>
    <mergeCell ref="G62:H62"/>
    <mergeCell ref="G63:H63"/>
    <mergeCell ref="G64:H64"/>
    <mergeCell ref="G65:H65"/>
    <mergeCell ref="G79:H79"/>
    <mergeCell ref="G80:H80"/>
    <mergeCell ref="G81:H81"/>
    <mergeCell ref="G82:H82"/>
    <mergeCell ref="G83:H83"/>
    <mergeCell ref="B85:H85"/>
    <mergeCell ref="B73:H73"/>
    <mergeCell ref="G74:H74"/>
    <mergeCell ref="G75:H75"/>
    <mergeCell ref="G76:H76"/>
    <mergeCell ref="G77:H77"/>
    <mergeCell ref="G78:H78"/>
    <mergeCell ref="B93:B94"/>
    <mergeCell ref="E93:F93"/>
    <mergeCell ref="G93:H94"/>
    <mergeCell ref="C94:F94"/>
    <mergeCell ref="B95:H95"/>
    <mergeCell ref="B96:H96"/>
    <mergeCell ref="G86:H86"/>
    <mergeCell ref="G87:H87"/>
    <mergeCell ref="G88:H88"/>
    <mergeCell ref="B90:H90"/>
    <mergeCell ref="B91:H91"/>
    <mergeCell ref="B92:H92"/>
    <mergeCell ref="B97:C97"/>
    <mergeCell ref="B99:C99"/>
    <mergeCell ref="B101:H101"/>
    <mergeCell ref="B102:H102"/>
    <mergeCell ref="B103:H103"/>
    <mergeCell ref="B104:B105"/>
    <mergeCell ref="E104:F104"/>
    <mergeCell ref="G104:H105"/>
    <mergeCell ref="C105:F105"/>
    <mergeCell ref="B114:H114"/>
    <mergeCell ref="B115:B116"/>
    <mergeCell ref="E115:F115"/>
    <mergeCell ref="G115:H116"/>
    <mergeCell ref="C116:F116"/>
    <mergeCell ref="B117:H117"/>
    <mergeCell ref="B106:H106"/>
    <mergeCell ref="B107:H107"/>
    <mergeCell ref="B108:C108"/>
    <mergeCell ref="B110:C110"/>
    <mergeCell ref="B112:H112"/>
    <mergeCell ref="B113:H113"/>
    <mergeCell ref="B126:B127"/>
    <mergeCell ref="E126:F126"/>
    <mergeCell ref="G126:H127"/>
    <mergeCell ref="C127:F127"/>
    <mergeCell ref="B128:H128"/>
    <mergeCell ref="B129:H129"/>
    <mergeCell ref="B118:H118"/>
    <mergeCell ref="B119:C119"/>
    <mergeCell ref="B121:C121"/>
    <mergeCell ref="B123:H123"/>
    <mergeCell ref="B124:H124"/>
    <mergeCell ref="B125:H125"/>
    <mergeCell ref="B139:H139"/>
    <mergeCell ref="B140:H140"/>
    <mergeCell ref="B141:C141"/>
    <mergeCell ref="B143:C143"/>
    <mergeCell ref="E143:F143"/>
    <mergeCell ref="B145:H145"/>
    <mergeCell ref="B130:C130"/>
    <mergeCell ref="B132:C132"/>
    <mergeCell ref="B134:H134"/>
    <mergeCell ref="B135:H135"/>
    <mergeCell ref="B136:H136"/>
    <mergeCell ref="B137:B138"/>
    <mergeCell ref="E137:F137"/>
    <mergeCell ref="G137:H138"/>
    <mergeCell ref="C138:F138"/>
    <mergeCell ref="B150:H150"/>
    <mergeCell ref="B151:H151"/>
    <mergeCell ref="B152:C152"/>
    <mergeCell ref="B154:C154"/>
    <mergeCell ref="B146:H146"/>
    <mergeCell ref="B147:H147"/>
    <mergeCell ref="B148:B149"/>
    <mergeCell ref="C148:C149"/>
    <mergeCell ref="D148:D149"/>
    <mergeCell ref="E148:F149"/>
    <mergeCell ref="G148:H149"/>
  </mergeCells>
  <dataValidations count="5">
    <dataValidation type="list" allowBlank="1" showInputMessage="1" showErrorMessage="1" sqref="WVR983046 K9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K982910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K917374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K851838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K786302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K720766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K655230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K589694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K524158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K458622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K393086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K327550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K262014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K196478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K130942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K65406" xr:uid="{305301A8-BEFA-4A8B-85FB-3342C0E43249}">
      <formula1>$M$11:$M$23</formula1>
    </dataValidation>
    <dataValidation type="list" allowBlank="1" showInputMessage="1" showErrorMessage="1" sqref="K13" xr:uid="{1EA1CFA2-988D-4BEF-AAC7-4DA00F33F19E}">
      <formula1>$N$9:$N$43</formula1>
    </dataValidation>
    <dataValidation type="list" allowBlank="1" showInputMessage="1" showErrorMessage="1" sqref="WVR983050 WLV983050 WBZ983050 VSD983050 VIH983050 UYL983050 UOP983050 UET983050 TUX983050 TLB983050 TBF983050 SRJ983050 SHN983050 RXR983050 RNV983050 RDZ983050 QUD983050 QKH983050 QAL983050 PQP983050 PGT983050 OWX983050 ONB983050 ODF983050 NTJ983050 NJN983050 MZR983050 MPV983050 MFZ983050 LWD983050 LMH983050 LCL983050 KSP983050 KIT983050 JYX983050 JPB983050 JFF983050 IVJ983050 ILN983050 IBR983050 HRV983050 HHZ983050 GYD983050 GOH983050 GEL983050 FUP983050 FKT983050 FAX983050 ERB983050 EHF983050 DXJ983050 DNN983050 DDR983050 CTV983050 CJZ983050 CAD983050 BQH983050 BGL983050 AWP983050 AMT983050 ACX983050 TB983050 JF983050 K982914 WVR917514 WLV917514 WBZ917514 VSD917514 VIH917514 UYL917514 UOP917514 UET917514 TUX917514 TLB917514 TBF917514 SRJ917514 SHN917514 RXR917514 RNV917514 RDZ917514 QUD917514 QKH917514 QAL917514 PQP917514 PGT917514 OWX917514 ONB917514 ODF917514 NTJ917514 NJN917514 MZR917514 MPV917514 MFZ917514 LWD917514 LMH917514 LCL917514 KSP917514 KIT917514 JYX917514 JPB917514 JFF917514 IVJ917514 ILN917514 IBR917514 HRV917514 HHZ917514 GYD917514 GOH917514 GEL917514 FUP917514 FKT917514 FAX917514 ERB917514 EHF917514 DXJ917514 DNN917514 DDR917514 CTV917514 CJZ917514 CAD917514 BQH917514 BGL917514 AWP917514 AMT917514 ACX917514 TB917514 JF917514 K917378 WVR851978 WLV851978 WBZ851978 VSD851978 VIH851978 UYL851978 UOP851978 UET851978 TUX851978 TLB851978 TBF851978 SRJ851978 SHN851978 RXR851978 RNV851978 RDZ851978 QUD851978 QKH851978 QAL851978 PQP851978 PGT851978 OWX851978 ONB851978 ODF851978 NTJ851978 NJN851978 MZR851978 MPV851978 MFZ851978 LWD851978 LMH851978 LCL851978 KSP851978 KIT851978 JYX851978 JPB851978 JFF851978 IVJ851978 ILN851978 IBR851978 HRV851978 HHZ851978 GYD851978 GOH851978 GEL851978 FUP851978 FKT851978 FAX851978 ERB851978 EHF851978 DXJ851978 DNN851978 DDR851978 CTV851978 CJZ851978 CAD851978 BQH851978 BGL851978 AWP851978 AMT851978 ACX851978 TB851978 JF851978 K851842 WVR786442 WLV786442 WBZ786442 VSD786442 VIH786442 UYL786442 UOP786442 UET786442 TUX786442 TLB786442 TBF786442 SRJ786442 SHN786442 RXR786442 RNV786442 RDZ786442 QUD786442 QKH786442 QAL786442 PQP786442 PGT786442 OWX786442 ONB786442 ODF786442 NTJ786442 NJN786442 MZR786442 MPV786442 MFZ786442 LWD786442 LMH786442 LCL786442 KSP786442 KIT786442 JYX786442 JPB786442 JFF786442 IVJ786442 ILN786442 IBR786442 HRV786442 HHZ786442 GYD786442 GOH786442 GEL786442 FUP786442 FKT786442 FAX786442 ERB786442 EHF786442 DXJ786442 DNN786442 DDR786442 CTV786442 CJZ786442 CAD786442 BQH786442 BGL786442 AWP786442 AMT786442 ACX786442 TB786442 JF786442 K786306 WVR720906 WLV720906 WBZ720906 VSD720906 VIH720906 UYL720906 UOP720906 UET720906 TUX720906 TLB720906 TBF720906 SRJ720906 SHN720906 RXR720906 RNV720906 RDZ720906 QUD720906 QKH720906 QAL720906 PQP720906 PGT720906 OWX720906 ONB720906 ODF720906 NTJ720906 NJN720906 MZR720906 MPV720906 MFZ720906 LWD720906 LMH720906 LCL720906 KSP720906 KIT720906 JYX720906 JPB720906 JFF720906 IVJ720906 ILN720906 IBR720906 HRV720906 HHZ720906 GYD720906 GOH720906 GEL720906 FUP720906 FKT720906 FAX720906 ERB720906 EHF720906 DXJ720906 DNN720906 DDR720906 CTV720906 CJZ720906 CAD720906 BQH720906 BGL720906 AWP720906 AMT720906 ACX720906 TB720906 JF720906 K720770 WVR655370 WLV655370 WBZ655370 VSD655370 VIH655370 UYL655370 UOP655370 UET655370 TUX655370 TLB655370 TBF655370 SRJ655370 SHN655370 RXR655370 RNV655370 RDZ655370 QUD655370 QKH655370 QAL655370 PQP655370 PGT655370 OWX655370 ONB655370 ODF655370 NTJ655370 NJN655370 MZR655370 MPV655370 MFZ655370 LWD655370 LMH655370 LCL655370 KSP655370 KIT655370 JYX655370 JPB655370 JFF655370 IVJ655370 ILN655370 IBR655370 HRV655370 HHZ655370 GYD655370 GOH655370 GEL655370 FUP655370 FKT655370 FAX655370 ERB655370 EHF655370 DXJ655370 DNN655370 DDR655370 CTV655370 CJZ655370 CAD655370 BQH655370 BGL655370 AWP655370 AMT655370 ACX655370 TB655370 JF655370 K655234 WVR589834 WLV589834 WBZ589834 VSD589834 VIH589834 UYL589834 UOP589834 UET589834 TUX589834 TLB589834 TBF589834 SRJ589834 SHN589834 RXR589834 RNV589834 RDZ589834 QUD589834 QKH589834 QAL589834 PQP589834 PGT589834 OWX589834 ONB589834 ODF589834 NTJ589834 NJN589834 MZR589834 MPV589834 MFZ589834 LWD589834 LMH589834 LCL589834 KSP589834 KIT589834 JYX589834 JPB589834 JFF589834 IVJ589834 ILN589834 IBR589834 HRV589834 HHZ589834 GYD589834 GOH589834 GEL589834 FUP589834 FKT589834 FAX589834 ERB589834 EHF589834 DXJ589834 DNN589834 DDR589834 CTV589834 CJZ589834 CAD589834 BQH589834 BGL589834 AWP589834 AMT589834 ACX589834 TB589834 JF589834 K589698 WVR524298 WLV524298 WBZ524298 VSD524298 VIH524298 UYL524298 UOP524298 UET524298 TUX524298 TLB524298 TBF524298 SRJ524298 SHN524298 RXR524298 RNV524298 RDZ524298 QUD524298 QKH524298 QAL524298 PQP524298 PGT524298 OWX524298 ONB524298 ODF524298 NTJ524298 NJN524298 MZR524298 MPV524298 MFZ524298 LWD524298 LMH524298 LCL524298 KSP524298 KIT524298 JYX524298 JPB524298 JFF524298 IVJ524298 ILN524298 IBR524298 HRV524298 HHZ524298 GYD524298 GOH524298 GEL524298 FUP524298 FKT524298 FAX524298 ERB524298 EHF524298 DXJ524298 DNN524298 DDR524298 CTV524298 CJZ524298 CAD524298 BQH524298 BGL524298 AWP524298 AMT524298 ACX524298 TB524298 JF524298 K524162 WVR458762 WLV458762 WBZ458762 VSD458762 VIH458762 UYL458762 UOP458762 UET458762 TUX458762 TLB458762 TBF458762 SRJ458762 SHN458762 RXR458762 RNV458762 RDZ458762 QUD458762 QKH458762 QAL458762 PQP458762 PGT458762 OWX458762 ONB458762 ODF458762 NTJ458762 NJN458762 MZR458762 MPV458762 MFZ458762 LWD458762 LMH458762 LCL458762 KSP458762 KIT458762 JYX458762 JPB458762 JFF458762 IVJ458762 ILN458762 IBR458762 HRV458762 HHZ458762 GYD458762 GOH458762 GEL458762 FUP458762 FKT458762 FAX458762 ERB458762 EHF458762 DXJ458762 DNN458762 DDR458762 CTV458762 CJZ458762 CAD458762 BQH458762 BGL458762 AWP458762 AMT458762 ACX458762 TB458762 JF458762 K458626 WVR393226 WLV393226 WBZ393226 VSD393226 VIH393226 UYL393226 UOP393226 UET393226 TUX393226 TLB393226 TBF393226 SRJ393226 SHN393226 RXR393226 RNV393226 RDZ393226 QUD393226 QKH393226 QAL393226 PQP393226 PGT393226 OWX393226 ONB393226 ODF393226 NTJ393226 NJN393226 MZR393226 MPV393226 MFZ393226 LWD393226 LMH393226 LCL393226 KSP393226 KIT393226 JYX393226 JPB393226 JFF393226 IVJ393226 ILN393226 IBR393226 HRV393226 HHZ393226 GYD393226 GOH393226 GEL393226 FUP393226 FKT393226 FAX393226 ERB393226 EHF393226 DXJ393226 DNN393226 DDR393226 CTV393226 CJZ393226 CAD393226 BQH393226 BGL393226 AWP393226 AMT393226 ACX393226 TB393226 JF393226 K393090 WVR327690 WLV327690 WBZ327690 VSD327690 VIH327690 UYL327690 UOP327690 UET327690 TUX327690 TLB327690 TBF327690 SRJ327690 SHN327690 RXR327690 RNV327690 RDZ327690 QUD327690 QKH327690 QAL327690 PQP327690 PGT327690 OWX327690 ONB327690 ODF327690 NTJ327690 NJN327690 MZR327690 MPV327690 MFZ327690 LWD327690 LMH327690 LCL327690 KSP327690 KIT327690 JYX327690 JPB327690 JFF327690 IVJ327690 ILN327690 IBR327690 HRV327690 HHZ327690 GYD327690 GOH327690 GEL327690 FUP327690 FKT327690 FAX327690 ERB327690 EHF327690 DXJ327690 DNN327690 DDR327690 CTV327690 CJZ327690 CAD327690 BQH327690 BGL327690 AWP327690 AMT327690 ACX327690 TB327690 JF327690 K327554 WVR262154 WLV262154 WBZ262154 VSD262154 VIH262154 UYL262154 UOP262154 UET262154 TUX262154 TLB262154 TBF262154 SRJ262154 SHN262154 RXR262154 RNV262154 RDZ262154 QUD262154 QKH262154 QAL262154 PQP262154 PGT262154 OWX262154 ONB262154 ODF262154 NTJ262154 NJN262154 MZR262154 MPV262154 MFZ262154 LWD262154 LMH262154 LCL262154 KSP262154 KIT262154 JYX262154 JPB262154 JFF262154 IVJ262154 ILN262154 IBR262154 HRV262154 HHZ262154 GYD262154 GOH262154 GEL262154 FUP262154 FKT262154 FAX262154 ERB262154 EHF262154 DXJ262154 DNN262154 DDR262154 CTV262154 CJZ262154 CAD262154 BQH262154 BGL262154 AWP262154 AMT262154 ACX262154 TB262154 JF262154 K262018 WVR196618 WLV196618 WBZ196618 VSD196618 VIH196618 UYL196618 UOP196618 UET196618 TUX196618 TLB196618 TBF196618 SRJ196618 SHN196618 RXR196618 RNV196618 RDZ196618 QUD196618 QKH196618 QAL196618 PQP196618 PGT196618 OWX196618 ONB196618 ODF196618 NTJ196618 NJN196618 MZR196618 MPV196618 MFZ196618 LWD196618 LMH196618 LCL196618 KSP196618 KIT196618 JYX196618 JPB196618 JFF196618 IVJ196618 ILN196618 IBR196618 HRV196618 HHZ196618 GYD196618 GOH196618 GEL196618 FUP196618 FKT196618 FAX196618 ERB196618 EHF196618 DXJ196618 DNN196618 DDR196618 CTV196618 CJZ196618 CAD196618 BQH196618 BGL196618 AWP196618 AMT196618 ACX196618 TB196618 JF196618 K196482 WVR131082 WLV131082 WBZ131082 VSD131082 VIH131082 UYL131082 UOP131082 UET131082 TUX131082 TLB131082 TBF131082 SRJ131082 SHN131082 RXR131082 RNV131082 RDZ131082 QUD131082 QKH131082 QAL131082 PQP131082 PGT131082 OWX131082 ONB131082 ODF131082 NTJ131082 NJN131082 MZR131082 MPV131082 MFZ131082 LWD131082 LMH131082 LCL131082 KSP131082 KIT131082 JYX131082 JPB131082 JFF131082 IVJ131082 ILN131082 IBR131082 HRV131082 HHZ131082 GYD131082 GOH131082 GEL131082 FUP131082 FKT131082 FAX131082 ERB131082 EHF131082 DXJ131082 DNN131082 DDR131082 CTV131082 CJZ131082 CAD131082 BQH131082 BGL131082 AWP131082 AMT131082 ACX131082 TB131082 JF131082 K130946 WVR65546 WLV65546 WBZ65546 VSD65546 VIH65546 UYL65546 UOP65546 UET65546 TUX65546 TLB65546 TBF65546 SRJ65546 SHN65546 RXR65546 RNV65546 RDZ65546 QUD65546 QKH65546 QAL65546 PQP65546 PGT65546 OWX65546 ONB65546 ODF65546 NTJ65546 NJN65546 MZR65546 MPV65546 MFZ65546 LWD65546 LMH65546 LCL65546 KSP65546 KIT65546 JYX65546 JPB65546 JFF65546 IVJ65546 ILN65546 IBR65546 HRV65546 HHZ65546 GYD65546 GOH65546 GEL65546 FUP65546 FKT65546 FAX65546 ERB65546 EHF65546 DXJ65546 DNN65546 DDR65546 CTV65546 CJZ65546 CAD65546 BQH65546 BGL65546 AWP65546 AMT65546 ACX65546 TB65546 JF65546 K65410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JF6" xr:uid="{FA1E9236-4A5D-417C-BB3B-E9047F24B691}">
      <formula1>#REF!</formula1>
    </dataValidation>
    <dataValidation type="list" allowBlank="1" showInputMessage="1" showErrorMessage="1" sqref="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K65405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K130941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K196477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K262013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K327549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K393085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K458621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K524157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K589693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K655229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K720765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K786301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K851837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K917373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K982909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xr:uid="{BC6BCBC7-0F6D-487F-91F4-EABCA9250E86}">
      <formula1>$N$9:$N$9</formula1>
    </dataValidation>
    <dataValidation type="list" allowBlank="1" showInputMessage="1" showErrorMessage="1" sqref="K8" xr:uid="{210A1121-CFB2-4E19-8199-DBDD3290A13F}">
      <formula1>"2024,2025,2026,2027,2028"</formula1>
    </dataValidation>
  </dataValidations>
  <hyperlinks>
    <hyperlink ref="M9" r:id="rId1" display="https://www.dot.ny.gov/main/business-center/contractors/construction-division/fuel-asphalt-steel-price-adjustments?nd=nysdot" xr:uid="{057AA54F-E01F-4F2C-9D2C-0A6E003100C8}"/>
  </hyperlinks>
  <printOptions horizontalCentered="1"/>
  <pageMargins left="0.25" right="0.25" top="0.75" bottom="0.75" header="0.3" footer="0.3"/>
  <pageSetup scale="53" orientation="portrait" horizontalDpi="4294967295" r:id="rId2"/>
  <rowBreaks count="7" manualBreakCount="7">
    <brk id="17" min="1" max="7" man="1"/>
    <brk id="54" min="1" max="7" man="1"/>
    <brk id="72" min="1" max="7" man="1"/>
    <brk id="100" min="1" max="7" man="1"/>
    <brk id="111" min="1" max="7" man="1"/>
    <brk id="122" min="1" max="7" man="1"/>
    <brk id="144" min="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EBC3-7E2A-4047-A38B-115C10D8E8D0}">
  <dimension ref="B1:Q157"/>
  <sheetViews>
    <sheetView showGridLines="0" showRowColHeaders="0" zoomScaleNormal="100" workbookViewId="0">
      <selection activeCell="B19" sqref="B19:H19"/>
    </sheetView>
  </sheetViews>
  <sheetFormatPr defaultColWidth="23.81640625" defaultRowHeight="12.5" x14ac:dyDescent="0.25"/>
  <cols>
    <col min="1" max="1" width="9.1796875" style="1" customWidth="1"/>
    <col min="2" max="2" width="28.453125" style="1" customWidth="1"/>
    <col min="3" max="3" width="37.54296875" style="1" customWidth="1"/>
    <col min="4" max="4" width="17.453125" style="1" customWidth="1"/>
    <col min="5" max="5" width="17.1796875" style="1" customWidth="1"/>
    <col min="6" max="6" width="23.81640625" style="1" customWidth="1"/>
    <col min="7" max="7" width="25.453125" style="1" customWidth="1"/>
    <col min="8" max="8" width="19" style="1" customWidth="1"/>
    <col min="9" max="9" width="4.1796875" style="1" customWidth="1"/>
    <col min="10" max="11" width="22.54296875" style="10" hidden="1" customWidth="1"/>
    <col min="12" max="12" width="11.453125" style="10" hidden="1" customWidth="1"/>
    <col min="13" max="13" width="25.54296875" style="1" hidden="1" customWidth="1"/>
    <col min="14" max="14" width="27.453125" style="1" hidden="1" customWidth="1"/>
    <col min="15" max="15" width="22.54296875" style="1" customWidth="1"/>
    <col min="16" max="16" width="13.81640625" style="1" customWidth="1"/>
    <col min="17" max="250" width="9.1796875" style="1" customWidth="1"/>
    <col min="251" max="251" width="20" style="1" customWidth="1"/>
    <col min="252" max="252" width="32.81640625" style="1" customWidth="1"/>
    <col min="253" max="253" width="17.453125" style="1" customWidth="1"/>
    <col min="254" max="254" width="17.1796875" style="1" customWidth="1"/>
    <col min="255" max="255" width="23.81640625" style="1"/>
    <col min="256" max="256" width="9.1796875" style="1" customWidth="1"/>
    <col min="257" max="257" width="28.453125" style="1" customWidth="1"/>
    <col min="258" max="258" width="37.54296875" style="1" customWidth="1"/>
    <col min="259" max="259" width="17.453125" style="1" customWidth="1"/>
    <col min="260" max="260" width="17.1796875" style="1" customWidth="1"/>
    <col min="261" max="261" width="23.81640625" style="1"/>
    <col min="262" max="262" width="25.453125" style="1" customWidth="1"/>
    <col min="263" max="263" width="19" style="1" customWidth="1"/>
    <col min="264" max="279" width="0" style="1" hidden="1" customWidth="1"/>
    <col min="280" max="506" width="9.1796875" style="1" customWidth="1"/>
    <col min="507" max="507" width="20" style="1" customWidth="1"/>
    <col min="508" max="508" width="32.81640625" style="1" customWidth="1"/>
    <col min="509" max="509" width="17.453125" style="1" customWidth="1"/>
    <col min="510" max="510" width="17.1796875" style="1" customWidth="1"/>
    <col min="511" max="511" width="23.81640625" style="1"/>
    <col min="512" max="512" width="9.1796875" style="1" customWidth="1"/>
    <col min="513" max="513" width="28.453125" style="1" customWidth="1"/>
    <col min="514" max="514" width="37.54296875" style="1" customWidth="1"/>
    <col min="515" max="515" width="17.453125" style="1" customWidth="1"/>
    <col min="516" max="516" width="17.1796875" style="1" customWidth="1"/>
    <col min="517" max="517" width="23.81640625" style="1"/>
    <col min="518" max="518" width="25.453125" style="1" customWidth="1"/>
    <col min="519" max="519" width="19" style="1" customWidth="1"/>
    <col min="520" max="535" width="0" style="1" hidden="1" customWidth="1"/>
    <col min="536" max="762" width="9.1796875" style="1" customWidth="1"/>
    <col min="763" max="763" width="20" style="1" customWidth="1"/>
    <col min="764" max="764" width="32.81640625" style="1" customWidth="1"/>
    <col min="765" max="765" width="17.453125" style="1" customWidth="1"/>
    <col min="766" max="766" width="17.1796875" style="1" customWidth="1"/>
    <col min="767" max="767" width="23.81640625" style="1"/>
    <col min="768" max="768" width="9.1796875" style="1" customWidth="1"/>
    <col min="769" max="769" width="28.453125" style="1" customWidth="1"/>
    <col min="770" max="770" width="37.54296875" style="1" customWidth="1"/>
    <col min="771" max="771" width="17.453125" style="1" customWidth="1"/>
    <col min="772" max="772" width="17.1796875" style="1" customWidth="1"/>
    <col min="773" max="773" width="23.81640625" style="1"/>
    <col min="774" max="774" width="25.453125" style="1" customWidth="1"/>
    <col min="775" max="775" width="19" style="1" customWidth="1"/>
    <col min="776" max="791" width="0" style="1" hidden="1" customWidth="1"/>
    <col min="792" max="1018" width="9.1796875" style="1" customWidth="1"/>
    <col min="1019" max="1019" width="20" style="1" customWidth="1"/>
    <col min="1020" max="1020" width="32.81640625" style="1" customWidth="1"/>
    <col min="1021" max="1021" width="17.453125" style="1" customWidth="1"/>
    <col min="1022" max="1022" width="17.1796875" style="1" customWidth="1"/>
    <col min="1023" max="1023" width="23.81640625" style="1"/>
    <col min="1024" max="1024" width="9.1796875" style="1" customWidth="1"/>
    <col min="1025" max="1025" width="28.453125" style="1" customWidth="1"/>
    <col min="1026" max="1026" width="37.54296875" style="1" customWidth="1"/>
    <col min="1027" max="1027" width="17.453125" style="1" customWidth="1"/>
    <col min="1028" max="1028" width="17.1796875" style="1" customWidth="1"/>
    <col min="1029" max="1029" width="23.81640625" style="1"/>
    <col min="1030" max="1030" width="25.453125" style="1" customWidth="1"/>
    <col min="1031" max="1031" width="19" style="1" customWidth="1"/>
    <col min="1032" max="1047" width="0" style="1" hidden="1" customWidth="1"/>
    <col min="1048" max="1274" width="9.1796875" style="1" customWidth="1"/>
    <col min="1275" max="1275" width="20" style="1" customWidth="1"/>
    <col min="1276" max="1276" width="32.81640625" style="1" customWidth="1"/>
    <col min="1277" max="1277" width="17.453125" style="1" customWidth="1"/>
    <col min="1278" max="1278" width="17.1796875" style="1" customWidth="1"/>
    <col min="1279" max="1279" width="23.81640625" style="1"/>
    <col min="1280" max="1280" width="9.1796875" style="1" customWidth="1"/>
    <col min="1281" max="1281" width="28.453125" style="1" customWidth="1"/>
    <col min="1282" max="1282" width="37.54296875" style="1" customWidth="1"/>
    <col min="1283" max="1283" width="17.453125" style="1" customWidth="1"/>
    <col min="1284" max="1284" width="17.1796875" style="1" customWidth="1"/>
    <col min="1285" max="1285" width="23.81640625" style="1"/>
    <col min="1286" max="1286" width="25.453125" style="1" customWidth="1"/>
    <col min="1287" max="1287" width="19" style="1" customWidth="1"/>
    <col min="1288" max="1303" width="0" style="1" hidden="1" customWidth="1"/>
    <col min="1304" max="1530" width="9.1796875" style="1" customWidth="1"/>
    <col min="1531" max="1531" width="20" style="1" customWidth="1"/>
    <col min="1532" max="1532" width="32.81640625" style="1" customWidth="1"/>
    <col min="1533" max="1533" width="17.453125" style="1" customWidth="1"/>
    <col min="1534" max="1534" width="17.1796875" style="1" customWidth="1"/>
    <col min="1535" max="1535" width="23.81640625" style="1"/>
    <col min="1536" max="1536" width="9.1796875" style="1" customWidth="1"/>
    <col min="1537" max="1537" width="28.453125" style="1" customWidth="1"/>
    <col min="1538" max="1538" width="37.54296875" style="1" customWidth="1"/>
    <col min="1539" max="1539" width="17.453125" style="1" customWidth="1"/>
    <col min="1540" max="1540" width="17.1796875" style="1" customWidth="1"/>
    <col min="1541" max="1541" width="23.81640625" style="1"/>
    <col min="1542" max="1542" width="25.453125" style="1" customWidth="1"/>
    <col min="1543" max="1543" width="19" style="1" customWidth="1"/>
    <col min="1544" max="1559" width="0" style="1" hidden="1" customWidth="1"/>
    <col min="1560" max="1786" width="9.1796875" style="1" customWidth="1"/>
    <col min="1787" max="1787" width="20" style="1" customWidth="1"/>
    <col min="1788" max="1788" width="32.81640625" style="1" customWidth="1"/>
    <col min="1789" max="1789" width="17.453125" style="1" customWidth="1"/>
    <col min="1790" max="1790" width="17.1796875" style="1" customWidth="1"/>
    <col min="1791" max="1791" width="23.81640625" style="1"/>
    <col min="1792" max="1792" width="9.1796875" style="1" customWidth="1"/>
    <col min="1793" max="1793" width="28.453125" style="1" customWidth="1"/>
    <col min="1794" max="1794" width="37.54296875" style="1" customWidth="1"/>
    <col min="1795" max="1795" width="17.453125" style="1" customWidth="1"/>
    <col min="1796" max="1796" width="17.1796875" style="1" customWidth="1"/>
    <col min="1797" max="1797" width="23.81640625" style="1"/>
    <col min="1798" max="1798" width="25.453125" style="1" customWidth="1"/>
    <col min="1799" max="1799" width="19" style="1" customWidth="1"/>
    <col min="1800" max="1815" width="0" style="1" hidden="1" customWidth="1"/>
    <col min="1816" max="2042" width="9.1796875" style="1" customWidth="1"/>
    <col min="2043" max="2043" width="20" style="1" customWidth="1"/>
    <col min="2044" max="2044" width="32.81640625" style="1" customWidth="1"/>
    <col min="2045" max="2045" width="17.453125" style="1" customWidth="1"/>
    <col min="2046" max="2046" width="17.1796875" style="1" customWidth="1"/>
    <col min="2047" max="2047" width="23.81640625" style="1"/>
    <col min="2048" max="2048" width="9.1796875" style="1" customWidth="1"/>
    <col min="2049" max="2049" width="28.453125" style="1" customWidth="1"/>
    <col min="2050" max="2050" width="37.54296875" style="1" customWidth="1"/>
    <col min="2051" max="2051" width="17.453125" style="1" customWidth="1"/>
    <col min="2052" max="2052" width="17.1796875" style="1" customWidth="1"/>
    <col min="2053" max="2053" width="23.81640625" style="1"/>
    <col min="2054" max="2054" width="25.453125" style="1" customWidth="1"/>
    <col min="2055" max="2055" width="19" style="1" customWidth="1"/>
    <col min="2056" max="2071" width="0" style="1" hidden="1" customWidth="1"/>
    <col min="2072" max="2298" width="9.1796875" style="1" customWidth="1"/>
    <col min="2299" max="2299" width="20" style="1" customWidth="1"/>
    <col min="2300" max="2300" width="32.81640625" style="1" customWidth="1"/>
    <col min="2301" max="2301" width="17.453125" style="1" customWidth="1"/>
    <col min="2302" max="2302" width="17.1796875" style="1" customWidth="1"/>
    <col min="2303" max="2303" width="23.81640625" style="1"/>
    <col min="2304" max="2304" width="9.1796875" style="1" customWidth="1"/>
    <col min="2305" max="2305" width="28.453125" style="1" customWidth="1"/>
    <col min="2306" max="2306" width="37.54296875" style="1" customWidth="1"/>
    <col min="2307" max="2307" width="17.453125" style="1" customWidth="1"/>
    <col min="2308" max="2308" width="17.1796875" style="1" customWidth="1"/>
    <col min="2309" max="2309" width="23.81640625" style="1"/>
    <col min="2310" max="2310" width="25.453125" style="1" customWidth="1"/>
    <col min="2311" max="2311" width="19" style="1" customWidth="1"/>
    <col min="2312" max="2327" width="0" style="1" hidden="1" customWidth="1"/>
    <col min="2328" max="2554" width="9.1796875" style="1" customWidth="1"/>
    <col min="2555" max="2555" width="20" style="1" customWidth="1"/>
    <col min="2556" max="2556" width="32.81640625" style="1" customWidth="1"/>
    <col min="2557" max="2557" width="17.453125" style="1" customWidth="1"/>
    <col min="2558" max="2558" width="17.1796875" style="1" customWidth="1"/>
    <col min="2559" max="2559" width="23.81640625" style="1"/>
    <col min="2560" max="2560" width="9.1796875" style="1" customWidth="1"/>
    <col min="2561" max="2561" width="28.453125" style="1" customWidth="1"/>
    <col min="2562" max="2562" width="37.54296875" style="1" customWidth="1"/>
    <col min="2563" max="2563" width="17.453125" style="1" customWidth="1"/>
    <col min="2564" max="2564" width="17.1796875" style="1" customWidth="1"/>
    <col min="2565" max="2565" width="23.81640625" style="1"/>
    <col min="2566" max="2566" width="25.453125" style="1" customWidth="1"/>
    <col min="2567" max="2567" width="19" style="1" customWidth="1"/>
    <col min="2568" max="2583" width="0" style="1" hidden="1" customWidth="1"/>
    <col min="2584" max="2810" width="9.1796875" style="1" customWidth="1"/>
    <col min="2811" max="2811" width="20" style="1" customWidth="1"/>
    <col min="2812" max="2812" width="32.81640625" style="1" customWidth="1"/>
    <col min="2813" max="2813" width="17.453125" style="1" customWidth="1"/>
    <col min="2814" max="2814" width="17.1796875" style="1" customWidth="1"/>
    <col min="2815" max="2815" width="23.81640625" style="1"/>
    <col min="2816" max="2816" width="9.1796875" style="1" customWidth="1"/>
    <col min="2817" max="2817" width="28.453125" style="1" customWidth="1"/>
    <col min="2818" max="2818" width="37.54296875" style="1" customWidth="1"/>
    <col min="2819" max="2819" width="17.453125" style="1" customWidth="1"/>
    <col min="2820" max="2820" width="17.1796875" style="1" customWidth="1"/>
    <col min="2821" max="2821" width="23.81640625" style="1"/>
    <col min="2822" max="2822" width="25.453125" style="1" customWidth="1"/>
    <col min="2823" max="2823" width="19" style="1" customWidth="1"/>
    <col min="2824" max="2839" width="0" style="1" hidden="1" customWidth="1"/>
    <col min="2840" max="3066" width="9.1796875" style="1" customWidth="1"/>
    <col min="3067" max="3067" width="20" style="1" customWidth="1"/>
    <col min="3068" max="3068" width="32.81640625" style="1" customWidth="1"/>
    <col min="3069" max="3069" width="17.453125" style="1" customWidth="1"/>
    <col min="3070" max="3070" width="17.1796875" style="1" customWidth="1"/>
    <col min="3071" max="3071" width="23.81640625" style="1"/>
    <col min="3072" max="3072" width="9.1796875" style="1" customWidth="1"/>
    <col min="3073" max="3073" width="28.453125" style="1" customWidth="1"/>
    <col min="3074" max="3074" width="37.54296875" style="1" customWidth="1"/>
    <col min="3075" max="3075" width="17.453125" style="1" customWidth="1"/>
    <col min="3076" max="3076" width="17.1796875" style="1" customWidth="1"/>
    <col min="3077" max="3077" width="23.81640625" style="1"/>
    <col min="3078" max="3078" width="25.453125" style="1" customWidth="1"/>
    <col min="3079" max="3079" width="19" style="1" customWidth="1"/>
    <col min="3080" max="3095" width="0" style="1" hidden="1" customWidth="1"/>
    <col min="3096" max="3322" width="9.1796875" style="1" customWidth="1"/>
    <col min="3323" max="3323" width="20" style="1" customWidth="1"/>
    <col min="3324" max="3324" width="32.81640625" style="1" customWidth="1"/>
    <col min="3325" max="3325" width="17.453125" style="1" customWidth="1"/>
    <col min="3326" max="3326" width="17.1796875" style="1" customWidth="1"/>
    <col min="3327" max="3327" width="23.81640625" style="1"/>
    <col min="3328" max="3328" width="9.1796875" style="1" customWidth="1"/>
    <col min="3329" max="3329" width="28.453125" style="1" customWidth="1"/>
    <col min="3330" max="3330" width="37.54296875" style="1" customWidth="1"/>
    <col min="3331" max="3331" width="17.453125" style="1" customWidth="1"/>
    <col min="3332" max="3332" width="17.1796875" style="1" customWidth="1"/>
    <col min="3333" max="3333" width="23.81640625" style="1"/>
    <col min="3334" max="3334" width="25.453125" style="1" customWidth="1"/>
    <col min="3335" max="3335" width="19" style="1" customWidth="1"/>
    <col min="3336" max="3351" width="0" style="1" hidden="1" customWidth="1"/>
    <col min="3352" max="3578" width="9.1796875" style="1" customWidth="1"/>
    <col min="3579" max="3579" width="20" style="1" customWidth="1"/>
    <col min="3580" max="3580" width="32.81640625" style="1" customWidth="1"/>
    <col min="3581" max="3581" width="17.453125" style="1" customWidth="1"/>
    <col min="3582" max="3582" width="17.1796875" style="1" customWidth="1"/>
    <col min="3583" max="3583" width="23.81640625" style="1"/>
    <col min="3584" max="3584" width="9.1796875" style="1" customWidth="1"/>
    <col min="3585" max="3585" width="28.453125" style="1" customWidth="1"/>
    <col min="3586" max="3586" width="37.54296875" style="1" customWidth="1"/>
    <col min="3587" max="3587" width="17.453125" style="1" customWidth="1"/>
    <col min="3588" max="3588" width="17.1796875" style="1" customWidth="1"/>
    <col min="3589" max="3589" width="23.81640625" style="1"/>
    <col min="3590" max="3590" width="25.453125" style="1" customWidth="1"/>
    <col min="3591" max="3591" width="19" style="1" customWidth="1"/>
    <col min="3592" max="3607" width="0" style="1" hidden="1" customWidth="1"/>
    <col min="3608" max="3834" width="9.1796875" style="1" customWidth="1"/>
    <col min="3835" max="3835" width="20" style="1" customWidth="1"/>
    <col min="3836" max="3836" width="32.81640625" style="1" customWidth="1"/>
    <col min="3837" max="3837" width="17.453125" style="1" customWidth="1"/>
    <col min="3838" max="3838" width="17.1796875" style="1" customWidth="1"/>
    <col min="3839" max="3839" width="23.81640625" style="1"/>
    <col min="3840" max="3840" width="9.1796875" style="1" customWidth="1"/>
    <col min="3841" max="3841" width="28.453125" style="1" customWidth="1"/>
    <col min="3842" max="3842" width="37.54296875" style="1" customWidth="1"/>
    <col min="3843" max="3843" width="17.453125" style="1" customWidth="1"/>
    <col min="3844" max="3844" width="17.1796875" style="1" customWidth="1"/>
    <col min="3845" max="3845" width="23.81640625" style="1"/>
    <col min="3846" max="3846" width="25.453125" style="1" customWidth="1"/>
    <col min="3847" max="3847" width="19" style="1" customWidth="1"/>
    <col min="3848" max="3863" width="0" style="1" hidden="1" customWidth="1"/>
    <col min="3864" max="4090" width="9.1796875" style="1" customWidth="1"/>
    <col min="4091" max="4091" width="20" style="1" customWidth="1"/>
    <col min="4092" max="4092" width="32.81640625" style="1" customWidth="1"/>
    <col min="4093" max="4093" width="17.453125" style="1" customWidth="1"/>
    <col min="4094" max="4094" width="17.1796875" style="1" customWidth="1"/>
    <col min="4095" max="4095" width="23.81640625" style="1"/>
    <col min="4096" max="4096" width="9.1796875" style="1" customWidth="1"/>
    <col min="4097" max="4097" width="28.453125" style="1" customWidth="1"/>
    <col min="4098" max="4098" width="37.54296875" style="1" customWidth="1"/>
    <col min="4099" max="4099" width="17.453125" style="1" customWidth="1"/>
    <col min="4100" max="4100" width="17.1796875" style="1" customWidth="1"/>
    <col min="4101" max="4101" width="23.81640625" style="1"/>
    <col min="4102" max="4102" width="25.453125" style="1" customWidth="1"/>
    <col min="4103" max="4103" width="19" style="1" customWidth="1"/>
    <col min="4104" max="4119" width="0" style="1" hidden="1" customWidth="1"/>
    <col min="4120" max="4346" width="9.1796875" style="1" customWidth="1"/>
    <col min="4347" max="4347" width="20" style="1" customWidth="1"/>
    <col min="4348" max="4348" width="32.81640625" style="1" customWidth="1"/>
    <col min="4349" max="4349" width="17.453125" style="1" customWidth="1"/>
    <col min="4350" max="4350" width="17.1796875" style="1" customWidth="1"/>
    <col min="4351" max="4351" width="23.81640625" style="1"/>
    <col min="4352" max="4352" width="9.1796875" style="1" customWidth="1"/>
    <col min="4353" max="4353" width="28.453125" style="1" customWidth="1"/>
    <col min="4354" max="4354" width="37.54296875" style="1" customWidth="1"/>
    <col min="4355" max="4355" width="17.453125" style="1" customWidth="1"/>
    <col min="4356" max="4356" width="17.1796875" style="1" customWidth="1"/>
    <col min="4357" max="4357" width="23.81640625" style="1"/>
    <col min="4358" max="4358" width="25.453125" style="1" customWidth="1"/>
    <col min="4359" max="4359" width="19" style="1" customWidth="1"/>
    <col min="4360" max="4375" width="0" style="1" hidden="1" customWidth="1"/>
    <col min="4376" max="4602" width="9.1796875" style="1" customWidth="1"/>
    <col min="4603" max="4603" width="20" style="1" customWidth="1"/>
    <col min="4604" max="4604" width="32.81640625" style="1" customWidth="1"/>
    <col min="4605" max="4605" width="17.453125" style="1" customWidth="1"/>
    <col min="4606" max="4606" width="17.1796875" style="1" customWidth="1"/>
    <col min="4607" max="4607" width="23.81640625" style="1"/>
    <col min="4608" max="4608" width="9.1796875" style="1" customWidth="1"/>
    <col min="4609" max="4609" width="28.453125" style="1" customWidth="1"/>
    <col min="4610" max="4610" width="37.54296875" style="1" customWidth="1"/>
    <col min="4611" max="4611" width="17.453125" style="1" customWidth="1"/>
    <col min="4612" max="4612" width="17.1796875" style="1" customWidth="1"/>
    <col min="4613" max="4613" width="23.81640625" style="1"/>
    <col min="4614" max="4614" width="25.453125" style="1" customWidth="1"/>
    <col min="4615" max="4615" width="19" style="1" customWidth="1"/>
    <col min="4616" max="4631" width="0" style="1" hidden="1" customWidth="1"/>
    <col min="4632" max="4858" width="9.1796875" style="1" customWidth="1"/>
    <col min="4859" max="4859" width="20" style="1" customWidth="1"/>
    <col min="4860" max="4860" width="32.81640625" style="1" customWidth="1"/>
    <col min="4861" max="4861" width="17.453125" style="1" customWidth="1"/>
    <col min="4862" max="4862" width="17.1796875" style="1" customWidth="1"/>
    <col min="4863" max="4863" width="23.81640625" style="1"/>
    <col min="4864" max="4864" width="9.1796875" style="1" customWidth="1"/>
    <col min="4865" max="4865" width="28.453125" style="1" customWidth="1"/>
    <col min="4866" max="4866" width="37.54296875" style="1" customWidth="1"/>
    <col min="4867" max="4867" width="17.453125" style="1" customWidth="1"/>
    <col min="4868" max="4868" width="17.1796875" style="1" customWidth="1"/>
    <col min="4869" max="4869" width="23.81640625" style="1"/>
    <col min="4870" max="4870" width="25.453125" style="1" customWidth="1"/>
    <col min="4871" max="4871" width="19" style="1" customWidth="1"/>
    <col min="4872" max="4887" width="0" style="1" hidden="1" customWidth="1"/>
    <col min="4888" max="5114" width="9.1796875" style="1" customWidth="1"/>
    <col min="5115" max="5115" width="20" style="1" customWidth="1"/>
    <col min="5116" max="5116" width="32.81640625" style="1" customWidth="1"/>
    <col min="5117" max="5117" width="17.453125" style="1" customWidth="1"/>
    <col min="5118" max="5118" width="17.1796875" style="1" customWidth="1"/>
    <col min="5119" max="5119" width="23.81640625" style="1"/>
    <col min="5120" max="5120" width="9.1796875" style="1" customWidth="1"/>
    <col min="5121" max="5121" width="28.453125" style="1" customWidth="1"/>
    <col min="5122" max="5122" width="37.54296875" style="1" customWidth="1"/>
    <col min="5123" max="5123" width="17.453125" style="1" customWidth="1"/>
    <col min="5124" max="5124" width="17.1796875" style="1" customWidth="1"/>
    <col min="5125" max="5125" width="23.81640625" style="1"/>
    <col min="5126" max="5126" width="25.453125" style="1" customWidth="1"/>
    <col min="5127" max="5127" width="19" style="1" customWidth="1"/>
    <col min="5128" max="5143" width="0" style="1" hidden="1" customWidth="1"/>
    <col min="5144" max="5370" width="9.1796875" style="1" customWidth="1"/>
    <col min="5371" max="5371" width="20" style="1" customWidth="1"/>
    <col min="5372" max="5372" width="32.81640625" style="1" customWidth="1"/>
    <col min="5373" max="5373" width="17.453125" style="1" customWidth="1"/>
    <col min="5374" max="5374" width="17.1796875" style="1" customWidth="1"/>
    <col min="5375" max="5375" width="23.81640625" style="1"/>
    <col min="5376" max="5376" width="9.1796875" style="1" customWidth="1"/>
    <col min="5377" max="5377" width="28.453125" style="1" customWidth="1"/>
    <col min="5378" max="5378" width="37.54296875" style="1" customWidth="1"/>
    <col min="5379" max="5379" width="17.453125" style="1" customWidth="1"/>
    <col min="5380" max="5380" width="17.1796875" style="1" customWidth="1"/>
    <col min="5381" max="5381" width="23.81640625" style="1"/>
    <col min="5382" max="5382" width="25.453125" style="1" customWidth="1"/>
    <col min="5383" max="5383" width="19" style="1" customWidth="1"/>
    <col min="5384" max="5399" width="0" style="1" hidden="1" customWidth="1"/>
    <col min="5400" max="5626" width="9.1796875" style="1" customWidth="1"/>
    <col min="5627" max="5627" width="20" style="1" customWidth="1"/>
    <col min="5628" max="5628" width="32.81640625" style="1" customWidth="1"/>
    <col min="5629" max="5629" width="17.453125" style="1" customWidth="1"/>
    <col min="5630" max="5630" width="17.1796875" style="1" customWidth="1"/>
    <col min="5631" max="5631" width="23.81640625" style="1"/>
    <col min="5632" max="5632" width="9.1796875" style="1" customWidth="1"/>
    <col min="5633" max="5633" width="28.453125" style="1" customWidth="1"/>
    <col min="5634" max="5634" width="37.54296875" style="1" customWidth="1"/>
    <col min="5635" max="5635" width="17.453125" style="1" customWidth="1"/>
    <col min="5636" max="5636" width="17.1796875" style="1" customWidth="1"/>
    <col min="5637" max="5637" width="23.81640625" style="1"/>
    <col min="5638" max="5638" width="25.453125" style="1" customWidth="1"/>
    <col min="5639" max="5639" width="19" style="1" customWidth="1"/>
    <col min="5640" max="5655" width="0" style="1" hidden="1" customWidth="1"/>
    <col min="5656" max="5882" width="9.1796875" style="1" customWidth="1"/>
    <col min="5883" max="5883" width="20" style="1" customWidth="1"/>
    <col min="5884" max="5884" width="32.81640625" style="1" customWidth="1"/>
    <col min="5885" max="5885" width="17.453125" style="1" customWidth="1"/>
    <col min="5886" max="5886" width="17.1796875" style="1" customWidth="1"/>
    <col min="5887" max="5887" width="23.81640625" style="1"/>
    <col min="5888" max="5888" width="9.1796875" style="1" customWidth="1"/>
    <col min="5889" max="5889" width="28.453125" style="1" customWidth="1"/>
    <col min="5890" max="5890" width="37.54296875" style="1" customWidth="1"/>
    <col min="5891" max="5891" width="17.453125" style="1" customWidth="1"/>
    <col min="5892" max="5892" width="17.1796875" style="1" customWidth="1"/>
    <col min="5893" max="5893" width="23.81640625" style="1"/>
    <col min="5894" max="5894" width="25.453125" style="1" customWidth="1"/>
    <col min="5895" max="5895" width="19" style="1" customWidth="1"/>
    <col min="5896" max="5911" width="0" style="1" hidden="1" customWidth="1"/>
    <col min="5912" max="6138" width="9.1796875" style="1" customWidth="1"/>
    <col min="6139" max="6139" width="20" style="1" customWidth="1"/>
    <col min="6140" max="6140" width="32.81640625" style="1" customWidth="1"/>
    <col min="6141" max="6141" width="17.453125" style="1" customWidth="1"/>
    <col min="6142" max="6142" width="17.1796875" style="1" customWidth="1"/>
    <col min="6143" max="6143" width="23.81640625" style="1"/>
    <col min="6144" max="6144" width="9.1796875" style="1" customWidth="1"/>
    <col min="6145" max="6145" width="28.453125" style="1" customWidth="1"/>
    <col min="6146" max="6146" width="37.54296875" style="1" customWidth="1"/>
    <col min="6147" max="6147" width="17.453125" style="1" customWidth="1"/>
    <col min="6148" max="6148" width="17.1796875" style="1" customWidth="1"/>
    <col min="6149" max="6149" width="23.81640625" style="1"/>
    <col min="6150" max="6150" width="25.453125" style="1" customWidth="1"/>
    <col min="6151" max="6151" width="19" style="1" customWidth="1"/>
    <col min="6152" max="6167" width="0" style="1" hidden="1" customWidth="1"/>
    <col min="6168" max="6394" width="9.1796875" style="1" customWidth="1"/>
    <col min="6395" max="6395" width="20" style="1" customWidth="1"/>
    <col min="6396" max="6396" width="32.81640625" style="1" customWidth="1"/>
    <col min="6397" max="6397" width="17.453125" style="1" customWidth="1"/>
    <col min="6398" max="6398" width="17.1796875" style="1" customWidth="1"/>
    <col min="6399" max="6399" width="23.81640625" style="1"/>
    <col min="6400" max="6400" width="9.1796875" style="1" customWidth="1"/>
    <col min="6401" max="6401" width="28.453125" style="1" customWidth="1"/>
    <col min="6402" max="6402" width="37.54296875" style="1" customWidth="1"/>
    <col min="6403" max="6403" width="17.453125" style="1" customWidth="1"/>
    <col min="6404" max="6404" width="17.1796875" style="1" customWidth="1"/>
    <col min="6405" max="6405" width="23.81640625" style="1"/>
    <col min="6406" max="6406" width="25.453125" style="1" customWidth="1"/>
    <col min="6407" max="6407" width="19" style="1" customWidth="1"/>
    <col min="6408" max="6423" width="0" style="1" hidden="1" customWidth="1"/>
    <col min="6424" max="6650" width="9.1796875" style="1" customWidth="1"/>
    <col min="6651" max="6651" width="20" style="1" customWidth="1"/>
    <col min="6652" max="6652" width="32.81640625" style="1" customWidth="1"/>
    <col min="6653" max="6653" width="17.453125" style="1" customWidth="1"/>
    <col min="6654" max="6654" width="17.1796875" style="1" customWidth="1"/>
    <col min="6655" max="6655" width="23.81640625" style="1"/>
    <col min="6656" max="6656" width="9.1796875" style="1" customWidth="1"/>
    <col min="6657" max="6657" width="28.453125" style="1" customWidth="1"/>
    <col min="6658" max="6658" width="37.54296875" style="1" customWidth="1"/>
    <col min="6659" max="6659" width="17.453125" style="1" customWidth="1"/>
    <col min="6660" max="6660" width="17.1796875" style="1" customWidth="1"/>
    <col min="6661" max="6661" width="23.81640625" style="1"/>
    <col min="6662" max="6662" width="25.453125" style="1" customWidth="1"/>
    <col min="6663" max="6663" width="19" style="1" customWidth="1"/>
    <col min="6664" max="6679" width="0" style="1" hidden="1" customWidth="1"/>
    <col min="6680" max="6906" width="9.1796875" style="1" customWidth="1"/>
    <col min="6907" max="6907" width="20" style="1" customWidth="1"/>
    <col min="6908" max="6908" width="32.81640625" style="1" customWidth="1"/>
    <col min="6909" max="6909" width="17.453125" style="1" customWidth="1"/>
    <col min="6910" max="6910" width="17.1796875" style="1" customWidth="1"/>
    <col min="6911" max="6911" width="23.81640625" style="1"/>
    <col min="6912" max="6912" width="9.1796875" style="1" customWidth="1"/>
    <col min="6913" max="6913" width="28.453125" style="1" customWidth="1"/>
    <col min="6914" max="6914" width="37.54296875" style="1" customWidth="1"/>
    <col min="6915" max="6915" width="17.453125" style="1" customWidth="1"/>
    <col min="6916" max="6916" width="17.1796875" style="1" customWidth="1"/>
    <col min="6917" max="6917" width="23.81640625" style="1"/>
    <col min="6918" max="6918" width="25.453125" style="1" customWidth="1"/>
    <col min="6919" max="6919" width="19" style="1" customWidth="1"/>
    <col min="6920" max="6935" width="0" style="1" hidden="1" customWidth="1"/>
    <col min="6936" max="7162" width="9.1796875" style="1" customWidth="1"/>
    <col min="7163" max="7163" width="20" style="1" customWidth="1"/>
    <col min="7164" max="7164" width="32.81640625" style="1" customWidth="1"/>
    <col min="7165" max="7165" width="17.453125" style="1" customWidth="1"/>
    <col min="7166" max="7166" width="17.1796875" style="1" customWidth="1"/>
    <col min="7167" max="7167" width="23.81640625" style="1"/>
    <col min="7168" max="7168" width="9.1796875" style="1" customWidth="1"/>
    <col min="7169" max="7169" width="28.453125" style="1" customWidth="1"/>
    <col min="7170" max="7170" width="37.54296875" style="1" customWidth="1"/>
    <col min="7171" max="7171" width="17.453125" style="1" customWidth="1"/>
    <col min="7172" max="7172" width="17.1796875" style="1" customWidth="1"/>
    <col min="7173" max="7173" width="23.81640625" style="1"/>
    <col min="7174" max="7174" width="25.453125" style="1" customWidth="1"/>
    <col min="7175" max="7175" width="19" style="1" customWidth="1"/>
    <col min="7176" max="7191" width="0" style="1" hidden="1" customWidth="1"/>
    <col min="7192" max="7418" width="9.1796875" style="1" customWidth="1"/>
    <col min="7419" max="7419" width="20" style="1" customWidth="1"/>
    <col min="7420" max="7420" width="32.81640625" style="1" customWidth="1"/>
    <col min="7421" max="7421" width="17.453125" style="1" customWidth="1"/>
    <col min="7422" max="7422" width="17.1796875" style="1" customWidth="1"/>
    <col min="7423" max="7423" width="23.81640625" style="1"/>
    <col min="7424" max="7424" width="9.1796875" style="1" customWidth="1"/>
    <col min="7425" max="7425" width="28.453125" style="1" customWidth="1"/>
    <col min="7426" max="7426" width="37.54296875" style="1" customWidth="1"/>
    <col min="7427" max="7427" width="17.453125" style="1" customWidth="1"/>
    <col min="7428" max="7428" width="17.1796875" style="1" customWidth="1"/>
    <col min="7429" max="7429" width="23.81640625" style="1"/>
    <col min="7430" max="7430" width="25.453125" style="1" customWidth="1"/>
    <col min="7431" max="7431" width="19" style="1" customWidth="1"/>
    <col min="7432" max="7447" width="0" style="1" hidden="1" customWidth="1"/>
    <col min="7448" max="7674" width="9.1796875" style="1" customWidth="1"/>
    <col min="7675" max="7675" width="20" style="1" customWidth="1"/>
    <col min="7676" max="7676" width="32.81640625" style="1" customWidth="1"/>
    <col min="7677" max="7677" width="17.453125" style="1" customWidth="1"/>
    <col min="7678" max="7678" width="17.1796875" style="1" customWidth="1"/>
    <col min="7679" max="7679" width="23.81640625" style="1"/>
    <col min="7680" max="7680" width="9.1796875" style="1" customWidth="1"/>
    <col min="7681" max="7681" width="28.453125" style="1" customWidth="1"/>
    <col min="7682" max="7682" width="37.54296875" style="1" customWidth="1"/>
    <col min="7683" max="7683" width="17.453125" style="1" customWidth="1"/>
    <col min="7684" max="7684" width="17.1796875" style="1" customWidth="1"/>
    <col min="7685" max="7685" width="23.81640625" style="1"/>
    <col min="7686" max="7686" width="25.453125" style="1" customWidth="1"/>
    <col min="7687" max="7687" width="19" style="1" customWidth="1"/>
    <col min="7688" max="7703" width="0" style="1" hidden="1" customWidth="1"/>
    <col min="7704" max="7930" width="9.1796875" style="1" customWidth="1"/>
    <col min="7931" max="7931" width="20" style="1" customWidth="1"/>
    <col min="7932" max="7932" width="32.81640625" style="1" customWidth="1"/>
    <col min="7933" max="7933" width="17.453125" style="1" customWidth="1"/>
    <col min="7934" max="7934" width="17.1796875" style="1" customWidth="1"/>
    <col min="7935" max="7935" width="23.81640625" style="1"/>
    <col min="7936" max="7936" width="9.1796875" style="1" customWidth="1"/>
    <col min="7937" max="7937" width="28.453125" style="1" customWidth="1"/>
    <col min="7938" max="7938" width="37.54296875" style="1" customWidth="1"/>
    <col min="7939" max="7939" width="17.453125" style="1" customWidth="1"/>
    <col min="7940" max="7940" width="17.1796875" style="1" customWidth="1"/>
    <col min="7941" max="7941" width="23.81640625" style="1"/>
    <col min="7942" max="7942" width="25.453125" style="1" customWidth="1"/>
    <col min="7943" max="7943" width="19" style="1" customWidth="1"/>
    <col min="7944" max="7959" width="0" style="1" hidden="1" customWidth="1"/>
    <col min="7960" max="8186" width="9.1796875" style="1" customWidth="1"/>
    <col min="8187" max="8187" width="20" style="1" customWidth="1"/>
    <col min="8188" max="8188" width="32.81640625" style="1" customWidth="1"/>
    <col min="8189" max="8189" width="17.453125" style="1" customWidth="1"/>
    <col min="8190" max="8190" width="17.1796875" style="1" customWidth="1"/>
    <col min="8191" max="8191" width="23.81640625" style="1"/>
    <col min="8192" max="8192" width="9.1796875" style="1" customWidth="1"/>
    <col min="8193" max="8193" width="28.453125" style="1" customWidth="1"/>
    <col min="8194" max="8194" width="37.54296875" style="1" customWidth="1"/>
    <col min="8195" max="8195" width="17.453125" style="1" customWidth="1"/>
    <col min="8196" max="8196" width="17.1796875" style="1" customWidth="1"/>
    <col min="8197" max="8197" width="23.81640625" style="1"/>
    <col min="8198" max="8198" width="25.453125" style="1" customWidth="1"/>
    <col min="8199" max="8199" width="19" style="1" customWidth="1"/>
    <col min="8200" max="8215" width="0" style="1" hidden="1" customWidth="1"/>
    <col min="8216" max="8442" width="9.1796875" style="1" customWidth="1"/>
    <col min="8443" max="8443" width="20" style="1" customWidth="1"/>
    <col min="8444" max="8444" width="32.81640625" style="1" customWidth="1"/>
    <col min="8445" max="8445" width="17.453125" style="1" customWidth="1"/>
    <col min="8446" max="8446" width="17.1796875" style="1" customWidth="1"/>
    <col min="8447" max="8447" width="23.81640625" style="1"/>
    <col min="8448" max="8448" width="9.1796875" style="1" customWidth="1"/>
    <col min="8449" max="8449" width="28.453125" style="1" customWidth="1"/>
    <col min="8450" max="8450" width="37.54296875" style="1" customWidth="1"/>
    <col min="8451" max="8451" width="17.453125" style="1" customWidth="1"/>
    <col min="8452" max="8452" width="17.1796875" style="1" customWidth="1"/>
    <col min="8453" max="8453" width="23.81640625" style="1"/>
    <col min="8454" max="8454" width="25.453125" style="1" customWidth="1"/>
    <col min="8455" max="8455" width="19" style="1" customWidth="1"/>
    <col min="8456" max="8471" width="0" style="1" hidden="1" customWidth="1"/>
    <col min="8472" max="8698" width="9.1796875" style="1" customWidth="1"/>
    <col min="8699" max="8699" width="20" style="1" customWidth="1"/>
    <col min="8700" max="8700" width="32.81640625" style="1" customWidth="1"/>
    <col min="8701" max="8701" width="17.453125" style="1" customWidth="1"/>
    <col min="8702" max="8702" width="17.1796875" style="1" customWidth="1"/>
    <col min="8703" max="8703" width="23.81640625" style="1"/>
    <col min="8704" max="8704" width="9.1796875" style="1" customWidth="1"/>
    <col min="8705" max="8705" width="28.453125" style="1" customWidth="1"/>
    <col min="8706" max="8706" width="37.54296875" style="1" customWidth="1"/>
    <col min="8707" max="8707" width="17.453125" style="1" customWidth="1"/>
    <col min="8708" max="8708" width="17.1796875" style="1" customWidth="1"/>
    <col min="8709" max="8709" width="23.81640625" style="1"/>
    <col min="8710" max="8710" width="25.453125" style="1" customWidth="1"/>
    <col min="8711" max="8711" width="19" style="1" customWidth="1"/>
    <col min="8712" max="8727" width="0" style="1" hidden="1" customWidth="1"/>
    <col min="8728" max="8954" width="9.1796875" style="1" customWidth="1"/>
    <col min="8955" max="8955" width="20" style="1" customWidth="1"/>
    <col min="8956" max="8956" width="32.81640625" style="1" customWidth="1"/>
    <col min="8957" max="8957" width="17.453125" style="1" customWidth="1"/>
    <col min="8958" max="8958" width="17.1796875" style="1" customWidth="1"/>
    <col min="8959" max="8959" width="23.81640625" style="1"/>
    <col min="8960" max="8960" width="9.1796875" style="1" customWidth="1"/>
    <col min="8961" max="8961" width="28.453125" style="1" customWidth="1"/>
    <col min="8962" max="8962" width="37.54296875" style="1" customWidth="1"/>
    <col min="8963" max="8963" width="17.453125" style="1" customWidth="1"/>
    <col min="8964" max="8964" width="17.1796875" style="1" customWidth="1"/>
    <col min="8965" max="8965" width="23.81640625" style="1"/>
    <col min="8966" max="8966" width="25.453125" style="1" customWidth="1"/>
    <col min="8967" max="8967" width="19" style="1" customWidth="1"/>
    <col min="8968" max="8983" width="0" style="1" hidden="1" customWidth="1"/>
    <col min="8984" max="9210" width="9.1796875" style="1" customWidth="1"/>
    <col min="9211" max="9211" width="20" style="1" customWidth="1"/>
    <col min="9212" max="9212" width="32.81640625" style="1" customWidth="1"/>
    <col min="9213" max="9213" width="17.453125" style="1" customWidth="1"/>
    <col min="9214" max="9214" width="17.1796875" style="1" customWidth="1"/>
    <col min="9215" max="9215" width="23.81640625" style="1"/>
    <col min="9216" max="9216" width="9.1796875" style="1" customWidth="1"/>
    <col min="9217" max="9217" width="28.453125" style="1" customWidth="1"/>
    <col min="9218" max="9218" width="37.54296875" style="1" customWidth="1"/>
    <col min="9219" max="9219" width="17.453125" style="1" customWidth="1"/>
    <col min="9220" max="9220" width="17.1796875" style="1" customWidth="1"/>
    <col min="9221" max="9221" width="23.81640625" style="1"/>
    <col min="9222" max="9222" width="25.453125" style="1" customWidth="1"/>
    <col min="9223" max="9223" width="19" style="1" customWidth="1"/>
    <col min="9224" max="9239" width="0" style="1" hidden="1" customWidth="1"/>
    <col min="9240" max="9466" width="9.1796875" style="1" customWidth="1"/>
    <col min="9467" max="9467" width="20" style="1" customWidth="1"/>
    <col min="9468" max="9468" width="32.81640625" style="1" customWidth="1"/>
    <col min="9469" max="9469" width="17.453125" style="1" customWidth="1"/>
    <col min="9470" max="9470" width="17.1796875" style="1" customWidth="1"/>
    <col min="9471" max="9471" width="23.81640625" style="1"/>
    <col min="9472" max="9472" width="9.1796875" style="1" customWidth="1"/>
    <col min="9473" max="9473" width="28.453125" style="1" customWidth="1"/>
    <col min="9474" max="9474" width="37.54296875" style="1" customWidth="1"/>
    <col min="9475" max="9475" width="17.453125" style="1" customWidth="1"/>
    <col min="9476" max="9476" width="17.1796875" style="1" customWidth="1"/>
    <col min="9477" max="9477" width="23.81640625" style="1"/>
    <col min="9478" max="9478" width="25.453125" style="1" customWidth="1"/>
    <col min="9479" max="9479" width="19" style="1" customWidth="1"/>
    <col min="9480" max="9495" width="0" style="1" hidden="1" customWidth="1"/>
    <col min="9496" max="9722" width="9.1796875" style="1" customWidth="1"/>
    <col min="9723" max="9723" width="20" style="1" customWidth="1"/>
    <col min="9724" max="9724" width="32.81640625" style="1" customWidth="1"/>
    <col min="9725" max="9725" width="17.453125" style="1" customWidth="1"/>
    <col min="9726" max="9726" width="17.1796875" style="1" customWidth="1"/>
    <col min="9727" max="9727" width="23.81640625" style="1"/>
    <col min="9728" max="9728" width="9.1796875" style="1" customWidth="1"/>
    <col min="9729" max="9729" width="28.453125" style="1" customWidth="1"/>
    <col min="9730" max="9730" width="37.54296875" style="1" customWidth="1"/>
    <col min="9731" max="9731" width="17.453125" style="1" customWidth="1"/>
    <col min="9732" max="9732" width="17.1796875" style="1" customWidth="1"/>
    <col min="9733" max="9733" width="23.81640625" style="1"/>
    <col min="9734" max="9734" width="25.453125" style="1" customWidth="1"/>
    <col min="9735" max="9735" width="19" style="1" customWidth="1"/>
    <col min="9736" max="9751" width="0" style="1" hidden="1" customWidth="1"/>
    <col min="9752" max="9978" width="9.1796875" style="1" customWidth="1"/>
    <col min="9979" max="9979" width="20" style="1" customWidth="1"/>
    <col min="9980" max="9980" width="32.81640625" style="1" customWidth="1"/>
    <col min="9981" max="9981" width="17.453125" style="1" customWidth="1"/>
    <col min="9982" max="9982" width="17.1796875" style="1" customWidth="1"/>
    <col min="9983" max="9983" width="23.81640625" style="1"/>
    <col min="9984" max="9984" width="9.1796875" style="1" customWidth="1"/>
    <col min="9985" max="9985" width="28.453125" style="1" customWidth="1"/>
    <col min="9986" max="9986" width="37.54296875" style="1" customWidth="1"/>
    <col min="9987" max="9987" width="17.453125" style="1" customWidth="1"/>
    <col min="9988" max="9988" width="17.1796875" style="1" customWidth="1"/>
    <col min="9989" max="9989" width="23.81640625" style="1"/>
    <col min="9990" max="9990" width="25.453125" style="1" customWidth="1"/>
    <col min="9991" max="9991" width="19" style="1" customWidth="1"/>
    <col min="9992" max="10007" width="0" style="1" hidden="1" customWidth="1"/>
    <col min="10008" max="10234" width="9.1796875" style="1" customWidth="1"/>
    <col min="10235" max="10235" width="20" style="1" customWidth="1"/>
    <col min="10236" max="10236" width="32.81640625" style="1" customWidth="1"/>
    <col min="10237" max="10237" width="17.453125" style="1" customWidth="1"/>
    <col min="10238" max="10238" width="17.1796875" style="1" customWidth="1"/>
    <col min="10239" max="10239" width="23.81640625" style="1"/>
    <col min="10240" max="10240" width="9.1796875" style="1" customWidth="1"/>
    <col min="10241" max="10241" width="28.453125" style="1" customWidth="1"/>
    <col min="10242" max="10242" width="37.54296875" style="1" customWidth="1"/>
    <col min="10243" max="10243" width="17.453125" style="1" customWidth="1"/>
    <col min="10244" max="10244" width="17.1796875" style="1" customWidth="1"/>
    <col min="10245" max="10245" width="23.81640625" style="1"/>
    <col min="10246" max="10246" width="25.453125" style="1" customWidth="1"/>
    <col min="10247" max="10247" width="19" style="1" customWidth="1"/>
    <col min="10248" max="10263" width="0" style="1" hidden="1" customWidth="1"/>
    <col min="10264" max="10490" width="9.1796875" style="1" customWidth="1"/>
    <col min="10491" max="10491" width="20" style="1" customWidth="1"/>
    <col min="10492" max="10492" width="32.81640625" style="1" customWidth="1"/>
    <col min="10493" max="10493" width="17.453125" style="1" customWidth="1"/>
    <col min="10494" max="10494" width="17.1796875" style="1" customWidth="1"/>
    <col min="10495" max="10495" width="23.81640625" style="1"/>
    <col min="10496" max="10496" width="9.1796875" style="1" customWidth="1"/>
    <col min="10497" max="10497" width="28.453125" style="1" customWidth="1"/>
    <col min="10498" max="10498" width="37.54296875" style="1" customWidth="1"/>
    <col min="10499" max="10499" width="17.453125" style="1" customWidth="1"/>
    <col min="10500" max="10500" width="17.1796875" style="1" customWidth="1"/>
    <col min="10501" max="10501" width="23.81640625" style="1"/>
    <col min="10502" max="10502" width="25.453125" style="1" customWidth="1"/>
    <col min="10503" max="10503" width="19" style="1" customWidth="1"/>
    <col min="10504" max="10519" width="0" style="1" hidden="1" customWidth="1"/>
    <col min="10520" max="10746" width="9.1796875" style="1" customWidth="1"/>
    <col min="10747" max="10747" width="20" style="1" customWidth="1"/>
    <col min="10748" max="10748" width="32.81640625" style="1" customWidth="1"/>
    <col min="10749" max="10749" width="17.453125" style="1" customWidth="1"/>
    <col min="10750" max="10750" width="17.1796875" style="1" customWidth="1"/>
    <col min="10751" max="10751" width="23.81640625" style="1"/>
    <col min="10752" max="10752" width="9.1796875" style="1" customWidth="1"/>
    <col min="10753" max="10753" width="28.453125" style="1" customWidth="1"/>
    <col min="10754" max="10754" width="37.54296875" style="1" customWidth="1"/>
    <col min="10755" max="10755" width="17.453125" style="1" customWidth="1"/>
    <col min="10756" max="10756" width="17.1796875" style="1" customWidth="1"/>
    <col min="10757" max="10757" width="23.81640625" style="1"/>
    <col min="10758" max="10758" width="25.453125" style="1" customWidth="1"/>
    <col min="10759" max="10759" width="19" style="1" customWidth="1"/>
    <col min="10760" max="10775" width="0" style="1" hidden="1" customWidth="1"/>
    <col min="10776" max="11002" width="9.1796875" style="1" customWidth="1"/>
    <col min="11003" max="11003" width="20" style="1" customWidth="1"/>
    <col min="11004" max="11004" width="32.81640625" style="1" customWidth="1"/>
    <col min="11005" max="11005" width="17.453125" style="1" customWidth="1"/>
    <col min="11006" max="11006" width="17.1796875" style="1" customWidth="1"/>
    <col min="11007" max="11007" width="23.81640625" style="1"/>
    <col min="11008" max="11008" width="9.1796875" style="1" customWidth="1"/>
    <col min="11009" max="11009" width="28.453125" style="1" customWidth="1"/>
    <col min="11010" max="11010" width="37.54296875" style="1" customWidth="1"/>
    <col min="11011" max="11011" width="17.453125" style="1" customWidth="1"/>
    <col min="11012" max="11012" width="17.1796875" style="1" customWidth="1"/>
    <col min="11013" max="11013" width="23.81640625" style="1"/>
    <col min="11014" max="11014" width="25.453125" style="1" customWidth="1"/>
    <col min="11015" max="11015" width="19" style="1" customWidth="1"/>
    <col min="11016" max="11031" width="0" style="1" hidden="1" customWidth="1"/>
    <col min="11032" max="11258" width="9.1796875" style="1" customWidth="1"/>
    <col min="11259" max="11259" width="20" style="1" customWidth="1"/>
    <col min="11260" max="11260" width="32.81640625" style="1" customWidth="1"/>
    <col min="11261" max="11261" width="17.453125" style="1" customWidth="1"/>
    <col min="11262" max="11262" width="17.1796875" style="1" customWidth="1"/>
    <col min="11263" max="11263" width="23.81640625" style="1"/>
    <col min="11264" max="11264" width="9.1796875" style="1" customWidth="1"/>
    <col min="11265" max="11265" width="28.453125" style="1" customWidth="1"/>
    <col min="11266" max="11266" width="37.54296875" style="1" customWidth="1"/>
    <col min="11267" max="11267" width="17.453125" style="1" customWidth="1"/>
    <col min="11268" max="11268" width="17.1796875" style="1" customWidth="1"/>
    <col min="11269" max="11269" width="23.81640625" style="1"/>
    <col min="11270" max="11270" width="25.453125" style="1" customWidth="1"/>
    <col min="11271" max="11271" width="19" style="1" customWidth="1"/>
    <col min="11272" max="11287" width="0" style="1" hidden="1" customWidth="1"/>
    <col min="11288" max="11514" width="9.1796875" style="1" customWidth="1"/>
    <col min="11515" max="11515" width="20" style="1" customWidth="1"/>
    <col min="11516" max="11516" width="32.81640625" style="1" customWidth="1"/>
    <col min="11517" max="11517" width="17.453125" style="1" customWidth="1"/>
    <col min="11518" max="11518" width="17.1796875" style="1" customWidth="1"/>
    <col min="11519" max="11519" width="23.81640625" style="1"/>
    <col min="11520" max="11520" width="9.1796875" style="1" customWidth="1"/>
    <col min="11521" max="11521" width="28.453125" style="1" customWidth="1"/>
    <col min="11522" max="11522" width="37.54296875" style="1" customWidth="1"/>
    <col min="11523" max="11523" width="17.453125" style="1" customWidth="1"/>
    <col min="11524" max="11524" width="17.1796875" style="1" customWidth="1"/>
    <col min="11525" max="11525" width="23.81640625" style="1"/>
    <col min="11526" max="11526" width="25.453125" style="1" customWidth="1"/>
    <col min="11527" max="11527" width="19" style="1" customWidth="1"/>
    <col min="11528" max="11543" width="0" style="1" hidden="1" customWidth="1"/>
    <col min="11544" max="11770" width="9.1796875" style="1" customWidth="1"/>
    <col min="11771" max="11771" width="20" style="1" customWidth="1"/>
    <col min="11772" max="11772" width="32.81640625" style="1" customWidth="1"/>
    <col min="11773" max="11773" width="17.453125" style="1" customWidth="1"/>
    <col min="11774" max="11774" width="17.1796875" style="1" customWidth="1"/>
    <col min="11775" max="11775" width="23.81640625" style="1"/>
    <col min="11776" max="11776" width="9.1796875" style="1" customWidth="1"/>
    <col min="11777" max="11777" width="28.453125" style="1" customWidth="1"/>
    <col min="11778" max="11778" width="37.54296875" style="1" customWidth="1"/>
    <col min="11779" max="11779" width="17.453125" style="1" customWidth="1"/>
    <col min="11780" max="11780" width="17.1796875" style="1" customWidth="1"/>
    <col min="11781" max="11781" width="23.81640625" style="1"/>
    <col min="11782" max="11782" width="25.453125" style="1" customWidth="1"/>
    <col min="11783" max="11783" width="19" style="1" customWidth="1"/>
    <col min="11784" max="11799" width="0" style="1" hidden="1" customWidth="1"/>
    <col min="11800" max="12026" width="9.1796875" style="1" customWidth="1"/>
    <col min="12027" max="12027" width="20" style="1" customWidth="1"/>
    <col min="12028" max="12028" width="32.81640625" style="1" customWidth="1"/>
    <col min="12029" max="12029" width="17.453125" style="1" customWidth="1"/>
    <col min="12030" max="12030" width="17.1796875" style="1" customWidth="1"/>
    <col min="12031" max="12031" width="23.81640625" style="1"/>
    <col min="12032" max="12032" width="9.1796875" style="1" customWidth="1"/>
    <col min="12033" max="12033" width="28.453125" style="1" customWidth="1"/>
    <col min="12034" max="12034" width="37.54296875" style="1" customWidth="1"/>
    <col min="12035" max="12035" width="17.453125" style="1" customWidth="1"/>
    <col min="12036" max="12036" width="17.1796875" style="1" customWidth="1"/>
    <col min="12037" max="12037" width="23.81640625" style="1"/>
    <col min="12038" max="12038" width="25.453125" style="1" customWidth="1"/>
    <col min="12039" max="12039" width="19" style="1" customWidth="1"/>
    <col min="12040" max="12055" width="0" style="1" hidden="1" customWidth="1"/>
    <col min="12056" max="12282" width="9.1796875" style="1" customWidth="1"/>
    <col min="12283" max="12283" width="20" style="1" customWidth="1"/>
    <col min="12284" max="12284" width="32.81640625" style="1" customWidth="1"/>
    <col min="12285" max="12285" width="17.453125" style="1" customWidth="1"/>
    <col min="12286" max="12286" width="17.1796875" style="1" customWidth="1"/>
    <col min="12287" max="12287" width="23.81640625" style="1"/>
    <col min="12288" max="12288" width="9.1796875" style="1" customWidth="1"/>
    <col min="12289" max="12289" width="28.453125" style="1" customWidth="1"/>
    <col min="12290" max="12290" width="37.54296875" style="1" customWidth="1"/>
    <col min="12291" max="12291" width="17.453125" style="1" customWidth="1"/>
    <col min="12292" max="12292" width="17.1796875" style="1" customWidth="1"/>
    <col min="12293" max="12293" width="23.81640625" style="1"/>
    <col min="12294" max="12294" width="25.453125" style="1" customWidth="1"/>
    <col min="12295" max="12295" width="19" style="1" customWidth="1"/>
    <col min="12296" max="12311" width="0" style="1" hidden="1" customWidth="1"/>
    <col min="12312" max="12538" width="9.1796875" style="1" customWidth="1"/>
    <col min="12539" max="12539" width="20" style="1" customWidth="1"/>
    <col min="12540" max="12540" width="32.81640625" style="1" customWidth="1"/>
    <col min="12541" max="12541" width="17.453125" style="1" customWidth="1"/>
    <col min="12542" max="12542" width="17.1796875" style="1" customWidth="1"/>
    <col min="12543" max="12543" width="23.81640625" style="1"/>
    <col min="12544" max="12544" width="9.1796875" style="1" customWidth="1"/>
    <col min="12545" max="12545" width="28.453125" style="1" customWidth="1"/>
    <col min="12546" max="12546" width="37.54296875" style="1" customWidth="1"/>
    <col min="12547" max="12547" width="17.453125" style="1" customWidth="1"/>
    <col min="12548" max="12548" width="17.1796875" style="1" customWidth="1"/>
    <col min="12549" max="12549" width="23.81640625" style="1"/>
    <col min="12550" max="12550" width="25.453125" style="1" customWidth="1"/>
    <col min="12551" max="12551" width="19" style="1" customWidth="1"/>
    <col min="12552" max="12567" width="0" style="1" hidden="1" customWidth="1"/>
    <col min="12568" max="12794" width="9.1796875" style="1" customWidth="1"/>
    <col min="12795" max="12795" width="20" style="1" customWidth="1"/>
    <col min="12796" max="12796" width="32.81640625" style="1" customWidth="1"/>
    <col min="12797" max="12797" width="17.453125" style="1" customWidth="1"/>
    <col min="12798" max="12798" width="17.1796875" style="1" customWidth="1"/>
    <col min="12799" max="12799" width="23.81640625" style="1"/>
    <col min="12800" max="12800" width="9.1796875" style="1" customWidth="1"/>
    <col min="12801" max="12801" width="28.453125" style="1" customWidth="1"/>
    <col min="12802" max="12802" width="37.54296875" style="1" customWidth="1"/>
    <col min="12803" max="12803" width="17.453125" style="1" customWidth="1"/>
    <col min="12804" max="12804" width="17.1796875" style="1" customWidth="1"/>
    <col min="12805" max="12805" width="23.81640625" style="1"/>
    <col min="12806" max="12806" width="25.453125" style="1" customWidth="1"/>
    <col min="12807" max="12807" width="19" style="1" customWidth="1"/>
    <col min="12808" max="12823" width="0" style="1" hidden="1" customWidth="1"/>
    <col min="12824" max="13050" width="9.1796875" style="1" customWidth="1"/>
    <col min="13051" max="13051" width="20" style="1" customWidth="1"/>
    <col min="13052" max="13052" width="32.81640625" style="1" customWidth="1"/>
    <col min="13053" max="13053" width="17.453125" style="1" customWidth="1"/>
    <col min="13054" max="13054" width="17.1796875" style="1" customWidth="1"/>
    <col min="13055" max="13055" width="23.81640625" style="1"/>
    <col min="13056" max="13056" width="9.1796875" style="1" customWidth="1"/>
    <col min="13057" max="13057" width="28.453125" style="1" customWidth="1"/>
    <col min="13058" max="13058" width="37.54296875" style="1" customWidth="1"/>
    <col min="13059" max="13059" width="17.453125" style="1" customWidth="1"/>
    <col min="13060" max="13060" width="17.1796875" style="1" customWidth="1"/>
    <col min="13061" max="13061" width="23.81640625" style="1"/>
    <col min="13062" max="13062" width="25.453125" style="1" customWidth="1"/>
    <col min="13063" max="13063" width="19" style="1" customWidth="1"/>
    <col min="13064" max="13079" width="0" style="1" hidden="1" customWidth="1"/>
    <col min="13080" max="13306" width="9.1796875" style="1" customWidth="1"/>
    <col min="13307" max="13307" width="20" style="1" customWidth="1"/>
    <col min="13308" max="13308" width="32.81640625" style="1" customWidth="1"/>
    <col min="13309" max="13309" width="17.453125" style="1" customWidth="1"/>
    <col min="13310" max="13310" width="17.1796875" style="1" customWidth="1"/>
    <col min="13311" max="13311" width="23.81640625" style="1"/>
    <col min="13312" max="13312" width="9.1796875" style="1" customWidth="1"/>
    <col min="13313" max="13313" width="28.453125" style="1" customWidth="1"/>
    <col min="13314" max="13314" width="37.54296875" style="1" customWidth="1"/>
    <col min="13315" max="13315" width="17.453125" style="1" customWidth="1"/>
    <col min="13316" max="13316" width="17.1796875" style="1" customWidth="1"/>
    <col min="13317" max="13317" width="23.81640625" style="1"/>
    <col min="13318" max="13318" width="25.453125" style="1" customWidth="1"/>
    <col min="13319" max="13319" width="19" style="1" customWidth="1"/>
    <col min="13320" max="13335" width="0" style="1" hidden="1" customWidth="1"/>
    <col min="13336" max="13562" width="9.1796875" style="1" customWidth="1"/>
    <col min="13563" max="13563" width="20" style="1" customWidth="1"/>
    <col min="13564" max="13564" width="32.81640625" style="1" customWidth="1"/>
    <col min="13565" max="13565" width="17.453125" style="1" customWidth="1"/>
    <col min="13566" max="13566" width="17.1796875" style="1" customWidth="1"/>
    <col min="13567" max="13567" width="23.81640625" style="1"/>
    <col min="13568" max="13568" width="9.1796875" style="1" customWidth="1"/>
    <col min="13569" max="13569" width="28.453125" style="1" customWidth="1"/>
    <col min="13570" max="13570" width="37.54296875" style="1" customWidth="1"/>
    <col min="13571" max="13571" width="17.453125" style="1" customWidth="1"/>
    <col min="13572" max="13572" width="17.1796875" style="1" customWidth="1"/>
    <col min="13573" max="13573" width="23.81640625" style="1"/>
    <col min="13574" max="13574" width="25.453125" style="1" customWidth="1"/>
    <col min="13575" max="13575" width="19" style="1" customWidth="1"/>
    <col min="13576" max="13591" width="0" style="1" hidden="1" customWidth="1"/>
    <col min="13592" max="13818" width="9.1796875" style="1" customWidth="1"/>
    <col min="13819" max="13819" width="20" style="1" customWidth="1"/>
    <col min="13820" max="13820" width="32.81640625" style="1" customWidth="1"/>
    <col min="13821" max="13821" width="17.453125" style="1" customWidth="1"/>
    <col min="13822" max="13822" width="17.1796875" style="1" customWidth="1"/>
    <col min="13823" max="13823" width="23.81640625" style="1"/>
    <col min="13824" max="13824" width="9.1796875" style="1" customWidth="1"/>
    <col min="13825" max="13825" width="28.453125" style="1" customWidth="1"/>
    <col min="13826" max="13826" width="37.54296875" style="1" customWidth="1"/>
    <col min="13827" max="13827" width="17.453125" style="1" customWidth="1"/>
    <col min="13828" max="13828" width="17.1796875" style="1" customWidth="1"/>
    <col min="13829" max="13829" width="23.81640625" style="1"/>
    <col min="13830" max="13830" width="25.453125" style="1" customWidth="1"/>
    <col min="13831" max="13831" width="19" style="1" customWidth="1"/>
    <col min="13832" max="13847" width="0" style="1" hidden="1" customWidth="1"/>
    <col min="13848" max="14074" width="9.1796875" style="1" customWidth="1"/>
    <col min="14075" max="14075" width="20" style="1" customWidth="1"/>
    <col min="14076" max="14076" width="32.81640625" style="1" customWidth="1"/>
    <col min="14077" max="14077" width="17.453125" style="1" customWidth="1"/>
    <col min="14078" max="14078" width="17.1796875" style="1" customWidth="1"/>
    <col min="14079" max="14079" width="23.81640625" style="1"/>
    <col min="14080" max="14080" width="9.1796875" style="1" customWidth="1"/>
    <col min="14081" max="14081" width="28.453125" style="1" customWidth="1"/>
    <col min="14082" max="14082" width="37.54296875" style="1" customWidth="1"/>
    <col min="14083" max="14083" width="17.453125" style="1" customWidth="1"/>
    <col min="14084" max="14084" width="17.1796875" style="1" customWidth="1"/>
    <col min="14085" max="14085" width="23.81640625" style="1"/>
    <col min="14086" max="14086" width="25.453125" style="1" customWidth="1"/>
    <col min="14087" max="14087" width="19" style="1" customWidth="1"/>
    <col min="14088" max="14103" width="0" style="1" hidden="1" customWidth="1"/>
    <col min="14104" max="14330" width="9.1796875" style="1" customWidth="1"/>
    <col min="14331" max="14331" width="20" style="1" customWidth="1"/>
    <col min="14332" max="14332" width="32.81640625" style="1" customWidth="1"/>
    <col min="14333" max="14333" width="17.453125" style="1" customWidth="1"/>
    <col min="14334" max="14334" width="17.1796875" style="1" customWidth="1"/>
    <col min="14335" max="14335" width="23.81640625" style="1"/>
    <col min="14336" max="14336" width="9.1796875" style="1" customWidth="1"/>
    <col min="14337" max="14337" width="28.453125" style="1" customWidth="1"/>
    <col min="14338" max="14338" width="37.54296875" style="1" customWidth="1"/>
    <col min="14339" max="14339" width="17.453125" style="1" customWidth="1"/>
    <col min="14340" max="14340" width="17.1796875" style="1" customWidth="1"/>
    <col min="14341" max="14341" width="23.81640625" style="1"/>
    <col min="14342" max="14342" width="25.453125" style="1" customWidth="1"/>
    <col min="14343" max="14343" width="19" style="1" customWidth="1"/>
    <col min="14344" max="14359" width="0" style="1" hidden="1" customWidth="1"/>
    <col min="14360" max="14586" width="9.1796875" style="1" customWidth="1"/>
    <col min="14587" max="14587" width="20" style="1" customWidth="1"/>
    <col min="14588" max="14588" width="32.81640625" style="1" customWidth="1"/>
    <col min="14589" max="14589" width="17.453125" style="1" customWidth="1"/>
    <col min="14590" max="14590" width="17.1796875" style="1" customWidth="1"/>
    <col min="14591" max="14591" width="23.81640625" style="1"/>
    <col min="14592" max="14592" width="9.1796875" style="1" customWidth="1"/>
    <col min="14593" max="14593" width="28.453125" style="1" customWidth="1"/>
    <col min="14594" max="14594" width="37.54296875" style="1" customWidth="1"/>
    <col min="14595" max="14595" width="17.453125" style="1" customWidth="1"/>
    <col min="14596" max="14596" width="17.1796875" style="1" customWidth="1"/>
    <col min="14597" max="14597" width="23.81640625" style="1"/>
    <col min="14598" max="14598" width="25.453125" style="1" customWidth="1"/>
    <col min="14599" max="14599" width="19" style="1" customWidth="1"/>
    <col min="14600" max="14615" width="0" style="1" hidden="1" customWidth="1"/>
    <col min="14616" max="14842" width="9.1796875" style="1" customWidth="1"/>
    <col min="14843" max="14843" width="20" style="1" customWidth="1"/>
    <col min="14844" max="14844" width="32.81640625" style="1" customWidth="1"/>
    <col min="14845" max="14845" width="17.453125" style="1" customWidth="1"/>
    <col min="14846" max="14846" width="17.1796875" style="1" customWidth="1"/>
    <col min="14847" max="14847" width="23.81640625" style="1"/>
    <col min="14848" max="14848" width="9.1796875" style="1" customWidth="1"/>
    <col min="14849" max="14849" width="28.453125" style="1" customWidth="1"/>
    <col min="14850" max="14850" width="37.54296875" style="1" customWidth="1"/>
    <col min="14851" max="14851" width="17.453125" style="1" customWidth="1"/>
    <col min="14852" max="14852" width="17.1796875" style="1" customWidth="1"/>
    <col min="14853" max="14853" width="23.81640625" style="1"/>
    <col min="14854" max="14854" width="25.453125" style="1" customWidth="1"/>
    <col min="14855" max="14855" width="19" style="1" customWidth="1"/>
    <col min="14856" max="14871" width="0" style="1" hidden="1" customWidth="1"/>
    <col min="14872" max="15098" width="9.1796875" style="1" customWidth="1"/>
    <col min="15099" max="15099" width="20" style="1" customWidth="1"/>
    <col min="15100" max="15100" width="32.81640625" style="1" customWidth="1"/>
    <col min="15101" max="15101" width="17.453125" style="1" customWidth="1"/>
    <col min="15102" max="15102" width="17.1796875" style="1" customWidth="1"/>
    <col min="15103" max="15103" width="23.81640625" style="1"/>
    <col min="15104" max="15104" width="9.1796875" style="1" customWidth="1"/>
    <col min="15105" max="15105" width="28.453125" style="1" customWidth="1"/>
    <col min="15106" max="15106" width="37.54296875" style="1" customWidth="1"/>
    <col min="15107" max="15107" width="17.453125" style="1" customWidth="1"/>
    <col min="15108" max="15108" width="17.1796875" style="1" customWidth="1"/>
    <col min="15109" max="15109" width="23.81640625" style="1"/>
    <col min="15110" max="15110" width="25.453125" style="1" customWidth="1"/>
    <col min="15111" max="15111" width="19" style="1" customWidth="1"/>
    <col min="15112" max="15127" width="0" style="1" hidden="1" customWidth="1"/>
    <col min="15128" max="15354" width="9.1796875" style="1" customWidth="1"/>
    <col min="15355" max="15355" width="20" style="1" customWidth="1"/>
    <col min="15356" max="15356" width="32.81640625" style="1" customWidth="1"/>
    <col min="15357" max="15357" width="17.453125" style="1" customWidth="1"/>
    <col min="15358" max="15358" width="17.1796875" style="1" customWidth="1"/>
    <col min="15359" max="15359" width="23.81640625" style="1"/>
    <col min="15360" max="15360" width="9.1796875" style="1" customWidth="1"/>
    <col min="15361" max="15361" width="28.453125" style="1" customWidth="1"/>
    <col min="15362" max="15362" width="37.54296875" style="1" customWidth="1"/>
    <col min="15363" max="15363" width="17.453125" style="1" customWidth="1"/>
    <col min="15364" max="15364" width="17.1796875" style="1" customWidth="1"/>
    <col min="15365" max="15365" width="23.81640625" style="1"/>
    <col min="15366" max="15366" width="25.453125" style="1" customWidth="1"/>
    <col min="15367" max="15367" width="19" style="1" customWidth="1"/>
    <col min="15368" max="15383" width="0" style="1" hidden="1" customWidth="1"/>
    <col min="15384" max="15610" width="9.1796875" style="1" customWidth="1"/>
    <col min="15611" max="15611" width="20" style="1" customWidth="1"/>
    <col min="15612" max="15612" width="32.81640625" style="1" customWidth="1"/>
    <col min="15613" max="15613" width="17.453125" style="1" customWidth="1"/>
    <col min="15614" max="15614" width="17.1796875" style="1" customWidth="1"/>
    <col min="15615" max="15615" width="23.81640625" style="1"/>
    <col min="15616" max="15616" width="9.1796875" style="1" customWidth="1"/>
    <col min="15617" max="15617" width="28.453125" style="1" customWidth="1"/>
    <col min="15618" max="15618" width="37.54296875" style="1" customWidth="1"/>
    <col min="15619" max="15619" width="17.453125" style="1" customWidth="1"/>
    <col min="15620" max="15620" width="17.1796875" style="1" customWidth="1"/>
    <col min="15621" max="15621" width="23.81640625" style="1"/>
    <col min="15622" max="15622" width="25.453125" style="1" customWidth="1"/>
    <col min="15623" max="15623" width="19" style="1" customWidth="1"/>
    <col min="15624" max="15639" width="0" style="1" hidden="1" customWidth="1"/>
    <col min="15640" max="15866" width="9.1796875" style="1" customWidth="1"/>
    <col min="15867" max="15867" width="20" style="1" customWidth="1"/>
    <col min="15868" max="15868" width="32.81640625" style="1" customWidth="1"/>
    <col min="15869" max="15869" width="17.453125" style="1" customWidth="1"/>
    <col min="15870" max="15870" width="17.1796875" style="1" customWidth="1"/>
    <col min="15871" max="15871" width="23.81640625" style="1"/>
    <col min="15872" max="15872" width="9.1796875" style="1" customWidth="1"/>
    <col min="15873" max="15873" width="28.453125" style="1" customWidth="1"/>
    <col min="15874" max="15874" width="37.54296875" style="1" customWidth="1"/>
    <col min="15875" max="15875" width="17.453125" style="1" customWidth="1"/>
    <col min="15876" max="15876" width="17.1796875" style="1" customWidth="1"/>
    <col min="15877" max="15877" width="23.81640625" style="1"/>
    <col min="15878" max="15878" width="25.453125" style="1" customWidth="1"/>
    <col min="15879" max="15879" width="19" style="1" customWidth="1"/>
    <col min="15880" max="15895" width="0" style="1" hidden="1" customWidth="1"/>
    <col min="15896" max="16122" width="9.1796875" style="1" customWidth="1"/>
    <col min="16123" max="16123" width="20" style="1" customWidth="1"/>
    <col min="16124" max="16124" width="32.81640625" style="1" customWidth="1"/>
    <col min="16125" max="16125" width="17.453125" style="1" customWidth="1"/>
    <col min="16126" max="16126" width="17.1796875" style="1" customWidth="1"/>
    <col min="16127" max="16127" width="23.81640625" style="1"/>
    <col min="16128" max="16128" width="9.1796875" style="1" customWidth="1"/>
    <col min="16129" max="16129" width="28.453125" style="1" customWidth="1"/>
    <col min="16130" max="16130" width="37.54296875" style="1" customWidth="1"/>
    <col min="16131" max="16131" width="17.453125" style="1" customWidth="1"/>
    <col min="16132" max="16132" width="17.1796875" style="1" customWidth="1"/>
    <col min="16133" max="16133" width="23.81640625" style="1"/>
    <col min="16134" max="16134" width="25.453125" style="1" customWidth="1"/>
    <col min="16135" max="16135" width="19" style="1" customWidth="1"/>
    <col min="16136" max="16151" width="0" style="1" hidden="1" customWidth="1"/>
    <col min="16152" max="16378" width="9.1796875" style="1" customWidth="1"/>
    <col min="16379" max="16379" width="20" style="1" customWidth="1"/>
    <col min="16380" max="16380" width="32.81640625" style="1" customWidth="1"/>
    <col min="16381" max="16381" width="17.453125" style="1" customWidth="1"/>
    <col min="16382" max="16384" width="17.1796875" style="1" customWidth="1"/>
  </cols>
  <sheetData>
    <row r="1" spans="2:17" ht="42.75" customHeight="1" thickBot="1" x14ac:dyDescent="0.3">
      <c r="B1" s="234" t="s">
        <v>0</v>
      </c>
      <c r="C1" s="235"/>
      <c r="D1" s="235"/>
      <c r="E1" s="2" t="s">
        <v>1</v>
      </c>
      <c r="F1" s="3" t="str">
        <f>K9</f>
        <v>May</v>
      </c>
      <c r="G1" s="3">
        <f>K8</f>
        <v>2024</v>
      </c>
      <c r="H1" s="4"/>
      <c r="I1" s="5"/>
      <c r="J1" s="6"/>
      <c r="K1" s="6"/>
      <c r="L1" s="6"/>
      <c r="M1" s="7"/>
      <c r="N1" s="7"/>
    </row>
    <row r="2" spans="2:17" ht="8.25" customHeight="1" thickBot="1" x14ac:dyDescent="0.3">
      <c r="B2" s="8"/>
      <c r="C2" s="9"/>
      <c r="D2" s="9"/>
      <c r="E2" s="9"/>
      <c r="F2" s="9"/>
      <c r="G2" s="9"/>
      <c r="H2" s="9"/>
      <c r="I2" s="9"/>
    </row>
    <row r="3" spans="2:17" ht="20.25" customHeight="1" x14ac:dyDescent="0.25">
      <c r="B3" s="11" t="s">
        <v>2</v>
      </c>
      <c r="C3" s="236" t="s">
        <v>3</v>
      </c>
      <c r="D3" s="236"/>
      <c r="E3" s="236"/>
      <c r="F3" s="12" t="s">
        <v>4</v>
      </c>
      <c r="G3" s="236" t="s">
        <v>5</v>
      </c>
      <c r="H3" s="237"/>
      <c r="I3" s="9"/>
    </row>
    <row r="4" spans="2:17" ht="111" customHeight="1" thickBot="1" x14ac:dyDescent="0.3">
      <c r="B4" s="13" t="s">
        <v>6</v>
      </c>
      <c r="C4" s="238" t="s">
        <v>155</v>
      </c>
      <c r="D4" s="239"/>
      <c r="E4" s="239"/>
      <c r="F4" s="116" t="s">
        <v>153</v>
      </c>
      <c r="G4" s="240" t="s">
        <v>154</v>
      </c>
      <c r="H4" s="241"/>
      <c r="I4" s="118"/>
    </row>
    <row r="5" spans="2:17" ht="20.25" customHeight="1" thickBot="1" x14ac:dyDescent="0.3">
      <c r="B5" s="9"/>
      <c r="C5" s="9"/>
      <c r="D5" s="9"/>
      <c r="E5" s="9"/>
      <c r="F5" s="9"/>
      <c r="G5" s="9"/>
      <c r="H5" s="9"/>
      <c r="I5" s="9"/>
    </row>
    <row r="6" spans="2:17" ht="24" customHeight="1" thickBot="1" x14ac:dyDescent="0.3">
      <c r="B6" s="242" t="s">
        <v>7</v>
      </c>
      <c r="C6" s="242"/>
      <c r="D6" s="242"/>
      <c r="E6" s="242"/>
      <c r="F6" s="243" t="str">
        <f>CONCATENATE(F1," 1, ",G1)</f>
        <v>May 1, 2024</v>
      </c>
      <c r="G6" s="243" t="e">
        <f>CONCATENATE(#REF!," 1, ",#REF!)</f>
        <v>#REF!</v>
      </c>
      <c r="H6" s="14"/>
      <c r="I6" s="9"/>
      <c r="J6" s="224" t="s">
        <v>119</v>
      </c>
      <c r="K6" s="225"/>
      <c r="M6" s="226" t="s">
        <v>120</v>
      </c>
      <c r="N6" s="169"/>
    </row>
    <row r="7" spans="2:17" ht="24" customHeight="1" x14ac:dyDescent="0.25">
      <c r="B7" s="231" t="s">
        <v>156</v>
      </c>
      <c r="C7" s="231"/>
      <c r="D7" s="231"/>
      <c r="E7" s="231"/>
      <c r="F7" s="15">
        <v>630</v>
      </c>
      <c r="G7" s="16" t="s">
        <v>8</v>
      </c>
      <c r="H7" s="16"/>
      <c r="I7" s="16"/>
      <c r="J7" s="74"/>
      <c r="K7" s="75"/>
      <c r="M7" s="227"/>
      <c r="N7" s="228"/>
    </row>
    <row r="8" spans="2:17" ht="24" customHeight="1" x14ac:dyDescent="0.25">
      <c r="B8" s="215" t="s">
        <v>9</v>
      </c>
      <c r="C8" s="215"/>
      <c r="D8" s="215"/>
      <c r="E8" s="215"/>
      <c r="F8" s="215"/>
      <c r="G8" s="215"/>
      <c r="H8" s="215"/>
      <c r="I8" s="117"/>
      <c r="J8" s="76" t="s">
        <v>121</v>
      </c>
      <c r="K8" s="77">
        <v>2024</v>
      </c>
      <c r="M8" s="229"/>
      <c r="N8" s="230"/>
    </row>
    <row r="9" spans="2:17" ht="24" customHeight="1" x14ac:dyDescent="0.25">
      <c r="B9" s="215" t="s">
        <v>10</v>
      </c>
      <c r="C9" s="215"/>
      <c r="D9" s="215"/>
      <c r="E9" s="215"/>
      <c r="F9" s="215"/>
      <c r="G9" s="215"/>
      <c r="H9" s="215"/>
      <c r="I9" s="117"/>
      <c r="J9" s="76" t="s">
        <v>122</v>
      </c>
      <c r="K9" s="77" t="s">
        <v>132</v>
      </c>
      <c r="L9" s="78"/>
      <c r="M9" s="79" t="s">
        <v>124</v>
      </c>
      <c r="N9" s="80">
        <v>2024</v>
      </c>
    </row>
    <row r="10" spans="2:17" ht="24" customHeight="1" thickBot="1" x14ac:dyDescent="0.3">
      <c r="B10" s="232" t="s">
        <v>11</v>
      </c>
      <c r="C10" s="232"/>
      <c r="D10" s="233" t="str">
        <f>CONCATENATE("The ",F1," ",G1," Average is")</f>
        <v>The May 2024 Average is</v>
      </c>
      <c r="E10" s="233"/>
      <c r="F10" s="233"/>
      <c r="G10" s="17">
        <f>K13</f>
        <v>623</v>
      </c>
      <c r="H10" s="18" t="s">
        <v>12</v>
      </c>
      <c r="I10" s="19"/>
      <c r="J10" s="81"/>
      <c r="K10" s="82"/>
      <c r="M10" s="83" t="s">
        <v>125</v>
      </c>
      <c r="N10" s="84" t="s">
        <v>126</v>
      </c>
    </row>
    <row r="11" spans="2:17" ht="24" customHeight="1" thickBot="1" x14ac:dyDescent="0.3">
      <c r="B11" s="221" t="s">
        <v>13</v>
      </c>
      <c r="C11" s="221"/>
      <c r="D11" s="221"/>
      <c r="E11" s="221"/>
      <c r="F11" s="221"/>
      <c r="G11" s="221"/>
      <c r="H11" s="221"/>
      <c r="I11" s="20"/>
      <c r="J11" s="222" t="s">
        <v>0</v>
      </c>
      <c r="K11" s="223"/>
      <c r="M11" s="83" t="s">
        <v>127</v>
      </c>
      <c r="N11" s="85" t="s">
        <v>106</v>
      </c>
      <c r="P11" s="21"/>
      <c r="Q11" s="21"/>
    </row>
    <row r="12" spans="2:17" ht="24" customHeight="1" x14ac:dyDescent="0.25">
      <c r="B12" s="215" t="s">
        <v>157</v>
      </c>
      <c r="C12" s="215"/>
      <c r="D12" s="215"/>
      <c r="E12" s="215"/>
      <c r="F12" s="15">
        <v>630</v>
      </c>
      <c r="G12" s="16" t="s">
        <v>8</v>
      </c>
      <c r="I12" s="16"/>
      <c r="J12" s="76" t="s">
        <v>128</v>
      </c>
      <c r="K12" s="86">
        <v>630</v>
      </c>
      <c r="M12" s="83" t="s">
        <v>129</v>
      </c>
      <c r="N12" s="85" t="s">
        <v>106</v>
      </c>
      <c r="P12" s="21"/>
      <c r="Q12" s="21"/>
    </row>
    <row r="13" spans="2:17" ht="24" customHeight="1" thickBot="1" x14ac:dyDescent="0.3">
      <c r="B13" s="215" t="s">
        <v>14</v>
      </c>
      <c r="C13" s="215"/>
      <c r="D13" s="215"/>
      <c r="E13" s="215"/>
      <c r="F13" s="215"/>
      <c r="G13" s="215"/>
      <c r="H13" s="215"/>
      <c r="I13" s="117"/>
      <c r="J13" s="87" t="s">
        <v>130</v>
      </c>
      <c r="K13" s="88">
        <v>623</v>
      </c>
      <c r="M13" s="83" t="s">
        <v>131</v>
      </c>
      <c r="N13" s="85" t="s">
        <v>106</v>
      </c>
      <c r="P13" s="21"/>
      <c r="Q13" s="21"/>
    </row>
    <row r="14" spans="2:17" ht="24" customHeight="1" x14ac:dyDescent="0.25">
      <c r="B14" s="215" t="s">
        <v>15</v>
      </c>
      <c r="C14" s="215"/>
      <c r="D14" s="215"/>
      <c r="E14" s="215"/>
      <c r="F14" s="215"/>
      <c r="G14" s="215"/>
      <c r="H14" s="215"/>
      <c r="I14" s="117"/>
      <c r="J14" s="1"/>
      <c r="K14" s="1"/>
      <c r="M14" s="83" t="s">
        <v>123</v>
      </c>
      <c r="N14" s="89">
        <v>604</v>
      </c>
      <c r="P14" s="21"/>
      <c r="Q14" s="21"/>
    </row>
    <row r="15" spans="2:17" ht="24" customHeight="1" x14ac:dyDescent="0.25">
      <c r="B15" s="215" t="s">
        <v>16</v>
      </c>
      <c r="C15" s="215"/>
      <c r="D15" s="215"/>
      <c r="E15" s="215"/>
      <c r="F15" s="215"/>
      <c r="G15" s="215"/>
      <c r="H15" s="215"/>
      <c r="I15" s="117"/>
      <c r="J15" s="1"/>
      <c r="K15" s="1"/>
      <c r="M15" s="83" t="s">
        <v>132</v>
      </c>
      <c r="N15" s="89">
        <v>623</v>
      </c>
      <c r="P15" s="21"/>
      <c r="Q15" s="21"/>
    </row>
    <row r="16" spans="2:17" ht="24" customHeight="1" x14ac:dyDescent="0.25">
      <c r="B16" s="215" t="s">
        <v>17</v>
      </c>
      <c r="C16" s="215"/>
      <c r="D16" s="215"/>
      <c r="E16" s="215"/>
      <c r="F16" s="215"/>
      <c r="G16" s="215"/>
      <c r="H16" s="215"/>
      <c r="I16" s="117"/>
      <c r="J16" s="1"/>
      <c r="K16" s="1"/>
      <c r="M16" s="83" t="s">
        <v>133</v>
      </c>
      <c r="N16" s="89"/>
      <c r="P16" s="21"/>
      <c r="Q16" s="21"/>
    </row>
    <row r="17" spans="2:17" ht="24" customHeight="1" x14ac:dyDescent="0.25">
      <c r="B17" s="215" t="s">
        <v>18</v>
      </c>
      <c r="C17" s="215"/>
      <c r="D17" s="215"/>
      <c r="E17" s="215"/>
      <c r="F17" s="215"/>
      <c r="G17" s="215"/>
      <c r="H17" s="215"/>
      <c r="I17" s="117"/>
      <c r="J17" s="1"/>
      <c r="K17" s="1"/>
      <c r="M17" s="83" t="s">
        <v>134</v>
      </c>
      <c r="N17" s="89"/>
      <c r="P17" s="21"/>
      <c r="Q17" s="21"/>
    </row>
    <row r="18" spans="2:17" ht="24" customHeight="1" thickBot="1" x14ac:dyDescent="0.3">
      <c r="B18" s="216" t="s">
        <v>19</v>
      </c>
      <c r="C18" s="217"/>
      <c r="D18" s="217"/>
      <c r="E18" s="217"/>
      <c r="F18" s="217"/>
      <c r="G18" s="217"/>
      <c r="H18" s="217"/>
      <c r="I18" s="22"/>
      <c r="J18" s="90"/>
      <c r="K18" s="91"/>
      <c r="M18" s="83" t="s">
        <v>135</v>
      </c>
      <c r="N18" s="89"/>
      <c r="P18" s="21"/>
      <c r="Q18" s="21"/>
    </row>
    <row r="19" spans="2:17" ht="47.5" customHeight="1" thickBot="1" x14ac:dyDescent="0.3">
      <c r="B19" s="244" t="s">
        <v>169</v>
      </c>
      <c r="C19" s="245"/>
      <c r="D19" s="245"/>
      <c r="E19" s="245"/>
      <c r="F19" s="245"/>
      <c r="G19" s="245"/>
      <c r="H19" s="246"/>
      <c r="I19" s="22"/>
      <c r="J19" s="90"/>
      <c r="K19" s="91"/>
      <c r="M19" s="83"/>
      <c r="N19" s="89"/>
      <c r="P19" s="21"/>
      <c r="Q19" s="21"/>
    </row>
    <row r="20" spans="2:17" ht="33.65" customHeight="1" thickBot="1" x14ac:dyDescent="0.3">
      <c r="B20" s="190" t="s">
        <v>20</v>
      </c>
      <c r="C20" s="161"/>
      <c r="D20" s="161"/>
      <c r="E20" s="161"/>
      <c r="F20" s="161"/>
      <c r="G20" s="161"/>
      <c r="H20" s="162"/>
      <c r="I20" s="9"/>
      <c r="J20" s="92"/>
      <c r="K20" s="91"/>
      <c r="M20" s="83" t="s">
        <v>136</v>
      </c>
      <c r="N20" s="89"/>
      <c r="P20" s="21"/>
      <c r="Q20" s="21"/>
    </row>
    <row r="21" spans="2:17" ht="33.65" customHeight="1" thickBot="1" x14ac:dyDescent="0.3">
      <c r="B21" s="23" t="s">
        <v>21</v>
      </c>
      <c r="C21" s="24" t="s">
        <v>22</v>
      </c>
      <c r="D21" s="25" t="s">
        <v>23</v>
      </c>
      <c r="E21" s="25" t="s">
        <v>24</v>
      </c>
      <c r="F21" s="25" t="s">
        <v>25</v>
      </c>
      <c r="G21" s="182" t="s">
        <v>26</v>
      </c>
      <c r="H21" s="183"/>
      <c r="I21" s="26"/>
      <c r="J21" s="92"/>
      <c r="K21" s="91"/>
      <c r="M21" s="83" t="s">
        <v>137</v>
      </c>
      <c r="N21" s="89"/>
      <c r="P21" s="21"/>
      <c r="Q21" s="21"/>
    </row>
    <row r="22" spans="2:17" ht="29.15" customHeight="1" x14ac:dyDescent="0.3">
      <c r="B22" s="114" t="s">
        <v>27</v>
      </c>
      <c r="C22" s="115" t="s">
        <v>28</v>
      </c>
      <c r="D22" s="65">
        <v>100</v>
      </c>
      <c r="E22" s="66">
        <v>0.2</v>
      </c>
      <c r="F22" s="67">
        <v>100.2</v>
      </c>
      <c r="G22" s="184">
        <f t="shared" ref="G22:G51" si="0">IF((ABS((($K$13-$K$12)/235)*F22/100))&gt;0.01, ((($K$13-$K$12)/235)*F22/100), 0)</f>
        <v>-2.9846808510638301E-2</v>
      </c>
      <c r="H22" s="185" t="e">
        <f t="shared" ref="H22:H27" si="1">IF((ABS((J13-J12)*E22/100))&gt;0.1, (J13-J12)*E22/100, 0)</f>
        <v>#VALUE!</v>
      </c>
      <c r="I22" s="31"/>
      <c r="K22" s="91"/>
      <c r="L22" s="1"/>
      <c r="M22" s="83" t="s">
        <v>138</v>
      </c>
      <c r="N22" s="89"/>
      <c r="P22" s="21"/>
      <c r="Q22" s="21"/>
    </row>
    <row r="23" spans="2:17" ht="29.15" customHeight="1" thickBot="1" x14ac:dyDescent="0.35">
      <c r="B23" s="32">
        <v>702.30010000000004</v>
      </c>
      <c r="C23" s="33" t="s">
        <v>29</v>
      </c>
      <c r="D23" s="34">
        <v>55</v>
      </c>
      <c r="E23" s="34">
        <v>1.7</v>
      </c>
      <c r="F23" s="35">
        <v>56.7</v>
      </c>
      <c r="G23" s="188">
        <f t="shared" si="0"/>
        <v>-1.688936170212766E-2</v>
      </c>
      <c r="H23" s="189" t="e">
        <f t="shared" si="1"/>
        <v>#VALUE!</v>
      </c>
      <c r="I23" s="31"/>
      <c r="M23" s="93" t="s">
        <v>139</v>
      </c>
      <c r="N23" s="94"/>
    </row>
    <row r="24" spans="2:17" ht="29.15" customHeight="1" x14ac:dyDescent="0.3">
      <c r="B24" s="32">
        <v>702.30020000000002</v>
      </c>
      <c r="C24" s="33" t="s">
        <v>30</v>
      </c>
      <c r="D24" s="34">
        <v>55</v>
      </c>
      <c r="E24" s="34">
        <v>1.7</v>
      </c>
      <c r="F24" s="35">
        <v>56.7</v>
      </c>
      <c r="G24" s="188">
        <f t="shared" si="0"/>
        <v>-1.688936170212766E-2</v>
      </c>
      <c r="H24" s="189">
        <f t="shared" si="1"/>
        <v>0</v>
      </c>
      <c r="I24" s="31"/>
      <c r="M24" s="79"/>
      <c r="N24" s="80">
        <v>2025</v>
      </c>
    </row>
    <row r="25" spans="2:17" ht="29.15" customHeight="1" x14ac:dyDescent="0.3">
      <c r="B25" s="32">
        <v>702.31010000000003</v>
      </c>
      <c r="C25" s="33" t="s">
        <v>31</v>
      </c>
      <c r="D25" s="34">
        <v>63</v>
      </c>
      <c r="E25" s="34">
        <v>2.7</v>
      </c>
      <c r="F25" s="35">
        <v>65.7</v>
      </c>
      <c r="G25" s="188">
        <f t="shared" si="0"/>
        <v>-1.957021276595745E-2</v>
      </c>
      <c r="H25" s="189">
        <f t="shared" si="1"/>
        <v>0</v>
      </c>
      <c r="I25" s="31"/>
      <c r="M25" s="83" t="s">
        <v>125</v>
      </c>
      <c r="N25" s="84" t="s">
        <v>126</v>
      </c>
    </row>
    <row r="26" spans="2:17" ht="29.15" customHeight="1" x14ac:dyDescent="0.3">
      <c r="B26" s="32">
        <v>702.31020000000001</v>
      </c>
      <c r="C26" s="33" t="s">
        <v>32</v>
      </c>
      <c r="D26" s="34">
        <v>63</v>
      </c>
      <c r="E26" s="34">
        <v>2.7</v>
      </c>
      <c r="F26" s="35">
        <v>65.7</v>
      </c>
      <c r="G26" s="188">
        <f t="shared" si="0"/>
        <v>-1.957021276595745E-2</v>
      </c>
      <c r="H26" s="189">
        <f t="shared" si="1"/>
        <v>0</v>
      </c>
      <c r="I26" s="31"/>
      <c r="M26" s="83" t="s">
        <v>127</v>
      </c>
      <c r="N26" s="89"/>
    </row>
    <row r="27" spans="2:17" ht="29.15" customHeight="1" x14ac:dyDescent="0.3">
      <c r="B27" s="32">
        <v>702.32010000000002</v>
      </c>
      <c r="C27" s="33" t="s">
        <v>33</v>
      </c>
      <c r="D27" s="34">
        <v>65</v>
      </c>
      <c r="E27" s="34">
        <v>8.1999999999999993</v>
      </c>
      <c r="F27" s="35">
        <v>73.2</v>
      </c>
      <c r="G27" s="188">
        <f t="shared" si="0"/>
        <v>-2.1804255319148938E-2</v>
      </c>
      <c r="H27" s="189">
        <f t="shared" si="1"/>
        <v>0</v>
      </c>
      <c r="I27" s="31"/>
      <c r="M27" s="83" t="s">
        <v>129</v>
      </c>
      <c r="N27" s="89"/>
    </row>
    <row r="28" spans="2:17" ht="29.15" customHeight="1" x14ac:dyDescent="0.3">
      <c r="B28" s="32">
        <v>702.33010000000002</v>
      </c>
      <c r="C28" s="33" t="s">
        <v>34</v>
      </c>
      <c r="D28" s="34">
        <v>65</v>
      </c>
      <c r="E28" s="34">
        <v>8.1999999999999993</v>
      </c>
      <c r="F28" s="35">
        <v>73.2</v>
      </c>
      <c r="G28" s="188">
        <f t="shared" si="0"/>
        <v>-2.1804255319148938E-2</v>
      </c>
      <c r="H28" s="189" t="e">
        <f>IF((ABS((#REF!-J18)*E28/100))&gt;0.1, (#REF!-J18)*E28/100, 0)</f>
        <v>#REF!</v>
      </c>
      <c r="I28" s="31"/>
      <c r="M28" s="83" t="s">
        <v>131</v>
      </c>
      <c r="N28" s="89"/>
    </row>
    <row r="29" spans="2:17" ht="29.15" customHeight="1" x14ac:dyDescent="0.3">
      <c r="B29" s="32">
        <v>702.34010000000001</v>
      </c>
      <c r="C29" s="33" t="s">
        <v>35</v>
      </c>
      <c r="D29" s="34">
        <v>65</v>
      </c>
      <c r="E29" s="34">
        <v>2.7</v>
      </c>
      <c r="F29" s="35">
        <v>67.7</v>
      </c>
      <c r="G29" s="188">
        <f t="shared" si="0"/>
        <v>-2.0165957446808512E-2</v>
      </c>
      <c r="H29" s="189" t="e">
        <f>IF((ABS((J20-#REF!)*E29/100))&gt;0.1, (J20-#REF!)*E29/100, 0)</f>
        <v>#REF!</v>
      </c>
      <c r="I29" s="31"/>
      <c r="M29" s="83" t="s">
        <v>123</v>
      </c>
      <c r="N29" s="89"/>
    </row>
    <row r="30" spans="2:17" ht="29.15" customHeight="1" x14ac:dyDescent="0.3">
      <c r="B30" s="32">
        <v>702.34019999999998</v>
      </c>
      <c r="C30" s="33" t="s">
        <v>36</v>
      </c>
      <c r="D30" s="34">
        <v>65</v>
      </c>
      <c r="E30" s="36">
        <v>8.1999999999999993</v>
      </c>
      <c r="F30" s="35">
        <v>73.2</v>
      </c>
      <c r="G30" s="188">
        <f t="shared" si="0"/>
        <v>-2.1804255319148938E-2</v>
      </c>
      <c r="H30" s="189">
        <f t="shared" ref="H30:H31" si="2">IF((ABS((J21-J20)*E30/100))&gt;0.1, (J21-J20)*E30/100, 0)</f>
        <v>0</v>
      </c>
      <c r="I30" s="31"/>
      <c r="M30" s="83" t="s">
        <v>132</v>
      </c>
      <c r="N30" s="89"/>
    </row>
    <row r="31" spans="2:17" ht="29.15" customHeight="1" x14ac:dyDescent="0.3">
      <c r="B31" s="32">
        <v>702.3501</v>
      </c>
      <c r="C31" s="33" t="s">
        <v>37</v>
      </c>
      <c r="D31" s="34">
        <v>57</v>
      </c>
      <c r="E31" s="34">
        <v>0.2</v>
      </c>
      <c r="F31" s="35">
        <v>57.2</v>
      </c>
      <c r="G31" s="188">
        <f t="shared" si="0"/>
        <v>-1.7038297872340426E-2</v>
      </c>
      <c r="H31" s="189">
        <f t="shared" si="2"/>
        <v>0</v>
      </c>
      <c r="I31" s="31"/>
      <c r="M31" s="83" t="s">
        <v>133</v>
      </c>
      <c r="N31" s="89"/>
    </row>
    <row r="32" spans="2:17" ht="29.15" customHeight="1" x14ac:dyDescent="0.3">
      <c r="B32" s="37" t="s">
        <v>38</v>
      </c>
      <c r="C32" s="38" t="s">
        <v>37</v>
      </c>
      <c r="D32" s="39">
        <v>65</v>
      </c>
      <c r="E32" s="39">
        <v>0.2</v>
      </c>
      <c r="F32" s="40">
        <v>65.2</v>
      </c>
      <c r="G32" s="213">
        <f t="shared" si="0"/>
        <v>-1.9421276595744684E-2</v>
      </c>
      <c r="H32" s="214" t="e">
        <f>IF((ABS((#REF!-J22)*E32/100))&gt;0.1, (#REF!-J22)*E32/100, 0)</f>
        <v>#REF!</v>
      </c>
      <c r="I32" s="31"/>
      <c r="M32" s="83" t="s">
        <v>134</v>
      </c>
      <c r="N32" s="89"/>
    </row>
    <row r="33" spans="2:14" ht="29.15" customHeight="1" x14ac:dyDescent="0.3">
      <c r="B33" s="32">
        <v>702.36009999999999</v>
      </c>
      <c r="C33" s="33" t="s">
        <v>39</v>
      </c>
      <c r="D33" s="34">
        <v>57</v>
      </c>
      <c r="E33" s="34">
        <v>0.2</v>
      </c>
      <c r="F33" s="35">
        <v>57.2</v>
      </c>
      <c r="G33" s="188">
        <f t="shared" si="0"/>
        <v>-1.7038297872340426E-2</v>
      </c>
      <c r="H33" s="189" t="e">
        <f>IF((ABS((#REF!-#REF!)*E33/100))&gt;0.1, (#REF!-#REF!)*E33/100, 0)</f>
        <v>#REF!</v>
      </c>
      <c r="I33" s="31"/>
      <c r="M33" s="83" t="s">
        <v>135</v>
      </c>
      <c r="N33" s="89"/>
    </row>
    <row r="34" spans="2:14" ht="29.15" customHeight="1" x14ac:dyDescent="0.3">
      <c r="B34" s="37" t="s">
        <v>40</v>
      </c>
      <c r="C34" s="38" t="s">
        <v>39</v>
      </c>
      <c r="D34" s="39">
        <v>65</v>
      </c>
      <c r="E34" s="39">
        <v>0.2</v>
      </c>
      <c r="F34" s="40">
        <v>65.2</v>
      </c>
      <c r="G34" s="213">
        <f t="shared" si="0"/>
        <v>-1.9421276595744684E-2</v>
      </c>
      <c r="H34" s="214" t="e">
        <f>IF((ABS((#REF!-#REF!)*E34/100))&gt;0.1, (#REF!-#REF!)*E34/100, 0)</f>
        <v>#REF!</v>
      </c>
      <c r="I34" s="31"/>
      <c r="M34" s="83" t="s">
        <v>136</v>
      </c>
      <c r="N34" s="89"/>
    </row>
    <row r="35" spans="2:14" ht="29.15" customHeight="1" x14ac:dyDescent="0.3">
      <c r="B35" s="32" t="s">
        <v>41</v>
      </c>
      <c r="C35" s="33" t="s">
        <v>42</v>
      </c>
      <c r="D35" s="34">
        <v>63</v>
      </c>
      <c r="E35" s="34">
        <v>2.7</v>
      </c>
      <c r="F35" s="35">
        <v>65.7</v>
      </c>
      <c r="G35" s="188">
        <f t="shared" si="0"/>
        <v>-1.957021276595745E-2</v>
      </c>
      <c r="H35" s="189" t="e">
        <f>IF((ABS((#REF!-#REF!)*E35/100))&gt;0.1, (#REF!-#REF!)*E35/100, 0)</f>
        <v>#REF!</v>
      </c>
      <c r="I35" s="31"/>
      <c r="M35" s="83" t="s">
        <v>137</v>
      </c>
      <c r="N35" s="89"/>
    </row>
    <row r="36" spans="2:14" ht="29.15" customHeight="1" x14ac:dyDescent="0.3">
      <c r="B36" s="32" t="s">
        <v>43</v>
      </c>
      <c r="C36" s="33" t="s">
        <v>44</v>
      </c>
      <c r="D36" s="34">
        <v>63</v>
      </c>
      <c r="E36" s="34">
        <v>2.7</v>
      </c>
      <c r="F36" s="35">
        <v>65.7</v>
      </c>
      <c r="G36" s="188">
        <f t="shared" si="0"/>
        <v>-1.957021276595745E-2</v>
      </c>
      <c r="H36" s="189" t="e">
        <f>IF((ABS((#REF!-#REF!)*E36/100))&gt;0.1, (#REF!-#REF!)*E36/100, 0)</f>
        <v>#REF!</v>
      </c>
      <c r="I36" s="31"/>
      <c r="M36" s="83" t="s">
        <v>138</v>
      </c>
      <c r="N36" s="89"/>
    </row>
    <row r="37" spans="2:14" ht="29.15" customHeight="1" thickBot="1" x14ac:dyDescent="0.35">
      <c r="B37" s="32" t="s">
        <v>45</v>
      </c>
      <c r="C37" s="33" t="s">
        <v>46</v>
      </c>
      <c r="D37" s="34">
        <v>65</v>
      </c>
      <c r="E37" s="34">
        <v>8.1999999999999993</v>
      </c>
      <c r="F37" s="35">
        <v>73.2</v>
      </c>
      <c r="G37" s="188">
        <f t="shared" si="0"/>
        <v>-2.1804255319148938E-2</v>
      </c>
      <c r="H37" s="189" t="e">
        <f>IF((ABS((#REF!-#REF!)*E37/100))&gt;0.1, (#REF!-#REF!)*E37/100, 0)</f>
        <v>#REF!</v>
      </c>
      <c r="I37" s="31"/>
      <c r="M37" s="93" t="s">
        <v>139</v>
      </c>
      <c r="N37" s="94"/>
    </row>
    <row r="38" spans="2:14" ht="29.15" customHeight="1" x14ac:dyDescent="0.3">
      <c r="B38" s="32">
        <v>702.40009999999995</v>
      </c>
      <c r="C38" s="33" t="s">
        <v>47</v>
      </c>
      <c r="D38" s="34">
        <v>60</v>
      </c>
      <c r="E38" s="34">
        <v>2.7</v>
      </c>
      <c r="F38" s="35">
        <v>62.7</v>
      </c>
      <c r="G38" s="188">
        <f t="shared" si="0"/>
        <v>-1.8676595744680852E-2</v>
      </c>
      <c r="H38" s="189" t="e">
        <f>IF((ABS((#REF!-#REF!)*E38/100))&gt;0.1, (#REF!-#REF!)*E38/100, 0)</f>
        <v>#REF!</v>
      </c>
      <c r="I38" s="31"/>
      <c r="M38" s="79"/>
      <c r="N38" s="80">
        <v>2026</v>
      </c>
    </row>
    <row r="39" spans="2:14" ht="29.15" customHeight="1" x14ac:dyDescent="0.3">
      <c r="B39" s="32">
        <v>702.40020000000004</v>
      </c>
      <c r="C39" s="33" t="s">
        <v>48</v>
      </c>
      <c r="D39" s="34">
        <v>60</v>
      </c>
      <c r="E39" s="36">
        <v>2.7</v>
      </c>
      <c r="F39" s="35">
        <v>62.7</v>
      </c>
      <c r="G39" s="188">
        <f t="shared" si="0"/>
        <v>-1.8676595744680852E-2</v>
      </c>
      <c r="H39" s="189" t="e">
        <f>IF((ABS((#REF!-#REF!)*E39/100))&gt;0.1, (#REF!-#REF!)*E39/100, 0)</f>
        <v>#REF!</v>
      </c>
      <c r="I39" s="31"/>
      <c r="M39" s="83" t="s">
        <v>125</v>
      </c>
      <c r="N39" s="84" t="s">
        <v>126</v>
      </c>
    </row>
    <row r="40" spans="2:14" ht="29.15" customHeight="1" x14ac:dyDescent="0.3">
      <c r="B40" s="32">
        <v>702.41010000000006</v>
      </c>
      <c r="C40" s="33" t="s">
        <v>49</v>
      </c>
      <c r="D40" s="34">
        <v>65</v>
      </c>
      <c r="E40" s="34">
        <v>2.7</v>
      </c>
      <c r="F40" s="35">
        <v>67.7</v>
      </c>
      <c r="G40" s="188">
        <f t="shared" si="0"/>
        <v>-2.0165957446808512E-2</v>
      </c>
      <c r="H40" s="189" t="e">
        <f>IF((ABS((#REF!-#REF!)*E40/100))&gt;0.1, (#REF!-#REF!)*E40/100, 0)</f>
        <v>#REF!</v>
      </c>
      <c r="I40" s="31"/>
      <c r="M40" s="83" t="s">
        <v>127</v>
      </c>
      <c r="N40" s="89"/>
    </row>
    <row r="41" spans="2:14" ht="29.15" customHeight="1" x14ac:dyDescent="0.3">
      <c r="B41" s="32">
        <v>702.42010000000005</v>
      </c>
      <c r="C41" s="33" t="s">
        <v>50</v>
      </c>
      <c r="D41" s="34">
        <v>65</v>
      </c>
      <c r="E41" s="34">
        <v>10.199999999999999</v>
      </c>
      <c r="F41" s="35">
        <v>75.2</v>
      </c>
      <c r="G41" s="188">
        <f t="shared" si="0"/>
        <v>-2.2400000000000003E-2</v>
      </c>
      <c r="H41" s="189" t="e">
        <f>IF((ABS((#REF!-#REF!)*E41/100))&gt;0.1, (#REF!-#REF!)*E41/100, 0)</f>
        <v>#REF!</v>
      </c>
      <c r="I41" s="31"/>
      <c r="M41" s="83" t="s">
        <v>129</v>
      </c>
      <c r="N41" s="89"/>
    </row>
    <row r="42" spans="2:14" ht="29.15" customHeight="1" x14ac:dyDescent="0.3">
      <c r="B42" s="32">
        <v>702.43010000000004</v>
      </c>
      <c r="C42" s="33" t="s">
        <v>51</v>
      </c>
      <c r="D42" s="34">
        <v>65</v>
      </c>
      <c r="E42" s="34">
        <v>10.199999999999999</v>
      </c>
      <c r="F42" s="35">
        <v>75.2</v>
      </c>
      <c r="G42" s="188">
        <f t="shared" si="0"/>
        <v>-2.2400000000000003E-2</v>
      </c>
      <c r="H42" s="189" t="e">
        <f>IF((ABS((#REF!-#REF!)*E42/100))&gt;0.1, (#REF!-#REF!)*E42/100, 0)</f>
        <v>#REF!</v>
      </c>
      <c r="I42" s="31"/>
      <c r="M42" s="83" t="s">
        <v>131</v>
      </c>
      <c r="N42" s="89"/>
    </row>
    <row r="43" spans="2:14" ht="29.15" customHeight="1" thickBot="1" x14ac:dyDescent="0.35">
      <c r="B43" s="32" t="s">
        <v>52</v>
      </c>
      <c r="C43" s="33" t="s">
        <v>53</v>
      </c>
      <c r="D43" s="34">
        <v>57</v>
      </c>
      <c r="E43" s="34">
        <v>0.2</v>
      </c>
      <c r="F43" s="35">
        <v>57.2</v>
      </c>
      <c r="G43" s="188">
        <f t="shared" si="0"/>
        <v>-1.7038297872340426E-2</v>
      </c>
      <c r="H43" s="189" t="e">
        <f>IF((ABS((#REF!-#REF!)*E43/100))&gt;0.1, (#REF!-#REF!)*E43/100, 0)</f>
        <v>#REF!</v>
      </c>
      <c r="I43" s="31"/>
      <c r="M43" s="93" t="s">
        <v>123</v>
      </c>
      <c r="N43" s="94"/>
    </row>
    <row r="44" spans="2:14" ht="29.15" customHeight="1" x14ac:dyDescent="0.3">
      <c r="B44" s="37" t="s">
        <v>54</v>
      </c>
      <c r="C44" s="38" t="s">
        <v>53</v>
      </c>
      <c r="D44" s="39">
        <v>65</v>
      </c>
      <c r="E44" s="39">
        <v>0.2</v>
      </c>
      <c r="F44" s="40">
        <v>65.2</v>
      </c>
      <c r="G44" s="213">
        <f t="shared" si="0"/>
        <v>-1.9421276595744684E-2</v>
      </c>
      <c r="H44" s="214" t="e">
        <f>IF((ABS((#REF!-#REF!)*E44/100))&gt;0.1, (#REF!-#REF!)*E44/100, 0)</f>
        <v>#REF!</v>
      </c>
      <c r="I44" s="31"/>
    </row>
    <row r="45" spans="2:14" ht="29.15" customHeight="1" x14ac:dyDescent="0.3">
      <c r="B45" s="32" t="s">
        <v>55</v>
      </c>
      <c r="C45" s="33" t="s">
        <v>56</v>
      </c>
      <c r="D45" s="34">
        <v>57</v>
      </c>
      <c r="E45" s="34">
        <v>0.2</v>
      </c>
      <c r="F45" s="35">
        <v>57.2</v>
      </c>
      <c r="G45" s="188">
        <f t="shared" si="0"/>
        <v>-1.7038297872340426E-2</v>
      </c>
      <c r="H45" s="189" t="e">
        <f>IF((ABS((#REF!-#REF!)*E45/100))&gt;0.1, (#REF!-#REF!)*E45/100, 0)</f>
        <v>#REF!</v>
      </c>
      <c r="I45" s="31"/>
    </row>
    <row r="46" spans="2:14" ht="29.15" customHeight="1" x14ac:dyDescent="0.3">
      <c r="B46" s="37" t="s">
        <v>57</v>
      </c>
      <c r="C46" s="38" t="s">
        <v>56</v>
      </c>
      <c r="D46" s="39">
        <v>65</v>
      </c>
      <c r="E46" s="41">
        <v>0.2</v>
      </c>
      <c r="F46" s="40">
        <v>65.2</v>
      </c>
      <c r="G46" s="213">
        <f t="shared" si="0"/>
        <v>-1.9421276595744684E-2</v>
      </c>
      <c r="H46" s="214" t="e">
        <f>IF((ABS((#REF!-#REF!)*E46/100))&gt;0.1, (#REF!-#REF!)*E46/100, 0)</f>
        <v>#REF!</v>
      </c>
      <c r="I46" s="31"/>
    </row>
    <row r="47" spans="2:14" ht="29.15" customHeight="1" x14ac:dyDescent="0.3">
      <c r="B47" s="32">
        <v>702.46010000000001</v>
      </c>
      <c r="C47" s="33" t="s">
        <v>58</v>
      </c>
      <c r="D47" s="34">
        <v>62</v>
      </c>
      <c r="E47" s="34">
        <v>0.2</v>
      </c>
      <c r="F47" s="35">
        <v>62.2</v>
      </c>
      <c r="G47" s="188">
        <f t="shared" si="0"/>
        <v>-1.8527659574468086E-2</v>
      </c>
      <c r="H47" s="189" t="e">
        <f>IF((ABS((#REF!-#REF!)*E47/100))&gt;0.1, (#REF!-#REF!)*E47/100, 0)</f>
        <v>#REF!</v>
      </c>
      <c r="I47" s="31"/>
    </row>
    <row r="48" spans="2:14" ht="29.15" customHeight="1" x14ac:dyDescent="0.3">
      <c r="B48" s="32" t="s">
        <v>59</v>
      </c>
      <c r="C48" s="33" t="s">
        <v>60</v>
      </c>
      <c r="D48" s="34">
        <v>60</v>
      </c>
      <c r="E48" s="34">
        <v>2.7</v>
      </c>
      <c r="F48" s="35">
        <v>62.7</v>
      </c>
      <c r="G48" s="188">
        <f t="shared" si="0"/>
        <v>-1.8676595744680852E-2</v>
      </c>
      <c r="H48" s="189" t="e">
        <f>IF((ABS((#REF!-#REF!)*E48/100))&gt;0.1, (#REF!-#REF!)*E48/100, 0)</f>
        <v>#REF!</v>
      </c>
      <c r="I48" s="31"/>
    </row>
    <row r="49" spans="2:17" ht="29.15" customHeight="1" x14ac:dyDescent="0.3">
      <c r="B49" s="32" t="s">
        <v>61</v>
      </c>
      <c r="C49" s="33" t="s">
        <v>62</v>
      </c>
      <c r="D49" s="34">
        <v>65</v>
      </c>
      <c r="E49" s="34">
        <v>2.7</v>
      </c>
      <c r="F49" s="35">
        <v>67.7</v>
      </c>
      <c r="G49" s="188">
        <f t="shared" si="0"/>
        <v>-2.0165957446808512E-2</v>
      </c>
      <c r="H49" s="189" t="e">
        <f>IF((ABS((#REF!-#REF!)*E49/100))&gt;0.1, (#REF!-#REF!)*E49/100, 0)</f>
        <v>#REF!</v>
      </c>
      <c r="I49" s="31"/>
    </row>
    <row r="50" spans="2:17" ht="29.15" customHeight="1" x14ac:dyDescent="0.3">
      <c r="B50" s="32" t="s">
        <v>63</v>
      </c>
      <c r="C50" s="33" t="s">
        <v>64</v>
      </c>
      <c r="D50" s="34">
        <v>62</v>
      </c>
      <c r="E50" s="34">
        <v>0.2</v>
      </c>
      <c r="F50" s="35">
        <v>62.2</v>
      </c>
      <c r="G50" s="188">
        <f t="shared" si="0"/>
        <v>-1.8527659574468086E-2</v>
      </c>
      <c r="H50" s="189" t="e">
        <f>IF((ABS((#REF!-#REF!)*E50/100))&gt;0.1, (#REF!-#REF!)*E50/100, 0)</f>
        <v>#REF!</v>
      </c>
      <c r="I50" s="31"/>
    </row>
    <row r="51" spans="2:17" ht="29.15" customHeight="1" x14ac:dyDescent="0.3">
      <c r="B51" s="32" t="s">
        <v>65</v>
      </c>
      <c r="C51" s="33" t="s">
        <v>66</v>
      </c>
      <c r="D51" s="34">
        <v>40</v>
      </c>
      <c r="E51" s="34">
        <v>0.2</v>
      </c>
      <c r="F51" s="35">
        <v>40.200000000000003</v>
      </c>
      <c r="G51" s="188">
        <f t="shared" si="0"/>
        <v>-1.1974468085106384E-2</v>
      </c>
      <c r="H51" s="189" t="e">
        <f>IF((ABS((#REF!-#REF!)*E51/100))&gt;0.1, (#REF!-#REF!)*E51/100, 0)</f>
        <v>#REF!</v>
      </c>
      <c r="I51" s="31"/>
    </row>
    <row r="52" spans="2:17" ht="29.15" customHeight="1" x14ac:dyDescent="0.3">
      <c r="B52" s="32" t="s">
        <v>65</v>
      </c>
      <c r="C52" s="33" t="s">
        <v>67</v>
      </c>
      <c r="D52" s="42"/>
      <c r="E52" s="42"/>
      <c r="F52" s="43"/>
      <c r="G52" s="204" t="s">
        <v>68</v>
      </c>
      <c r="H52" s="205" t="e">
        <f>IF((ABS((#REF!-#REF!)*E52/100))&gt;0.1, (#REF!-#REF!)*E52/100, 0)</f>
        <v>#REF!</v>
      </c>
      <c r="I52" s="31"/>
    </row>
    <row r="53" spans="2:17" ht="29.15" customHeight="1" x14ac:dyDescent="0.3">
      <c r="B53" s="32" t="s">
        <v>151</v>
      </c>
      <c r="C53" s="33" t="s">
        <v>152</v>
      </c>
      <c r="D53" s="120">
        <v>50</v>
      </c>
      <c r="E53" s="120">
        <v>0.2</v>
      </c>
      <c r="F53" s="121">
        <v>50.2</v>
      </c>
      <c r="G53" s="206">
        <f t="shared" ref="G53" si="3">IF((ABS((($K$13-$K$12)/235)*F53/100))&gt;0.01, ((($K$13-$K$12)/235)*F53/100), 0)</f>
        <v>-1.4953191489361703E-2</v>
      </c>
      <c r="H53" s="207" t="e">
        <f>IF((ABS((#REF!-#REF!)*E53/100))&gt;0.1, (#REF!-#REF!)*E53/100, 0)</f>
        <v>#REF!</v>
      </c>
      <c r="I53" s="31"/>
    </row>
    <row r="54" spans="2:17" ht="29.15" customHeight="1" thickBot="1" x14ac:dyDescent="0.35">
      <c r="B54" s="208" t="s">
        <v>69</v>
      </c>
      <c r="C54" s="209"/>
      <c r="D54" s="209"/>
      <c r="E54" s="209"/>
      <c r="F54" s="209"/>
      <c r="G54" s="209"/>
      <c r="H54" s="210"/>
      <c r="I54" s="31"/>
    </row>
    <row r="55" spans="2:17" ht="45" customHeight="1" thickBot="1" x14ac:dyDescent="0.35">
      <c r="B55" s="44"/>
      <c r="C55" s="45"/>
      <c r="D55" s="46"/>
      <c r="E55" s="47"/>
      <c r="F55" s="48"/>
      <c r="G55" s="49"/>
      <c r="H55" s="49"/>
      <c r="I55" s="31"/>
    </row>
    <row r="56" spans="2:17" ht="46" customHeight="1" thickBot="1" x14ac:dyDescent="0.3">
      <c r="B56" s="190" t="s">
        <v>70</v>
      </c>
      <c r="C56" s="161"/>
      <c r="D56" s="161"/>
      <c r="E56" s="161"/>
      <c r="F56" s="161"/>
      <c r="G56" s="161"/>
      <c r="H56" s="162"/>
      <c r="I56" s="9"/>
    </row>
    <row r="57" spans="2:17" ht="44.15" customHeight="1" thickBot="1" x14ac:dyDescent="0.3">
      <c r="B57" s="23" t="s">
        <v>21</v>
      </c>
      <c r="C57" s="24" t="s">
        <v>22</v>
      </c>
      <c r="D57" s="25" t="s">
        <v>23</v>
      </c>
      <c r="E57" s="25" t="s">
        <v>24</v>
      </c>
      <c r="F57" s="25" t="s">
        <v>25</v>
      </c>
      <c r="G57" s="182" t="s">
        <v>161</v>
      </c>
      <c r="H57" s="183"/>
      <c r="I57" s="26"/>
    </row>
    <row r="58" spans="2:17" ht="24.65" customHeight="1" thickBot="1" x14ac:dyDescent="0.35">
      <c r="B58" s="50" t="s">
        <v>71</v>
      </c>
      <c r="C58" s="51" t="s">
        <v>72</v>
      </c>
      <c r="D58" s="52">
        <v>65</v>
      </c>
      <c r="E58" s="53">
        <v>1</v>
      </c>
      <c r="F58" s="54">
        <f>D58+E58</f>
        <v>66</v>
      </c>
      <c r="G58" s="211">
        <f>IF((ABS((($K$13-$K$12)/2000)*F58/100))&gt;0.001, ((($K$13-$K$12)/2000)*F58/100), 0)</f>
        <v>-2.31E-3</v>
      </c>
      <c r="H58" s="212" t="e">
        <f>IF((ABS((#REF!-#REF!)*E58/100))&gt;0.1, (#REF!-#REF!)*E58/100, 0)</f>
        <v>#REF!</v>
      </c>
      <c r="I58" s="31"/>
    </row>
    <row r="59" spans="2:17" ht="45" customHeight="1" thickBot="1" x14ac:dyDescent="0.35">
      <c r="B59" s="44"/>
      <c r="C59" s="45"/>
      <c r="D59" s="46"/>
      <c r="E59" s="47"/>
      <c r="F59" s="48"/>
      <c r="G59" s="49"/>
      <c r="H59" s="49"/>
      <c r="I59" s="31"/>
    </row>
    <row r="60" spans="2:17" ht="46" customHeight="1" thickBot="1" x14ac:dyDescent="0.3">
      <c r="B60" s="190" t="s">
        <v>73</v>
      </c>
      <c r="C60" s="161"/>
      <c r="D60" s="161"/>
      <c r="E60" s="161"/>
      <c r="F60" s="161"/>
      <c r="G60" s="161"/>
      <c r="H60" s="162"/>
      <c r="I60" s="9"/>
      <c r="P60" s="21"/>
      <c r="Q60" s="21"/>
    </row>
    <row r="61" spans="2:17" ht="44.15" customHeight="1" thickBot="1" x14ac:dyDescent="0.3">
      <c r="B61" s="23" t="s">
        <v>21</v>
      </c>
      <c r="C61" s="24" t="s">
        <v>22</v>
      </c>
      <c r="D61" s="25" t="s">
        <v>23</v>
      </c>
      <c r="E61" s="25" t="s">
        <v>24</v>
      </c>
      <c r="F61" s="25" t="s">
        <v>25</v>
      </c>
      <c r="G61" s="182" t="s">
        <v>162</v>
      </c>
      <c r="H61" s="183"/>
      <c r="I61" s="26"/>
      <c r="P61" s="21"/>
      <c r="Q61" s="21"/>
    </row>
    <row r="62" spans="2:17" ht="22.5" customHeight="1" thickBot="1" x14ac:dyDescent="0.35">
      <c r="B62" s="99" t="s">
        <v>74</v>
      </c>
      <c r="C62" s="100" t="s">
        <v>75</v>
      </c>
      <c r="D62" s="101">
        <v>56</v>
      </c>
      <c r="E62" s="102">
        <v>0.2</v>
      </c>
      <c r="F62" s="103">
        <v>56.2</v>
      </c>
      <c r="G62" s="200">
        <f>IF((ABS((($K$13-$K$12)/235)*F62/100))&gt;0.01, ((($K$13-$K$12)/235)*F62/100), 0)</f>
        <v>-1.6740425531914894E-2</v>
      </c>
      <c r="H62" s="201" t="e">
        <f>IF((ABS((#REF!-#REF!)*E62/100))&gt;0.1, (#REF!-#REF!)*E62/100, 0)</f>
        <v>#REF!</v>
      </c>
      <c r="I62" s="31"/>
      <c r="P62" s="21"/>
      <c r="Q62" s="21"/>
    </row>
    <row r="63" spans="2:17" ht="44.15" customHeight="1" thickBot="1" x14ac:dyDescent="0.3">
      <c r="B63" s="23" t="s">
        <v>21</v>
      </c>
      <c r="C63" s="24" t="s">
        <v>22</v>
      </c>
      <c r="D63" s="25" t="s">
        <v>23</v>
      </c>
      <c r="E63" s="25" t="s">
        <v>24</v>
      </c>
      <c r="F63" s="25" t="s">
        <v>25</v>
      </c>
      <c r="G63" s="182" t="s">
        <v>163</v>
      </c>
      <c r="H63" s="183"/>
      <c r="I63" s="26"/>
      <c r="P63" s="21"/>
      <c r="Q63" s="21"/>
    </row>
    <row r="64" spans="2:17" ht="22.5" customHeight="1" thickBot="1" x14ac:dyDescent="0.35">
      <c r="B64" s="50" t="s">
        <v>74</v>
      </c>
      <c r="C64" s="104" t="s">
        <v>75</v>
      </c>
      <c r="D64" s="52">
        <v>56</v>
      </c>
      <c r="E64" s="53">
        <v>0.2</v>
      </c>
      <c r="F64" s="54">
        <v>56.2</v>
      </c>
      <c r="G64" s="202">
        <f>IF((ABS((($K$13-$K$12)/2000)*F64/100))&gt;0.001, ((($K$13-$K$12)/2000)*F64/100), 0)</f>
        <v>-1.967E-3</v>
      </c>
      <c r="H64" s="203" t="e">
        <f>IF((ABS((#REF!-#REF!)*E64/100))&gt;0.1, (#REF!-#REF!)*E64/100, 0)</f>
        <v>#REF!</v>
      </c>
      <c r="I64" s="31"/>
      <c r="P64" s="21"/>
      <c r="Q64" s="21"/>
    </row>
    <row r="65" spans="2:17" ht="44.15" customHeight="1" thickBot="1" x14ac:dyDescent="0.3">
      <c r="B65" s="23" t="s">
        <v>21</v>
      </c>
      <c r="C65" s="24" t="s">
        <v>22</v>
      </c>
      <c r="D65" s="25" t="s">
        <v>23</v>
      </c>
      <c r="E65" s="25" t="s">
        <v>24</v>
      </c>
      <c r="F65" s="25" t="s">
        <v>25</v>
      </c>
      <c r="G65" s="182" t="s">
        <v>162</v>
      </c>
      <c r="H65" s="183"/>
      <c r="I65" s="26"/>
      <c r="P65" s="21"/>
      <c r="Q65" s="21"/>
    </row>
    <row r="66" spans="2:17" ht="22" customHeight="1" thickBot="1" x14ac:dyDescent="0.35">
      <c r="B66" s="27" t="s">
        <v>76</v>
      </c>
      <c r="C66" s="55" t="s">
        <v>77</v>
      </c>
      <c r="D66" s="28">
        <v>95</v>
      </c>
      <c r="E66" s="29">
        <v>0.2</v>
      </c>
      <c r="F66" s="30">
        <v>95.2</v>
      </c>
      <c r="G66" s="191">
        <f>IF((ABS((($K$13-$K$12)/235)*F66/100))&gt;0.01, ((($K$13-$K$12)/235)*F66/100), 0)</f>
        <v>-2.8357446808510642E-2</v>
      </c>
      <c r="H66" s="192" t="e">
        <f>IF((ABS((#REF!-#REF!)*E66/100))&gt;0.1, (#REF!-#REF!)*E66/100, 0)</f>
        <v>#REF!</v>
      </c>
      <c r="I66" s="31"/>
    </row>
    <row r="67" spans="2:17" ht="44.15" customHeight="1" thickBot="1" x14ac:dyDescent="0.3">
      <c r="B67" s="23" t="s">
        <v>21</v>
      </c>
      <c r="C67" s="24" t="s">
        <v>22</v>
      </c>
      <c r="D67" s="25" t="s">
        <v>23</v>
      </c>
      <c r="E67" s="25" t="s">
        <v>24</v>
      </c>
      <c r="F67" s="25" t="s">
        <v>25</v>
      </c>
      <c r="G67" s="182" t="s">
        <v>163</v>
      </c>
      <c r="H67" s="183"/>
    </row>
    <row r="68" spans="2:17" ht="22" customHeight="1" thickBot="1" x14ac:dyDescent="0.3">
      <c r="B68" s="105" t="s">
        <v>78</v>
      </c>
      <c r="C68" s="106" t="s">
        <v>79</v>
      </c>
      <c r="D68" s="107">
        <v>40</v>
      </c>
      <c r="E68" s="107">
        <v>0.2</v>
      </c>
      <c r="F68" s="108">
        <v>40.200000000000003</v>
      </c>
      <c r="G68" s="193">
        <f>IF((ABS((($K$13-$K$12)/2000)*F68/100))&gt;0.001, ((($K$13-$K$12)/2000)*F68/100), 0)</f>
        <v>-1.4070000000000003E-3</v>
      </c>
      <c r="H68" s="194" t="e">
        <f>IF((ABS((#REF!-#REF!)*E68/100))&gt;0.1, (#REF!-#REF!)*E68/100, 0)</f>
        <v>#REF!</v>
      </c>
      <c r="I68" s="26"/>
      <c r="P68" s="21"/>
      <c r="Q68" s="21"/>
    </row>
    <row r="69" spans="2:17" ht="44.15" customHeight="1" thickBot="1" x14ac:dyDescent="0.35">
      <c r="B69" s="195" t="s">
        <v>80</v>
      </c>
      <c r="C69" s="196"/>
      <c r="D69" s="196"/>
      <c r="E69" s="196"/>
      <c r="F69" s="196"/>
      <c r="G69" s="196"/>
      <c r="H69" s="197"/>
      <c r="I69" s="31"/>
      <c r="P69" s="21"/>
      <c r="Q69" s="21"/>
    </row>
    <row r="70" spans="2:17" ht="44.15" customHeight="1" thickBot="1" x14ac:dyDescent="0.3">
      <c r="B70" s="23" t="s">
        <v>21</v>
      </c>
      <c r="C70" s="24" t="s">
        <v>22</v>
      </c>
      <c r="D70" s="25" t="s">
        <v>23</v>
      </c>
      <c r="E70" s="25" t="s">
        <v>24</v>
      </c>
      <c r="F70" s="25" t="s">
        <v>25</v>
      </c>
      <c r="G70" s="182" t="s">
        <v>164</v>
      </c>
      <c r="H70" s="183"/>
    </row>
    <row r="71" spans="2:17" ht="22" customHeight="1" thickBot="1" x14ac:dyDescent="0.3">
      <c r="B71" s="50" t="s">
        <v>74</v>
      </c>
      <c r="C71" s="51" t="s">
        <v>75</v>
      </c>
      <c r="D71" s="52">
        <v>56</v>
      </c>
      <c r="E71" s="53">
        <v>0.2</v>
      </c>
      <c r="F71" s="54">
        <v>56.2</v>
      </c>
      <c r="G71" s="211">
        <f>IF((ABS((($K$13-$K$12)/14400)*F71/100))&gt;0.002, ((($K$13-$K$12)/14400)*F71/100), 0)</f>
        <v>0</v>
      </c>
      <c r="H71" s="212" t="e">
        <f>IF((ABS((#REF!-#REF!)*E71/100))&gt;0.1, (#REF!-#REF!)*E71/100, 0)</f>
        <v>#REF!</v>
      </c>
      <c r="I71" s="9"/>
    </row>
    <row r="72" spans="2:17" ht="56.25" customHeight="1" thickBot="1" x14ac:dyDescent="0.3">
      <c r="I72" s="26"/>
    </row>
    <row r="73" spans="2:17" ht="46" customHeight="1" thickBot="1" x14ac:dyDescent="0.35">
      <c r="B73" s="190" t="s">
        <v>81</v>
      </c>
      <c r="C73" s="161"/>
      <c r="D73" s="161"/>
      <c r="E73" s="161"/>
      <c r="F73" s="161"/>
      <c r="G73" s="161"/>
      <c r="H73" s="162"/>
      <c r="I73" s="31"/>
    </row>
    <row r="74" spans="2:17" ht="44.15" customHeight="1" thickBot="1" x14ac:dyDescent="0.35">
      <c r="B74" s="57" t="s">
        <v>21</v>
      </c>
      <c r="C74" s="24" t="s">
        <v>22</v>
      </c>
      <c r="D74" s="25" t="s">
        <v>23</v>
      </c>
      <c r="E74" s="25" t="s">
        <v>82</v>
      </c>
      <c r="F74" s="25" t="s">
        <v>25</v>
      </c>
      <c r="G74" s="182" t="s">
        <v>83</v>
      </c>
      <c r="H74" s="183"/>
      <c r="I74" s="31"/>
    </row>
    <row r="75" spans="2:17" ht="22" customHeight="1" x14ac:dyDescent="0.3">
      <c r="B75" s="58" t="s">
        <v>84</v>
      </c>
      <c r="C75" s="55" t="s">
        <v>85</v>
      </c>
      <c r="D75" s="28">
        <v>9</v>
      </c>
      <c r="E75" s="29">
        <v>0.2</v>
      </c>
      <c r="F75" s="30">
        <v>9.1999999999999993</v>
      </c>
      <c r="G75" s="191">
        <f t="shared" ref="G75:G83" si="4">IF((ABS(($K$13-$K$12)*F75/100))&gt;0.1, ($K$13-$K$12)*F75/100, 0)</f>
        <v>-0.64399999999999991</v>
      </c>
      <c r="H75" s="192" t="e">
        <f>IF((ABS((#REF!-#REF!)*E75/100))&gt;0.1, (#REF!-#REF!)*E75/100, 0)</f>
        <v>#REF!</v>
      </c>
      <c r="I75" s="31"/>
    </row>
    <row r="76" spans="2:17" ht="22" customHeight="1" x14ac:dyDescent="0.3">
      <c r="B76" s="59" t="s">
        <v>86</v>
      </c>
      <c r="C76" s="56" t="s">
        <v>87</v>
      </c>
      <c r="D76" s="34">
        <v>9</v>
      </c>
      <c r="E76" s="34">
        <v>0.2</v>
      </c>
      <c r="F76" s="35">
        <v>9.1999999999999993</v>
      </c>
      <c r="G76" s="188">
        <f t="shared" si="4"/>
        <v>-0.64399999999999991</v>
      </c>
      <c r="H76" s="189" t="e">
        <f>IF((ABS((#REF!-#REF!)*E76/100))&gt;0.1, (#REF!-#REF!)*E76/100, 0)</f>
        <v>#REF!</v>
      </c>
      <c r="I76" s="31"/>
    </row>
    <row r="77" spans="2:17" ht="22" customHeight="1" x14ac:dyDescent="0.3">
      <c r="B77" s="59" t="s">
        <v>88</v>
      </c>
      <c r="C77" s="56" t="s">
        <v>89</v>
      </c>
      <c r="D77" s="34">
        <v>9</v>
      </c>
      <c r="E77" s="34">
        <v>0.2</v>
      </c>
      <c r="F77" s="35">
        <v>9.1999999999999993</v>
      </c>
      <c r="G77" s="188">
        <f t="shared" si="4"/>
        <v>-0.64399999999999991</v>
      </c>
      <c r="H77" s="189" t="e">
        <f>IF((ABS((#REF!-#REF!)*E77/100))&gt;0.1, (#REF!-#REF!)*E77/100, 0)</f>
        <v>#REF!</v>
      </c>
      <c r="I77" s="31"/>
    </row>
    <row r="78" spans="2:17" ht="22" customHeight="1" x14ac:dyDescent="0.3">
      <c r="B78" s="59" t="s">
        <v>90</v>
      </c>
      <c r="C78" s="56" t="s">
        <v>91</v>
      </c>
      <c r="D78" s="34">
        <v>7.5</v>
      </c>
      <c r="E78" s="34">
        <v>0.2</v>
      </c>
      <c r="F78" s="35">
        <v>7.7</v>
      </c>
      <c r="G78" s="188">
        <f t="shared" si="4"/>
        <v>-0.53900000000000003</v>
      </c>
      <c r="H78" s="189" t="e">
        <f>IF((ABS((#REF!-#REF!)*E78/100))&gt;0.1, (#REF!-#REF!)*E78/100, 0)</f>
        <v>#REF!</v>
      </c>
      <c r="I78" s="31"/>
    </row>
    <row r="79" spans="2:17" ht="22" customHeight="1" x14ac:dyDescent="0.3">
      <c r="B79" s="59" t="s">
        <v>92</v>
      </c>
      <c r="C79" s="56" t="s">
        <v>93</v>
      </c>
      <c r="D79" s="34">
        <v>7.5</v>
      </c>
      <c r="E79" s="34">
        <v>0.2</v>
      </c>
      <c r="F79" s="35">
        <v>7.7</v>
      </c>
      <c r="G79" s="188">
        <f t="shared" si="4"/>
        <v>-0.53900000000000003</v>
      </c>
      <c r="H79" s="189" t="e">
        <f>IF((ABS((#REF!-#REF!)*E79/100))&gt;0.1, (#REF!-#REF!)*E79/100, 0)</f>
        <v>#REF!</v>
      </c>
      <c r="I79" s="31"/>
    </row>
    <row r="80" spans="2:17" ht="22" customHeight="1" x14ac:dyDescent="0.3">
      <c r="B80" s="59" t="s">
        <v>94</v>
      </c>
      <c r="C80" s="56" t="s">
        <v>95</v>
      </c>
      <c r="D80" s="34">
        <v>7.5</v>
      </c>
      <c r="E80" s="34">
        <v>0.2</v>
      </c>
      <c r="F80" s="35">
        <v>7.7</v>
      </c>
      <c r="G80" s="188">
        <f t="shared" si="4"/>
        <v>-0.53900000000000003</v>
      </c>
      <c r="H80" s="189" t="e">
        <f>IF((ABS((#REF!-#REF!)*E80/100))&gt;0.1, (#REF!-#REF!)*E80/100, 0)</f>
        <v>#REF!</v>
      </c>
      <c r="I80" s="31"/>
    </row>
    <row r="81" spans="2:14" ht="22" customHeight="1" x14ac:dyDescent="0.3">
      <c r="B81" s="59" t="s">
        <v>96</v>
      </c>
      <c r="C81" s="56" t="s">
        <v>97</v>
      </c>
      <c r="D81" s="34">
        <v>7.5</v>
      </c>
      <c r="E81" s="34">
        <v>0.2</v>
      </c>
      <c r="F81" s="35">
        <v>7.7</v>
      </c>
      <c r="G81" s="188">
        <f t="shared" si="4"/>
        <v>-0.53900000000000003</v>
      </c>
      <c r="H81" s="189" t="e">
        <f>IF((ABS((#REF!-#REF!)*E81/100))&gt;0.1, (#REF!-#REF!)*E81/100, 0)</f>
        <v>#REF!</v>
      </c>
      <c r="I81" s="31"/>
    </row>
    <row r="82" spans="2:14" ht="22" customHeight="1" x14ac:dyDescent="0.25">
      <c r="B82" s="59" t="s">
        <v>158</v>
      </c>
      <c r="C82" s="56" t="s">
        <v>159</v>
      </c>
      <c r="D82" s="120">
        <v>13.5</v>
      </c>
      <c r="E82" s="120">
        <v>0.2</v>
      </c>
      <c r="F82" s="121">
        <v>13.7</v>
      </c>
      <c r="G82" s="188">
        <f t="shared" si="4"/>
        <v>-0.95899999999999996</v>
      </c>
      <c r="H82" s="189" t="e">
        <f>IF((ABS((#REF!-#REF!)*E82/100))&gt;0.1, (#REF!-#REF!)*E82/100, 0)</f>
        <v>#REF!</v>
      </c>
    </row>
    <row r="83" spans="2:14" ht="22" customHeight="1" thickBot="1" x14ac:dyDescent="0.3">
      <c r="B83" s="13" t="s">
        <v>98</v>
      </c>
      <c r="C83" s="60" t="s">
        <v>160</v>
      </c>
      <c r="D83" s="122">
        <v>12</v>
      </c>
      <c r="E83" s="122">
        <v>0.2</v>
      </c>
      <c r="F83" s="123">
        <v>12.2</v>
      </c>
      <c r="G83" s="186">
        <f t="shared" si="4"/>
        <v>-0.85399999999999987</v>
      </c>
      <c r="H83" s="187" t="e">
        <f>IF((ABS((#REF!-#REF!)*E83/100))&gt;0.1, (#REF!-#REF!)*E83/100, 0)</f>
        <v>#REF!</v>
      </c>
      <c r="I83" s="9"/>
    </row>
    <row r="84" spans="2:14" ht="56.25" customHeight="1" thickBot="1" x14ac:dyDescent="0.3">
      <c r="I84" s="26"/>
    </row>
    <row r="85" spans="2:14" ht="46" customHeight="1" thickBot="1" x14ac:dyDescent="0.35">
      <c r="B85" s="190" t="s">
        <v>99</v>
      </c>
      <c r="C85" s="161"/>
      <c r="D85" s="161"/>
      <c r="E85" s="161"/>
      <c r="F85" s="161"/>
      <c r="G85" s="161"/>
      <c r="H85" s="162"/>
      <c r="I85" s="31"/>
    </row>
    <row r="86" spans="2:14" ht="43.5" customHeight="1" thickBot="1" x14ac:dyDescent="0.35">
      <c r="B86" s="57" t="s">
        <v>21</v>
      </c>
      <c r="C86" s="24" t="s">
        <v>22</v>
      </c>
      <c r="D86" s="25" t="s">
        <v>23</v>
      </c>
      <c r="E86" s="25" t="s">
        <v>82</v>
      </c>
      <c r="F86" s="25" t="s">
        <v>25</v>
      </c>
      <c r="G86" s="182" t="s">
        <v>83</v>
      </c>
      <c r="H86" s="183"/>
      <c r="I86" s="31"/>
    </row>
    <row r="87" spans="2:14" ht="22" customHeight="1" x14ac:dyDescent="0.25">
      <c r="B87" s="63" t="s">
        <v>100</v>
      </c>
      <c r="C87" s="64" t="s">
        <v>101</v>
      </c>
      <c r="D87" s="65">
        <v>6.5</v>
      </c>
      <c r="E87" s="66">
        <v>1</v>
      </c>
      <c r="F87" s="67">
        <v>7.5</v>
      </c>
      <c r="G87" s="184">
        <f>IF((ABS(($K$13-$K$12)*F87/100))&gt;0.1, ($K$13-$K$12)*F87/100, 0)</f>
        <v>-0.52500000000000002</v>
      </c>
      <c r="H87" s="185" t="e">
        <f>IF((ABS((#REF!-#REF!)*E87/100))&gt;0.1, (#REF!-#REF!)*E87/100, 0)</f>
        <v>#REF!</v>
      </c>
    </row>
    <row r="88" spans="2:14" ht="22" customHeight="1" thickBot="1" x14ac:dyDescent="0.3">
      <c r="B88" s="68" t="s">
        <v>102</v>
      </c>
      <c r="C88" s="60" t="s">
        <v>103</v>
      </c>
      <c r="D88" s="61">
        <v>6.5</v>
      </c>
      <c r="E88" s="61">
        <v>1</v>
      </c>
      <c r="F88" s="62">
        <v>7.5</v>
      </c>
      <c r="G88" s="186">
        <f>IF((ABS(($K$13-$K$12)*F88/100))&gt;0.1, ($K$13-$K$12)*F88/100, 0)</f>
        <v>-0.52500000000000002</v>
      </c>
      <c r="H88" s="187" t="e">
        <f>IF((ABS((#REF!-#REF!)*E88/100))&gt;0.1, (#REF!-#REF!)*E88/100, 0)</f>
        <v>#REF!</v>
      </c>
    </row>
    <row r="89" spans="2:14" ht="43.5" customHeight="1" thickBot="1" x14ac:dyDescent="0.3"/>
    <row r="90" spans="2:14" ht="30" customHeight="1" thickBot="1" x14ac:dyDescent="0.3">
      <c r="B90" s="172" t="s">
        <v>104</v>
      </c>
      <c r="C90" s="173"/>
      <c r="D90" s="173"/>
      <c r="E90" s="173"/>
      <c r="F90" s="173"/>
      <c r="G90" s="173"/>
      <c r="H90" s="174"/>
    </row>
    <row r="91" spans="2:14" ht="71.150000000000006" customHeight="1" thickBot="1" x14ac:dyDescent="0.3">
      <c r="B91" s="160" t="s">
        <v>167</v>
      </c>
      <c r="C91" s="161"/>
      <c r="D91" s="161"/>
      <c r="E91" s="161"/>
      <c r="F91" s="161"/>
      <c r="G91" s="161"/>
      <c r="H91" s="162"/>
    </row>
    <row r="92" spans="2:14" ht="22" customHeight="1" thickBot="1" x14ac:dyDescent="0.3">
      <c r="B92" s="156"/>
      <c r="C92" s="156"/>
      <c r="D92" s="156"/>
      <c r="E92" s="156"/>
      <c r="F92" s="156"/>
      <c r="G92" s="156"/>
      <c r="H92" s="156"/>
    </row>
    <row r="93" spans="2:14" ht="41.5" customHeight="1" x14ac:dyDescent="0.25">
      <c r="B93" s="163" t="s">
        <v>146</v>
      </c>
      <c r="C93" s="119" t="s">
        <v>105</v>
      </c>
      <c r="D93" s="69" t="s">
        <v>106</v>
      </c>
      <c r="E93" s="175" t="s">
        <v>107</v>
      </c>
      <c r="F93" s="175"/>
      <c r="G93" s="176" t="s">
        <v>108</v>
      </c>
      <c r="H93" s="177"/>
    </row>
    <row r="94" spans="2:14" ht="33" customHeight="1" thickBot="1" x14ac:dyDescent="0.3">
      <c r="B94" s="164"/>
      <c r="C94" s="181">
        <v>235</v>
      </c>
      <c r="D94" s="181"/>
      <c r="E94" s="181"/>
      <c r="F94" s="181"/>
      <c r="G94" s="178"/>
      <c r="H94" s="179"/>
    </row>
    <row r="95" spans="2:14" s="70" customFormat="1" ht="33" customHeight="1" x14ac:dyDescent="0.35">
      <c r="B95" s="156"/>
      <c r="C95" s="156"/>
      <c r="D95" s="156"/>
      <c r="E95" s="156"/>
      <c r="F95" s="156"/>
      <c r="G95" s="156"/>
      <c r="H95" s="156"/>
      <c r="J95" s="10"/>
      <c r="K95" s="10"/>
      <c r="L95" s="10"/>
      <c r="M95" s="1"/>
      <c r="N95" s="1"/>
    </row>
    <row r="96" spans="2:14" s="70" customFormat="1" ht="33" customHeight="1" x14ac:dyDescent="0.35">
      <c r="B96" s="157" t="s">
        <v>147</v>
      </c>
      <c r="C96" s="157"/>
      <c r="D96" s="157"/>
      <c r="E96" s="157"/>
      <c r="F96" s="157"/>
      <c r="G96" s="157"/>
      <c r="H96" s="157"/>
      <c r="J96" s="10"/>
      <c r="K96" s="10"/>
      <c r="L96" s="10"/>
      <c r="M96" s="1"/>
      <c r="N96" s="1"/>
    </row>
    <row r="97" spans="2:17" s="70" customFormat="1" ht="40.5" customHeight="1" x14ac:dyDescent="0.35">
      <c r="B97" s="158" t="s">
        <v>109</v>
      </c>
      <c r="C97" s="158"/>
      <c r="E97" s="71"/>
      <c r="F97" s="71"/>
      <c r="G97" s="71"/>
      <c r="H97" s="71"/>
      <c r="J97" s="10"/>
      <c r="K97" s="10"/>
      <c r="L97" s="10"/>
      <c r="M97" s="1"/>
      <c r="N97" s="1"/>
    </row>
    <row r="98" spans="2:17" s="70" customFormat="1" ht="33" customHeight="1" x14ac:dyDescent="0.35">
      <c r="C98" s="95" t="str">
        <f>CONCATENATE(" $3.000"," +")</f>
        <v xml:space="preserve"> $3.000 +</v>
      </c>
      <c r="D98" s="96">
        <f>G22</f>
        <v>-2.9846808510638301E-2</v>
      </c>
      <c r="E98" s="97" t="s">
        <v>140</v>
      </c>
      <c r="F98" s="72">
        <f>(3+G22)</f>
        <v>2.9701531914893615</v>
      </c>
      <c r="G98" s="16"/>
      <c r="H98" s="16"/>
      <c r="J98" s="10"/>
      <c r="K98" s="10"/>
      <c r="L98" s="10"/>
      <c r="M98" s="1"/>
      <c r="N98" s="1"/>
    </row>
    <row r="99" spans="2:17" ht="43.5" customHeight="1" x14ac:dyDescent="0.4">
      <c r="B99" s="159" t="s">
        <v>141</v>
      </c>
      <c r="C99" s="159"/>
      <c r="D99" s="98">
        <f>F98</f>
        <v>2.9701531914893615</v>
      </c>
      <c r="E99" s="73" t="s">
        <v>110</v>
      </c>
      <c r="F99" s="70"/>
      <c r="G99" s="16"/>
      <c r="H99" s="16"/>
    </row>
    <row r="100" spans="2:17" ht="31.5" customHeight="1" thickBot="1" x14ac:dyDescent="0.4">
      <c r="B100" s="70"/>
      <c r="C100" s="70"/>
      <c r="D100" s="72"/>
      <c r="E100" s="16"/>
      <c r="F100" s="16"/>
      <c r="G100" s="16"/>
      <c r="H100" s="16"/>
      <c r="I100" s="9"/>
      <c r="P100" s="21"/>
      <c r="Q100" s="21"/>
    </row>
    <row r="101" spans="2:17" ht="30" customHeight="1" thickBot="1" x14ac:dyDescent="0.3">
      <c r="B101" s="172" t="s">
        <v>104</v>
      </c>
      <c r="C101" s="173"/>
      <c r="D101" s="173"/>
      <c r="E101" s="173"/>
      <c r="F101" s="173"/>
      <c r="G101" s="173"/>
      <c r="H101" s="174"/>
    </row>
    <row r="102" spans="2:17" ht="71.150000000000006" customHeight="1" thickBot="1" x14ac:dyDescent="0.3">
      <c r="B102" s="160" t="s">
        <v>165</v>
      </c>
      <c r="C102" s="161"/>
      <c r="D102" s="161"/>
      <c r="E102" s="161"/>
      <c r="F102" s="161"/>
      <c r="G102" s="161"/>
      <c r="H102" s="162"/>
    </row>
    <row r="103" spans="2:17" ht="22" customHeight="1" thickBot="1" x14ac:dyDescent="0.3">
      <c r="B103" s="156"/>
      <c r="C103" s="156"/>
      <c r="D103" s="156"/>
      <c r="E103" s="156"/>
      <c r="F103" s="156"/>
      <c r="G103" s="156"/>
      <c r="H103" s="156"/>
    </row>
    <row r="104" spans="2:17" ht="41.5" customHeight="1" x14ac:dyDescent="0.25">
      <c r="B104" s="163" t="s">
        <v>166</v>
      </c>
      <c r="C104" s="119" t="s">
        <v>105</v>
      </c>
      <c r="D104" s="69" t="s">
        <v>106</v>
      </c>
      <c r="E104" s="175" t="s">
        <v>107</v>
      </c>
      <c r="F104" s="175"/>
      <c r="G104" s="176" t="s">
        <v>108</v>
      </c>
      <c r="H104" s="177"/>
    </row>
    <row r="105" spans="2:17" ht="33" customHeight="1" thickBot="1" x14ac:dyDescent="0.3">
      <c r="B105" s="164"/>
      <c r="C105" s="181">
        <v>2000</v>
      </c>
      <c r="D105" s="181"/>
      <c r="E105" s="181"/>
      <c r="F105" s="181"/>
      <c r="G105" s="178"/>
      <c r="H105" s="179"/>
    </row>
    <row r="106" spans="2:17" s="70" customFormat="1" ht="33" customHeight="1" x14ac:dyDescent="0.35">
      <c r="B106" s="156"/>
      <c r="C106" s="156"/>
      <c r="D106" s="156"/>
      <c r="E106" s="156"/>
      <c r="F106" s="156"/>
      <c r="G106" s="156"/>
      <c r="H106" s="156"/>
      <c r="J106" s="10"/>
      <c r="K106" s="10"/>
      <c r="L106" s="10"/>
      <c r="M106" s="1"/>
      <c r="N106" s="1"/>
    </row>
    <row r="107" spans="2:17" s="70" customFormat="1" ht="33" customHeight="1" x14ac:dyDescent="0.35">
      <c r="B107" s="157" t="s">
        <v>168</v>
      </c>
      <c r="C107" s="157"/>
      <c r="D107" s="157"/>
      <c r="E107" s="157"/>
      <c r="F107" s="157"/>
      <c r="G107" s="157"/>
      <c r="H107" s="157"/>
      <c r="J107" s="10"/>
      <c r="K107" s="10"/>
      <c r="L107" s="10"/>
      <c r="M107" s="1"/>
      <c r="N107" s="1"/>
    </row>
    <row r="108" spans="2:17" s="70" customFormat="1" ht="40.5" customHeight="1" x14ac:dyDescent="0.35">
      <c r="B108" s="158" t="s">
        <v>109</v>
      </c>
      <c r="C108" s="158"/>
      <c r="E108" s="71"/>
      <c r="F108" s="71"/>
      <c r="G108" s="71"/>
      <c r="H108" s="71"/>
      <c r="J108" s="10"/>
      <c r="K108" s="10"/>
      <c r="L108" s="10"/>
      <c r="M108" s="1"/>
      <c r="N108" s="1"/>
    </row>
    <row r="109" spans="2:17" s="70" customFormat="1" ht="33" customHeight="1" x14ac:dyDescent="0.35">
      <c r="C109" s="95" t="str">
        <f>CONCATENATE(" $0.550"," +")</f>
        <v xml:space="preserve"> $0.550 +</v>
      </c>
      <c r="D109" s="96">
        <f>G58</f>
        <v>-2.31E-3</v>
      </c>
      <c r="E109" s="97" t="s">
        <v>140</v>
      </c>
      <c r="F109" s="72">
        <f>(0.55+G58)</f>
        <v>0.54769000000000001</v>
      </c>
      <c r="G109" s="16"/>
      <c r="H109" s="16"/>
      <c r="J109" s="10"/>
      <c r="K109" s="10"/>
      <c r="L109" s="10"/>
      <c r="M109" s="1"/>
      <c r="N109" s="1"/>
    </row>
    <row r="110" spans="2:17" ht="43.5" customHeight="1" x14ac:dyDescent="0.4">
      <c r="B110" s="159" t="s">
        <v>141</v>
      </c>
      <c r="C110" s="159"/>
      <c r="D110" s="98">
        <f>F109</f>
        <v>0.54769000000000001</v>
      </c>
      <c r="E110" s="73" t="s">
        <v>116</v>
      </c>
      <c r="F110" s="70"/>
      <c r="G110" s="16"/>
      <c r="H110" s="16"/>
    </row>
    <row r="111" spans="2:17" ht="31.5" customHeight="1" thickBot="1" x14ac:dyDescent="0.4">
      <c r="B111" s="70"/>
      <c r="C111" s="70"/>
      <c r="D111" s="72"/>
      <c r="E111" s="16"/>
      <c r="F111" s="16"/>
      <c r="G111" s="16"/>
      <c r="H111" s="16"/>
      <c r="I111" s="9"/>
      <c r="P111" s="21"/>
      <c r="Q111" s="21"/>
    </row>
    <row r="112" spans="2:17" ht="30" customHeight="1" thickBot="1" x14ac:dyDescent="0.3">
      <c r="B112" s="172" t="s">
        <v>104</v>
      </c>
      <c r="C112" s="173"/>
      <c r="D112" s="173"/>
      <c r="E112" s="173"/>
      <c r="F112" s="173"/>
      <c r="G112" s="173"/>
      <c r="H112" s="174"/>
    </row>
    <row r="113" spans="2:17" ht="71.150000000000006" customHeight="1" thickBot="1" x14ac:dyDescent="0.3">
      <c r="B113" s="160" t="s">
        <v>111</v>
      </c>
      <c r="C113" s="161"/>
      <c r="D113" s="161"/>
      <c r="E113" s="161"/>
      <c r="F113" s="161"/>
      <c r="G113" s="161"/>
      <c r="H113" s="162"/>
    </row>
    <row r="114" spans="2:17" ht="15.65" customHeight="1" thickBot="1" x14ac:dyDescent="0.3">
      <c r="B114" s="156"/>
      <c r="C114" s="156"/>
      <c r="D114" s="156"/>
      <c r="E114" s="156"/>
      <c r="F114" s="156"/>
      <c r="G114" s="156"/>
      <c r="H114" s="156"/>
    </row>
    <row r="115" spans="2:17" ht="38.5" customHeight="1" x14ac:dyDescent="0.25">
      <c r="B115" s="163" t="s">
        <v>145</v>
      </c>
      <c r="C115" s="119" t="s">
        <v>105</v>
      </c>
      <c r="D115" s="69" t="s">
        <v>106</v>
      </c>
      <c r="E115" s="175" t="s">
        <v>107</v>
      </c>
      <c r="F115" s="175"/>
      <c r="G115" s="176" t="s">
        <v>112</v>
      </c>
      <c r="H115" s="177"/>
    </row>
    <row r="116" spans="2:17" ht="33" customHeight="1" thickBot="1" x14ac:dyDescent="0.3">
      <c r="B116" s="164"/>
      <c r="C116" s="181">
        <v>235</v>
      </c>
      <c r="D116" s="181"/>
      <c r="E116" s="181"/>
      <c r="F116" s="181"/>
      <c r="G116" s="178"/>
      <c r="H116" s="179"/>
    </row>
    <row r="117" spans="2:17" s="70" customFormat="1" ht="33" customHeight="1" x14ac:dyDescent="0.35">
      <c r="B117" s="156"/>
      <c r="C117" s="156"/>
      <c r="D117" s="156"/>
      <c r="E117" s="156"/>
      <c r="F117" s="156"/>
      <c r="G117" s="156"/>
      <c r="H117" s="156"/>
      <c r="J117" s="10"/>
      <c r="K117" s="10"/>
      <c r="L117" s="10"/>
      <c r="M117" s="1"/>
      <c r="N117" s="1"/>
    </row>
    <row r="118" spans="2:17" s="70" customFormat="1" ht="33" customHeight="1" x14ac:dyDescent="0.35">
      <c r="B118" s="157" t="s">
        <v>113</v>
      </c>
      <c r="C118" s="157"/>
      <c r="D118" s="157"/>
      <c r="E118" s="157"/>
      <c r="F118" s="157"/>
      <c r="G118" s="157"/>
      <c r="H118" s="157"/>
      <c r="J118" s="10"/>
      <c r="K118" s="10"/>
      <c r="L118" s="10"/>
      <c r="M118" s="1"/>
      <c r="N118" s="1"/>
    </row>
    <row r="119" spans="2:17" s="70" customFormat="1" ht="40.5" customHeight="1" x14ac:dyDescent="0.35">
      <c r="B119" s="158" t="s">
        <v>109</v>
      </c>
      <c r="C119" s="158"/>
      <c r="E119" s="71"/>
      <c r="F119" s="71"/>
      <c r="G119" s="71"/>
      <c r="H119" s="71"/>
      <c r="J119" s="10"/>
      <c r="K119" s="10"/>
      <c r="L119" s="10"/>
      <c r="M119" s="1"/>
      <c r="N119" s="1"/>
    </row>
    <row r="120" spans="2:17" s="70" customFormat="1" ht="33" customHeight="1" x14ac:dyDescent="0.35">
      <c r="C120" s="95" t="str">
        <f>CONCATENATE(" $45.000"," +")</f>
        <v xml:space="preserve"> $45.000 +</v>
      </c>
      <c r="D120" s="96">
        <f>G62</f>
        <v>-1.6740425531914894E-2</v>
      </c>
      <c r="E120" s="97" t="s">
        <v>140</v>
      </c>
      <c r="F120" s="72">
        <f>(45+G62)</f>
        <v>44.983259574468086</v>
      </c>
      <c r="G120" s="16"/>
      <c r="H120" s="16"/>
      <c r="J120" s="10"/>
      <c r="K120" s="10"/>
      <c r="L120" s="10"/>
      <c r="M120" s="1"/>
      <c r="N120" s="1"/>
    </row>
    <row r="121" spans="2:17" ht="43.5" customHeight="1" x14ac:dyDescent="0.4">
      <c r="B121" s="159" t="s">
        <v>141</v>
      </c>
      <c r="C121" s="159"/>
      <c r="D121" s="98">
        <f>F120</f>
        <v>44.983259574468086</v>
      </c>
      <c r="E121" s="73" t="s">
        <v>110</v>
      </c>
      <c r="F121" s="70"/>
      <c r="G121" s="16"/>
      <c r="H121" s="16"/>
    </row>
    <row r="122" spans="2:17" ht="33" customHeight="1" thickBot="1" x14ac:dyDescent="0.4">
      <c r="B122" s="70"/>
      <c r="C122" s="70"/>
      <c r="D122" s="72"/>
      <c r="E122" s="16"/>
      <c r="F122" s="16"/>
      <c r="G122" s="16"/>
      <c r="H122" s="16"/>
      <c r="I122" s="9"/>
      <c r="P122" s="21"/>
      <c r="Q122" s="21"/>
    </row>
    <row r="123" spans="2:17" ht="30" customHeight="1" thickBot="1" x14ac:dyDescent="0.3">
      <c r="B123" s="172" t="s">
        <v>104</v>
      </c>
      <c r="C123" s="173"/>
      <c r="D123" s="173"/>
      <c r="E123" s="173"/>
      <c r="F123" s="173"/>
      <c r="G123" s="173"/>
      <c r="H123" s="174"/>
    </row>
    <row r="124" spans="2:17" ht="71.150000000000006" customHeight="1" thickBot="1" x14ac:dyDescent="0.3">
      <c r="B124" s="160" t="s">
        <v>114</v>
      </c>
      <c r="C124" s="161"/>
      <c r="D124" s="161"/>
      <c r="E124" s="161"/>
      <c r="F124" s="161"/>
      <c r="G124" s="161"/>
      <c r="H124" s="162"/>
    </row>
    <row r="125" spans="2:17" ht="18" customHeight="1" thickBot="1" x14ac:dyDescent="0.3">
      <c r="B125" s="156"/>
      <c r="C125" s="156"/>
      <c r="D125" s="156"/>
      <c r="E125" s="156"/>
      <c r="F125" s="156"/>
      <c r="G125" s="156"/>
      <c r="H125" s="156"/>
    </row>
    <row r="126" spans="2:17" ht="33.65" customHeight="1" x14ac:dyDescent="0.25">
      <c r="B126" s="163" t="s">
        <v>144</v>
      </c>
      <c r="C126" s="119" t="s">
        <v>105</v>
      </c>
      <c r="D126" s="69" t="s">
        <v>106</v>
      </c>
      <c r="E126" s="175" t="s">
        <v>107</v>
      </c>
      <c r="F126" s="175"/>
      <c r="G126" s="176" t="s">
        <v>112</v>
      </c>
      <c r="H126" s="177"/>
    </row>
    <row r="127" spans="2:17" ht="33" customHeight="1" thickBot="1" x14ac:dyDescent="0.3">
      <c r="B127" s="164"/>
      <c r="C127" s="181">
        <v>2000</v>
      </c>
      <c r="D127" s="181"/>
      <c r="E127" s="181"/>
      <c r="F127" s="181"/>
      <c r="G127" s="178"/>
      <c r="H127" s="179"/>
    </row>
    <row r="128" spans="2:17" s="70" customFormat="1" ht="33" customHeight="1" x14ac:dyDescent="0.35">
      <c r="B128" s="156"/>
      <c r="C128" s="156"/>
      <c r="D128" s="156"/>
      <c r="E128" s="156"/>
      <c r="F128" s="156"/>
      <c r="G128" s="156"/>
      <c r="H128" s="156"/>
      <c r="J128" s="10"/>
      <c r="K128" s="10"/>
      <c r="L128" s="10"/>
      <c r="M128" s="1"/>
      <c r="N128" s="1"/>
    </row>
    <row r="129" spans="2:17" s="70" customFormat="1" ht="33" customHeight="1" x14ac:dyDescent="0.35">
      <c r="B129" s="157" t="s">
        <v>115</v>
      </c>
      <c r="C129" s="157"/>
      <c r="D129" s="157"/>
      <c r="E129" s="157"/>
      <c r="F129" s="157"/>
      <c r="G129" s="157"/>
      <c r="H129" s="157"/>
      <c r="J129" s="10"/>
      <c r="K129" s="10"/>
      <c r="L129" s="10"/>
      <c r="M129" s="1"/>
      <c r="N129" s="1"/>
    </row>
    <row r="130" spans="2:17" s="70" customFormat="1" ht="40.5" customHeight="1" x14ac:dyDescent="0.35">
      <c r="B130" s="158" t="s">
        <v>109</v>
      </c>
      <c r="C130" s="158"/>
      <c r="E130" s="71"/>
      <c r="F130" s="71"/>
      <c r="G130" s="71"/>
      <c r="H130" s="71"/>
      <c r="J130" s="10"/>
      <c r="K130" s="10"/>
      <c r="L130" s="10"/>
      <c r="M130" s="1"/>
      <c r="N130" s="1"/>
    </row>
    <row r="131" spans="2:17" s="70" customFormat="1" ht="33" customHeight="1" x14ac:dyDescent="0.35">
      <c r="C131" s="95" t="str">
        <f>CONCATENATE(" $45.000"," +")</f>
        <v xml:space="preserve"> $45.000 +</v>
      </c>
      <c r="D131" s="96">
        <f>G68</f>
        <v>-1.4070000000000003E-3</v>
      </c>
      <c r="E131" s="97" t="s">
        <v>140</v>
      </c>
      <c r="F131" s="72">
        <f>(45+G68)</f>
        <v>44.998593</v>
      </c>
      <c r="G131" s="16"/>
      <c r="H131" s="16"/>
      <c r="J131" s="10"/>
      <c r="K131" s="10"/>
      <c r="L131" s="10"/>
      <c r="M131" s="1"/>
      <c r="N131" s="1"/>
    </row>
    <row r="132" spans="2:17" ht="43.5" customHeight="1" x14ac:dyDescent="0.4">
      <c r="B132" s="159" t="s">
        <v>141</v>
      </c>
      <c r="C132" s="159"/>
      <c r="D132" s="98">
        <f>F131</f>
        <v>44.998593</v>
      </c>
      <c r="E132" s="73" t="s">
        <v>116</v>
      </c>
      <c r="F132" s="70"/>
      <c r="G132" s="16"/>
      <c r="H132" s="16"/>
    </row>
    <row r="133" spans="2:17" ht="34" customHeight="1" thickBot="1" x14ac:dyDescent="0.4">
      <c r="B133" s="70"/>
      <c r="C133" s="70"/>
      <c r="D133" s="72"/>
      <c r="E133" s="16"/>
      <c r="F133" s="16"/>
      <c r="G133" s="16"/>
      <c r="H133" s="16"/>
      <c r="I133" s="9"/>
      <c r="P133" s="21"/>
      <c r="Q133" s="21"/>
    </row>
    <row r="134" spans="2:17" ht="30" customHeight="1" thickBot="1" x14ac:dyDescent="0.3">
      <c r="B134" s="172" t="s">
        <v>104</v>
      </c>
      <c r="C134" s="173"/>
      <c r="D134" s="173"/>
      <c r="E134" s="173"/>
      <c r="F134" s="173"/>
      <c r="G134" s="173"/>
      <c r="H134" s="174"/>
    </row>
    <row r="135" spans="2:17" ht="71.150000000000006" customHeight="1" thickBot="1" x14ac:dyDescent="0.3">
      <c r="B135" s="160" t="s">
        <v>117</v>
      </c>
      <c r="C135" s="161"/>
      <c r="D135" s="161"/>
      <c r="E135" s="161"/>
      <c r="F135" s="161"/>
      <c r="G135" s="161"/>
      <c r="H135" s="162"/>
    </row>
    <row r="136" spans="2:17" ht="26.15" customHeight="1" thickBot="1" x14ac:dyDescent="0.3">
      <c r="B136" s="156"/>
      <c r="C136" s="156"/>
      <c r="D136" s="156"/>
      <c r="E136" s="156"/>
      <c r="F136" s="156"/>
      <c r="G136" s="156"/>
      <c r="H136" s="156"/>
    </row>
    <row r="137" spans="2:17" ht="69" customHeight="1" x14ac:dyDescent="0.25">
      <c r="B137" s="163" t="s">
        <v>143</v>
      </c>
      <c r="C137" s="119" t="s">
        <v>105</v>
      </c>
      <c r="D137" s="69" t="s">
        <v>106</v>
      </c>
      <c r="E137" s="175" t="s">
        <v>107</v>
      </c>
      <c r="F137" s="175"/>
      <c r="G137" s="176" t="s">
        <v>108</v>
      </c>
      <c r="H137" s="177"/>
    </row>
    <row r="138" spans="2:17" ht="33" customHeight="1" thickBot="1" x14ac:dyDescent="0.3">
      <c r="B138" s="164"/>
      <c r="C138" s="180">
        <v>14400</v>
      </c>
      <c r="D138" s="181"/>
      <c r="E138" s="181"/>
      <c r="F138" s="181"/>
      <c r="G138" s="178"/>
      <c r="H138" s="179"/>
    </row>
    <row r="139" spans="2:17" s="70" customFormat="1" ht="33" customHeight="1" x14ac:dyDescent="0.35">
      <c r="B139" s="156"/>
      <c r="C139" s="156"/>
      <c r="D139" s="156"/>
      <c r="E139" s="156"/>
      <c r="F139" s="156"/>
      <c r="G139" s="156"/>
      <c r="H139" s="156"/>
      <c r="J139" s="10"/>
      <c r="K139" s="10"/>
      <c r="L139" s="10"/>
      <c r="M139" s="1"/>
      <c r="N139" s="1"/>
    </row>
    <row r="140" spans="2:17" s="70" customFormat="1" ht="33" customHeight="1" x14ac:dyDescent="0.35">
      <c r="B140" s="157" t="s">
        <v>148</v>
      </c>
      <c r="C140" s="157"/>
      <c r="D140" s="157"/>
      <c r="E140" s="157"/>
      <c r="F140" s="157"/>
      <c r="G140" s="157"/>
      <c r="H140" s="157"/>
      <c r="J140" s="10"/>
      <c r="K140" s="10"/>
      <c r="L140" s="10"/>
      <c r="M140" s="1"/>
      <c r="N140" s="1"/>
    </row>
    <row r="141" spans="2:17" s="70" customFormat="1" ht="40.5" customHeight="1" x14ac:dyDescent="0.35">
      <c r="B141" s="158" t="s">
        <v>109</v>
      </c>
      <c r="C141" s="158"/>
      <c r="E141" s="71"/>
      <c r="F141" s="71"/>
      <c r="G141" s="71"/>
      <c r="H141" s="71"/>
      <c r="J141" s="10"/>
      <c r="K141" s="10"/>
      <c r="L141" s="10"/>
      <c r="M141" s="1"/>
      <c r="N141" s="1"/>
    </row>
    <row r="142" spans="2:17" s="70" customFormat="1" ht="33" customHeight="1" x14ac:dyDescent="0.35">
      <c r="C142" s="95" t="str">
        <f>CONCATENATE(" $1,500.000"," +")</f>
        <v xml:space="preserve"> $1,500.000 +</v>
      </c>
      <c r="D142" s="96">
        <f>G71</f>
        <v>0</v>
      </c>
      <c r="E142" s="97" t="s">
        <v>140</v>
      </c>
      <c r="F142" s="72">
        <f>(1500+G71)</f>
        <v>1500</v>
      </c>
      <c r="G142" s="16"/>
      <c r="H142" s="16"/>
      <c r="J142" s="10"/>
      <c r="K142" s="10"/>
      <c r="L142" s="10"/>
      <c r="M142" s="1"/>
      <c r="N142" s="1"/>
    </row>
    <row r="143" spans="2:17" ht="43.5" customHeight="1" x14ac:dyDescent="0.4">
      <c r="B143" s="159" t="s">
        <v>141</v>
      </c>
      <c r="C143" s="159"/>
      <c r="D143" s="98">
        <f>F142</f>
        <v>1500</v>
      </c>
      <c r="E143" s="171" t="s">
        <v>118</v>
      </c>
      <c r="F143" s="171"/>
      <c r="G143" s="16"/>
      <c r="H143" s="70"/>
    </row>
    <row r="144" spans="2:17" ht="27" customHeight="1" thickBot="1" x14ac:dyDescent="0.4">
      <c r="B144" s="70"/>
      <c r="C144" s="70"/>
      <c r="D144" s="72"/>
      <c r="E144" s="16"/>
      <c r="F144" s="16"/>
      <c r="G144" s="16"/>
      <c r="H144" s="16"/>
      <c r="I144" s="9"/>
      <c r="P144" s="21"/>
      <c r="Q144" s="21"/>
    </row>
    <row r="145" spans="2:15" ht="30" customHeight="1" thickBot="1" x14ac:dyDescent="0.3">
      <c r="B145" s="172" t="s">
        <v>104</v>
      </c>
      <c r="C145" s="173"/>
      <c r="D145" s="173"/>
      <c r="E145" s="173"/>
      <c r="F145" s="173"/>
      <c r="G145" s="173"/>
      <c r="H145" s="174"/>
    </row>
    <row r="146" spans="2:15" ht="71.150000000000006" customHeight="1" thickBot="1" x14ac:dyDescent="0.3">
      <c r="B146" s="160" t="s">
        <v>150</v>
      </c>
      <c r="C146" s="161"/>
      <c r="D146" s="161"/>
      <c r="E146" s="161"/>
      <c r="F146" s="161"/>
      <c r="G146" s="161"/>
      <c r="H146" s="162"/>
    </row>
    <row r="147" spans="2:15" ht="23.15" customHeight="1" thickBot="1" x14ac:dyDescent="0.3">
      <c r="B147" s="156"/>
      <c r="C147" s="156"/>
      <c r="D147" s="156"/>
      <c r="E147" s="156"/>
      <c r="F147" s="156"/>
      <c r="G147" s="156"/>
      <c r="H147" s="156"/>
    </row>
    <row r="148" spans="2:15" ht="18.75" customHeight="1" x14ac:dyDescent="0.25">
      <c r="B148" s="163" t="s">
        <v>142</v>
      </c>
      <c r="C148" s="165" t="s">
        <v>105</v>
      </c>
      <c r="D148" s="167" t="s">
        <v>106</v>
      </c>
      <c r="E148" s="165" t="s">
        <v>107</v>
      </c>
      <c r="F148" s="165"/>
      <c r="G148" s="165" t="s">
        <v>108</v>
      </c>
      <c r="H148" s="169"/>
    </row>
    <row r="149" spans="2:15" ht="33" customHeight="1" thickBot="1" x14ac:dyDescent="0.3">
      <c r="B149" s="164"/>
      <c r="C149" s="166"/>
      <c r="D149" s="168"/>
      <c r="E149" s="166"/>
      <c r="F149" s="166"/>
      <c r="G149" s="166"/>
      <c r="H149" s="170"/>
    </row>
    <row r="150" spans="2:15" s="70" customFormat="1" ht="33" customHeight="1" x14ac:dyDescent="0.35">
      <c r="B150" s="156"/>
      <c r="C150" s="156"/>
      <c r="D150" s="156"/>
      <c r="E150" s="156"/>
      <c r="F150" s="156"/>
      <c r="G150" s="156"/>
      <c r="H150" s="156"/>
      <c r="J150" s="10"/>
      <c r="K150" s="10"/>
      <c r="L150" s="10"/>
      <c r="M150" s="1"/>
      <c r="N150" s="1"/>
    </row>
    <row r="151" spans="2:15" s="70" customFormat="1" ht="33" customHeight="1" x14ac:dyDescent="0.35">
      <c r="B151" s="157" t="s">
        <v>149</v>
      </c>
      <c r="C151" s="157"/>
      <c r="D151" s="157"/>
      <c r="E151" s="157"/>
      <c r="F151" s="157"/>
      <c r="G151" s="157"/>
      <c r="H151" s="157"/>
      <c r="J151" s="10"/>
      <c r="K151" s="10"/>
      <c r="L151" s="10"/>
      <c r="M151" s="1"/>
      <c r="N151" s="1"/>
    </row>
    <row r="152" spans="2:15" s="70" customFormat="1" ht="40.5" customHeight="1" x14ac:dyDescent="0.35">
      <c r="B152" s="158" t="s">
        <v>109</v>
      </c>
      <c r="C152" s="158"/>
      <c r="E152" s="71"/>
      <c r="F152" s="71"/>
      <c r="G152" s="71"/>
      <c r="H152" s="71"/>
      <c r="J152" s="10"/>
      <c r="K152" s="10"/>
      <c r="L152" s="10"/>
      <c r="M152" s="1"/>
      <c r="N152" s="1"/>
    </row>
    <row r="153" spans="2:15" s="70" customFormat="1" ht="33" customHeight="1" x14ac:dyDescent="0.35">
      <c r="C153" s="95" t="str">
        <f>CONCATENATE(" $200.000"," +")</f>
        <v xml:space="preserve"> $200.000 +</v>
      </c>
      <c r="D153" s="96">
        <f>G75</f>
        <v>-0.64399999999999991</v>
      </c>
      <c r="E153" s="97" t="s">
        <v>140</v>
      </c>
      <c r="F153" s="72">
        <f>(200+G75)</f>
        <v>199.35599999999999</v>
      </c>
      <c r="G153" s="16"/>
      <c r="H153" s="16"/>
      <c r="J153" s="10"/>
      <c r="K153" s="10"/>
      <c r="L153" s="10"/>
      <c r="M153" s="1"/>
      <c r="N153" s="1"/>
    </row>
    <row r="154" spans="2:15" ht="18" x14ac:dyDescent="0.4">
      <c r="B154" s="159" t="s">
        <v>141</v>
      </c>
      <c r="C154" s="159"/>
      <c r="D154" s="98">
        <f>F153</f>
        <v>199.35599999999999</v>
      </c>
      <c r="E154" s="73" t="s">
        <v>12</v>
      </c>
      <c r="F154" s="73"/>
      <c r="G154" s="16"/>
      <c r="H154" s="70"/>
      <c r="O154" s="21"/>
    </row>
    <row r="155" spans="2:15" ht="17.5" x14ac:dyDescent="0.35">
      <c r="B155" s="70"/>
      <c r="C155" s="70"/>
      <c r="D155" s="72"/>
      <c r="E155" s="16"/>
      <c r="F155" s="16"/>
      <c r="G155" s="16"/>
      <c r="H155" s="16"/>
      <c r="O155" s="21"/>
    </row>
    <row r="156" spans="2:15" x14ac:dyDescent="0.25">
      <c r="O156" s="21"/>
    </row>
    <row r="157" spans="2:15" x14ac:dyDescent="0.25">
      <c r="O157" s="21"/>
    </row>
  </sheetData>
  <sheetProtection algorithmName="SHA-512" hashValue="5jLqIIsvhrFxj37VyWiLBkVBW5nIYlI20HDWoYYkNfhqxLQDkHgWG7lYlLF/ZDlp41nPkTl1fvRpYkRwQGe8ng==" saltValue="wgQWz2ecCbRLeluYFcoASQ==" spinCount="100000" sheet="1" formatColumns="0" formatRows="0"/>
  <mergeCells count="157">
    <mergeCell ref="J6:K6"/>
    <mergeCell ref="M6:N8"/>
    <mergeCell ref="B7:E7"/>
    <mergeCell ref="B8:H8"/>
    <mergeCell ref="B9:H9"/>
    <mergeCell ref="B10:C10"/>
    <mergeCell ref="D10:F10"/>
    <mergeCell ref="B1:D1"/>
    <mergeCell ref="C3:E3"/>
    <mergeCell ref="G3:H3"/>
    <mergeCell ref="C4:E4"/>
    <mergeCell ref="G4:H4"/>
    <mergeCell ref="B6:E6"/>
    <mergeCell ref="F6:G6"/>
    <mergeCell ref="B16:H16"/>
    <mergeCell ref="B17:H17"/>
    <mergeCell ref="B18:H18"/>
    <mergeCell ref="B20:H20"/>
    <mergeCell ref="G21:H21"/>
    <mergeCell ref="G22:H22"/>
    <mergeCell ref="B11:H11"/>
    <mergeCell ref="J11:K11"/>
    <mergeCell ref="B12:E12"/>
    <mergeCell ref="B13:H13"/>
    <mergeCell ref="B14:H14"/>
    <mergeCell ref="B15:H15"/>
    <mergeCell ref="B19:H19"/>
    <mergeCell ref="G29:H29"/>
    <mergeCell ref="G30:H30"/>
    <mergeCell ref="G31:H31"/>
    <mergeCell ref="G32:H32"/>
    <mergeCell ref="G33:H33"/>
    <mergeCell ref="G34:H34"/>
    <mergeCell ref="G23:H23"/>
    <mergeCell ref="G24:H24"/>
    <mergeCell ref="G25:H25"/>
    <mergeCell ref="G26:H26"/>
    <mergeCell ref="G27:H27"/>
    <mergeCell ref="G28:H28"/>
    <mergeCell ref="G41:H41"/>
    <mergeCell ref="G42:H42"/>
    <mergeCell ref="G43:H43"/>
    <mergeCell ref="G44:H44"/>
    <mergeCell ref="G45:H45"/>
    <mergeCell ref="G46:H46"/>
    <mergeCell ref="G35:H35"/>
    <mergeCell ref="G36:H36"/>
    <mergeCell ref="G37:H37"/>
    <mergeCell ref="G38:H38"/>
    <mergeCell ref="G39:H39"/>
    <mergeCell ref="G40:H40"/>
    <mergeCell ref="G53:H53"/>
    <mergeCell ref="B54:H54"/>
    <mergeCell ref="B56:H56"/>
    <mergeCell ref="G57:H57"/>
    <mergeCell ref="G58:H58"/>
    <mergeCell ref="B60:H60"/>
    <mergeCell ref="G47:H47"/>
    <mergeCell ref="G48:H48"/>
    <mergeCell ref="G49:H49"/>
    <mergeCell ref="G50:H50"/>
    <mergeCell ref="G51:H51"/>
    <mergeCell ref="G52:H52"/>
    <mergeCell ref="G67:H67"/>
    <mergeCell ref="G68:H68"/>
    <mergeCell ref="B69:H69"/>
    <mergeCell ref="G70:H70"/>
    <mergeCell ref="G71:H71"/>
    <mergeCell ref="B73:H73"/>
    <mergeCell ref="G61:H61"/>
    <mergeCell ref="G62:H62"/>
    <mergeCell ref="G63:H63"/>
    <mergeCell ref="G64:H64"/>
    <mergeCell ref="G65:H65"/>
    <mergeCell ref="G66:H66"/>
    <mergeCell ref="G80:H80"/>
    <mergeCell ref="G81:H81"/>
    <mergeCell ref="G82:H82"/>
    <mergeCell ref="G83:H83"/>
    <mergeCell ref="B85:H85"/>
    <mergeCell ref="G86:H86"/>
    <mergeCell ref="G74:H74"/>
    <mergeCell ref="G75:H75"/>
    <mergeCell ref="G76:H76"/>
    <mergeCell ref="G77:H77"/>
    <mergeCell ref="G78:H78"/>
    <mergeCell ref="G79:H79"/>
    <mergeCell ref="G87:H87"/>
    <mergeCell ref="G88:H88"/>
    <mergeCell ref="B90:H90"/>
    <mergeCell ref="B91:H91"/>
    <mergeCell ref="B92:H92"/>
    <mergeCell ref="B93:B94"/>
    <mergeCell ref="E93:F93"/>
    <mergeCell ref="G93:H94"/>
    <mergeCell ref="C94:F94"/>
    <mergeCell ref="B103:H103"/>
    <mergeCell ref="B104:B105"/>
    <mergeCell ref="E104:F104"/>
    <mergeCell ref="G104:H105"/>
    <mergeCell ref="C105:F105"/>
    <mergeCell ref="B106:H106"/>
    <mergeCell ref="B95:H95"/>
    <mergeCell ref="B96:H96"/>
    <mergeCell ref="B97:C97"/>
    <mergeCell ref="B99:C99"/>
    <mergeCell ref="B101:H101"/>
    <mergeCell ref="B102:H102"/>
    <mergeCell ref="B115:B116"/>
    <mergeCell ref="E115:F115"/>
    <mergeCell ref="G115:H116"/>
    <mergeCell ref="C116:F116"/>
    <mergeCell ref="B117:H117"/>
    <mergeCell ref="B118:H118"/>
    <mergeCell ref="B107:H107"/>
    <mergeCell ref="B108:C108"/>
    <mergeCell ref="B110:C110"/>
    <mergeCell ref="B112:H112"/>
    <mergeCell ref="B113:H113"/>
    <mergeCell ref="B114:H114"/>
    <mergeCell ref="B128:H128"/>
    <mergeCell ref="B129:H129"/>
    <mergeCell ref="B130:C130"/>
    <mergeCell ref="B132:C132"/>
    <mergeCell ref="B134:H134"/>
    <mergeCell ref="B135:H135"/>
    <mergeCell ref="B119:C119"/>
    <mergeCell ref="B121:C121"/>
    <mergeCell ref="B123:H123"/>
    <mergeCell ref="B124:H124"/>
    <mergeCell ref="B125:H125"/>
    <mergeCell ref="B126:B127"/>
    <mergeCell ref="E126:F126"/>
    <mergeCell ref="G126:H127"/>
    <mergeCell ref="C127:F127"/>
    <mergeCell ref="B140:H140"/>
    <mergeCell ref="B141:C141"/>
    <mergeCell ref="B143:C143"/>
    <mergeCell ref="E143:F143"/>
    <mergeCell ref="B145:H145"/>
    <mergeCell ref="B146:H146"/>
    <mergeCell ref="B136:H136"/>
    <mergeCell ref="B137:B138"/>
    <mergeCell ref="E137:F137"/>
    <mergeCell ref="G137:H138"/>
    <mergeCell ref="C138:F138"/>
    <mergeCell ref="B139:H139"/>
    <mergeCell ref="B150:H150"/>
    <mergeCell ref="B151:H151"/>
    <mergeCell ref="B152:C152"/>
    <mergeCell ref="B154:C154"/>
    <mergeCell ref="B147:H147"/>
    <mergeCell ref="B148:B149"/>
    <mergeCell ref="C148:C149"/>
    <mergeCell ref="D148:D149"/>
    <mergeCell ref="E148:F149"/>
    <mergeCell ref="G148:H149"/>
  </mergeCells>
  <dataValidations disablePrompts="1" count="5">
    <dataValidation type="list" allowBlank="1" showInputMessage="1" showErrorMessage="1" sqref="K8" xr:uid="{A3676090-D879-48FB-A44B-00B735460C4E}">
      <formula1>"2024,2025,2026,2027,2028"</formula1>
    </dataValidation>
    <dataValidation type="list" allowBlank="1" showInputMessage="1" showErrorMessage="1" sqref="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K65405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K130941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K196477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K262013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K327549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K393085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K458621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K524157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K589693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K655229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K720765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K786301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K851837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K917373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K982909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xr:uid="{3300499C-A682-4F5B-903C-B8BFFC16B728}">
      <formula1>$N$9:$N$9</formula1>
    </dataValidation>
    <dataValidation type="list" allowBlank="1" showInputMessage="1" showErrorMessage="1" sqref="WVR983050 WLV983050 WBZ983050 VSD983050 VIH983050 UYL983050 UOP983050 UET983050 TUX983050 TLB983050 TBF983050 SRJ983050 SHN983050 RXR983050 RNV983050 RDZ983050 QUD983050 QKH983050 QAL983050 PQP983050 PGT983050 OWX983050 ONB983050 ODF983050 NTJ983050 NJN983050 MZR983050 MPV983050 MFZ983050 LWD983050 LMH983050 LCL983050 KSP983050 KIT983050 JYX983050 JPB983050 JFF983050 IVJ983050 ILN983050 IBR983050 HRV983050 HHZ983050 GYD983050 GOH983050 GEL983050 FUP983050 FKT983050 FAX983050 ERB983050 EHF983050 DXJ983050 DNN983050 DDR983050 CTV983050 CJZ983050 CAD983050 BQH983050 BGL983050 AWP983050 AMT983050 ACX983050 TB983050 JF983050 K982914 WVR917514 WLV917514 WBZ917514 VSD917514 VIH917514 UYL917514 UOP917514 UET917514 TUX917514 TLB917514 TBF917514 SRJ917514 SHN917514 RXR917514 RNV917514 RDZ917514 QUD917514 QKH917514 QAL917514 PQP917514 PGT917514 OWX917514 ONB917514 ODF917514 NTJ917514 NJN917514 MZR917514 MPV917514 MFZ917514 LWD917514 LMH917514 LCL917514 KSP917514 KIT917514 JYX917514 JPB917514 JFF917514 IVJ917514 ILN917514 IBR917514 HRV917514 HHZ917514 GYD917514 GOH917514 GEL917514 FUP917514 FKT917514 FAX917514 ERB917514 EHF917514 DXJ917514 DNN917514 DDR917514 CTV917514 CJZ917514 CAD917514 BQH917514 BGL917514 AWP917514 AMT917514 ACX917514 TB917514 JF917514 K917378 WVR851978 WLV851978 WBZ851978 VSD851978 VIH851978 UYL851978 UOP851978 UET851978 TUX851978 TLB851978 TBF851978 SRJ851978 SHN851978 RXR851978 RNV851978 RDZ851978 QUD851978 QKH851978 QAL851978 PQP851978 PGT851978 OWX851978 ONB851978 ODF851978 NTJ851978 NJN851978 MZR851978 MPV851978 MFZ851978 LWD851978 LMH851978 LCL851978 KSP851978 KIT851978 JYX851978 JPB851978 JFF851978 IVJ851978 ILN851978 IBR851978 HRV851978 HHZ851978 GYD851978 GOH851978 GEL851978 FUP851978 FKT851978 FAX851978 ERB851978 EHF851978 DXJ851978 DNN851978 DDR851978 CTV851978 CJZ851978 CAD851978 BQH851978 BGL851978 AWP851978 AMT851978 ACX851978 TB851978 JF851978 K851842 WVR786442 WLV786442 WBZ786442 VSD786442 VIH786442 UYL786442 UOP786442 UET786442 TUX786442 TLB786442 TBF786442 SRJ786442 SHN786442 RXR786442 RNV786442 RDZ786442 QUD786442 QKH786442 QAL786442 PQP786442 PGT786442 OWX786442 ONB786442 ODF786442 NTJ786442 NJN786442 MZR786442 MPV786442 MFZ786442 LWD786442 LMH786442 LCL786442 KSP786442 KIT786442 JYX786442 JPB786442 JFF786442 IVJ786442 ILN786442 IBR786442 HRV786442 HHZ786442 GYD786442 GOH786442 GEL786442 FUP786442 FKT786442 FAX786442 ERB786442 EHF786442 DXJ786442 DNN786442 DDR786442 CTV786442 CJZ786442 CAD786442 BQH786442 BGL786442 AWP786442 AMT786442 ACX786442 TB786442 JF786442 K786306 WVR720906 WLV720906 WBZ720906 VSD720906 VIH720906 UYL720906 UOP720906 UET720906 TUX720906 TLB720906 TBF720906 SRJ720906 SHN720906 RXR720906 RNV720906 RDZ720906 QUD720906 QKH720906 QAL720906 PQP720906 PGT720906 OWX720906 ONB720906 ODF720906 NTJ720906 NJN720906 MZR720906 MPV720906 MFZ720906 LWD720906 LMH720906 LCL720906 KSP720906 KIT720906 JYX720906 JPB720906 JFF720906 IVJ720906 ILN720906 IBR720906 HRV720906 HHZ720906 GYD720906 GOH720906 GEL720906 FUP720906 FKT720906 FAX720906 ERB720906 EHF720906 DXJ720906 DNN720906 DDR720906 CTV720906 CJZ720906 CAD720906 BQH720906 BGL720906 AWP720906 AMT720906 ACX720906 TB720906 JF720906 K720770 WVR655370 WLV655370 WBZ655370 VSD655370 VIH655370 UYL655370 UOP655370 UET655370 TUX655370 TLB655370 TBF655370 SRJ655370 SHN655370 RXR655370 RNV655370 RDZ655370 QUD655370 QKH655370 QAL655370 PQP655370 PGT655370 OWX655370 ONB655370 ODF655370 NTJ655370 NJN655370 MZR655370 MPV655370 MFZ655370 LWD655370 LMH655370 LCL655370 KSP655370 KIT655370 JYX655370 JPB655370 JFF655370 IVJ655370 ILN655370 IBR655370 HRV655370 HHZ655370 GYD655370 GOH655370 GEL655370 FUP655370 FKT655370 FAX655370 ERB655370 EHF655370 DXJ655370 DNN655370 DDR655370 CTV655370 CJZ655370 CAD655370 BQH655370 BGL655370 AWP655370 AMT655370 ACX655370 TB655370 JF655370 K655234 WVR589834 WLV589834 WBZ589834 VSD589834 VIH589834 UYL589834 UOP589834 UET589834 TUX589834 TLB589834 TBF589834 SRJ589834 SHN589834 RXR589834 RNV589834 RDZ589834 QUD589834 QKH589834 QAL589834 PQP589834 PGT589834 OWX589834 ONB589834 ODF589834 NTJ589834 NJN589834 MZR589834 MPV589834 MFZ589834 LWD589834 LMH589834 LCL589834 KSP589834 KIT589834 JYX589834 JPB589834 JFF589834 IVJ589834 ILN589834 IBR589834 HRV589834 HHZ589834 GYD589834 GOH589834 GEL589834 FUP589834 FKT589834 FAX589834 ERB589834 EHF589834 DXJ589834 DNN589834 DDR589834 CTV589834 CJZ589834 CAD589834 BQH589834 BGL589834 AWP589834 AMT589834 ACX589834 TB589834 JF589834 K589698 WVR524298 WLV524298 WBZ524298 VSD524298 VIH524298 UYL524298 UOP524298 UET524298 TUX524298 TLB524298 TBF524298 SRJ524298 SHN524298 RXR524298 RNV524298 RDZ524298 QUD524298 QKH524298 QAL524298 PQP524298 PGT524298 OWX524298 ONB524298 ODF524298 NTJ524298 NJN524298 MZR524298 MPV524298 MFZ524298 LWD524298 LMH524298 LCL524298 KSP524298 KIT524298 JYX524298 JPB524298 JFF524298 IVJ524298 ILN524298 IBR524298 HRV524298 HHZ524298 GYD524298 GOH524298 GEL524298 FUP524298 FKT524298 FAX524298 ERB524298 EHF524298 DXJ524298 DNN524298 DDR524298 CTV524298 CJZ524298 CAD524298 BQH524298 BGL524298 AWP524298 AMT524298 ACX524298 TB524298 JF524298 K524162 WVR458762 WLV458762 WBZ458762 VSD458762 VIH458762 UYL458762 UOP458762 UET458762 TUX458762 TLB458762 TBF458762 SRJ458762 SHN458762 RXR458762 RNV458762 RDZ458762 QUD458762 QKH458762 QAL458762 PQP458762 PGT458762 OWX458762 ONB458762 ODF458762 NTJ458762 NJN458762 MZR458762 MPV458762 MFZ458762 LWD458762 LMH458762 LCL458762 KSP458762 KIT458762 JYX458762 JPB458762 JFF458762 IVJ458762 ILN458762 IBR458762 HRV458762 HHZ458762 GYD458762 GOH458762 GEL458762 FUP458762 FKT458762 FAX458762 ERB458762 EHF458762 DXJ458762 DNN458762 DDR458762 CTV458762 CJZ458762 CAD458762 BQH458762 BGL458762 AWP458762 AMT458762 ACX458762 TB458762 JF458762 K458626 WVR393226 WLV393226 WBZ393226 VSD393226 VIH393226 UYL393226 UOP393226 UET393226 TUX393226 TLB393226 TBF393226 SRJ393226 SHN393226 RXR393226 RNV393226 RDZ393226 QUD393226 QKH393226 QAL393226 PQP393226 PGT393226 OWX393226 ONB393226 ODF393226 NTJ393226 NJN393226 MZR393226 MPV393226 MFZ393226 LWD393226 LMH393226 LCL393226 KSP393226 KIT393226 JYX393226 JPB393226 JFF393226 IVJ393226 ILN393226 IBR393226 HRV393226 HHZ393226 GYD393226 GOH393226 GEL393226 FUP393226 FKT393226 FAX393226 ERB393226 EHF393226 DXJ393226 DNN393226 DDR393226 CTV393226 CJZ393226 CAD393226 BQH393226 BGL393226 AWP393226 AMT393226 ACX393226 TB393226 JF393226 K393090 WVR327690 WLV327690 WBZ327690 VSD327690 VIH327690 UYL327690 UOP327690 UET327690 TUX327690 TLB327690 TBF327690 SRJ327690 SHN327690 RXR327690 RNV327690 RDZ327690 QUD327690 QKH327690 QAL327690 PQP327690 PGT327690 OWX327690 ONB327690 ODF327690 NTJ327690 NJN327690 MZR327690 MPV327690 MFZ327690 LWD327690 LMH327690 LCL327690 KSP327690 KIT327690 JYX327690 JPB327690 JFF327690 IVJ327690 ILN327690 IBR327690 HRV327690 HHZ327690 GYD327690 GOH327690 GEL327690 FUP327690 FKT327690 FAX327690 ERB327690 EHF327690 DXJ327690 DNN327690 DDR327690 CTV327690 CJZ327690 CAD327690 BQH327690 BGL327690 AWP327690 AMT327690 ACX327690 TB327690 JF327690 K327554 WVR262154 WLV262154 WBZ262154 VSD262154 VIH262154 UYL262154 UOP262154 UET262154 TUX262154 TLB262154 TBF262154 SRJ262154 SHN262154 RXR262154 RNV262154 RDZ262154 QUD262154 QKH262154 QAL262154 PQP262154 PGT262154 OWX262154 ONB262154 ODF262154 NTJ262154 NJN262154 MZR262154 MPV262154 MFZ262154 LWD262154 LMH262154 LCL262154 KSP262154 KIT262154 JYX262154 JPB262154 JFF262154 IVJ262154 ILN262154 IBR262154 HRV262154 HHZ262154 GYD262154 GOH262154 GEL262154 FUP262154 FKT262154 FAX262154 ERB262154 EHF262154 DXJ262154 DNN262154 DDR262154 CTV262154 CJZ262154 CAD262154 BQH262154 BGL262154 AWP262154 AMT262154 ACX262154 TB262154 JF262154 K262018 WVR196618 WLV196618 WBZ196618 VSD196618 VIH196618 UYL196618 UOP196618 UET196618 TUX196618 TLB196618 TBF196618 SRJ196618 SHN196618 RXR196618 RNV196618 RDZ196618 QUD196618 QKH196618 QAL196618 PQP196618 PGT196618 OWX196618 ONB196618 ODF196618 NTJ196618 NJN196618 MZR196618 MPV196618 MFZ196618 LWD196618 LMH196618 LCL196618 KSP196618 KIT196618 JYX196618 JPB196618 JFF196618 IVJ196618 ILN196618 IBR196618 HRV196618 HHZ196618 GYD196618 GOH196618 GEL196618 FUP196618 FKT196618 FAX196618 ERB196618 EHF196618 DXJ196618 DNN196618 DDR196618 CTV196618 CJZ196618 CAD196618 BQH196618 BGL196618 AWP196618 AMT196618 ACX196618 TB196618 JF196618 K196482 WVR131082 WLV131082 WBZ131082 VSD131082 VIH131082 UYL131082 UOP131082 UET131082 TUX131082 TLB131082 TBF131082 SRJ131082 SHN131082 RXR131082 RNV131082 RDZ131082 QUD131082 QKH131082 QAL131082 PQP131082 PGT131082 OWX131082 ONB131082 ODF131082 NTJ131082 NJN131082 MZR131082 MPV131082 MFZ131082 LWD131082 LMH131082 LCL131082 KSP131082 KIT131082 JYX131082 JPB131082 JFF131082 IVJ131082 ILN131082 IBR131082 HRV131082 HHZ131082 GYD131082 GOH131082 GEL131082 FUP131082 FKT131082 FAX131082 ERB131082 EHF131082 DXJ131082 DNN131082 DDR131082 CTV131082 CJZ131082 CAD131082 BQH131082 BGL131082 AWP131082 AMT131082 ACX131082 TB131082 JF131082 K130946 WVR65546 WLV65546 WBZ65546 VSD65546 VIH65546 UYL65546 UOP65546 UET65546 TUX65546 TLB65546 TBF65546 SRJ65546 SHN65546 RXR65546 RNV65546 RDZ65546 QUD65546 QKH65546 QAL65546 PQP65546 PGT65546 OWX65546 ONB65546 ODF65546 NTJ65546 NJN65546 MZR65546 MPV65546 MFZ65546 LWD65546 LMH65546 LCL65546 KSP65546 KIT65546 JYX65546 JPB65546 JFF65546 IVJ65546 ILN65546 IBR65546 HRV65546 HHZ65546 GYD65546 GOH65546 GEL65546 FUP65546 FKT65546 FAX65546 ERB65546 EHF65546 DXJ65546 DNN65546 DDR65546 CTV65546 CJZ65546 CAD65546 BQH65546 BGL65546 AWP65546 AMT65546 ACX65546 TB65546 JF65546 K65410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JF6" xr:uid="{73BCB8DD-1577-40A6-B78F-DBE78F3D752E}">
      <formula1>#REF!</formula1>
    </dataValidation>
    <dataValidation type="list" allowBlank="1" showInputMessage="1" showErrorMessage="1" sqref="K13" xr:uid="{66501101-D58C-491E-A550-277861EB46C5}">
      <formula1>$N$9:$N$43</formula1>
    </dataValidation>
    <dataValidation type="list" allowBlank="1" showInputMessage="1" showErrorMessage="1" sqref="WVR983046 K9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K982910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K917374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K851838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K786302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K720766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K655230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K589694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K524158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K458622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K393086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K327550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K262014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K196478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K130942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K65406" xr:uid="{FC09F63F-AEB2-4278-ADA6-A76F57FC858B}">
      <formula1>$M$11:$M$23</formula1>
    </dataValidation>
  </dataValidations>
  <hyperlinks>
    <hyperlink ref="M9" r:id="rId1" display="https://www.dot.ny.gov/main/business-center/contractors/construction-division/fuel-asphalt-steel-price-adjustments?nd=nysdot" xr:uid="{CAE8A547-F4BA-448F-8DBE-A6057C048F70}"/>
  </hyperlinks>
  <printOptions horizontalCentered="1"/>
  <pageMargins left="0.25" right="0.25" top="0.75" bottom="0.75" header="0.3" footer="0.3"/>
  <pageSetup scale="53" orientation="portrait" horizontalDpi="4294967295" r:id="rId2"/>
  <rowBreaks count="6" manualBreakCount="6">
    <brk id="17" min="1" max="7" man="1"/>
    <brk id="54" min="1" max="7" man="1"/>
    <brk id="72" min="1" max="7" man="1"/>
    <brk id="111" min="1" max="7" man="1"/>
    <brk id="122" min="1" max="7" man="1"/>
    <brk id="144"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78C40-32FB-4CC0-8950-B63F8C53F5A3}">
  <dimension ref="B1:Q157"/>
  <sheetViews>
    <sheetView showGridLines="0" showRowColHeaders="0" zoomScaleNormal="100" workbookViewId="0">
      <selection activeCell="B20" sqref="B20:H20"/>
    </sheetView>
  </sheetViews>
  <sheetFormatPr defaultColWidth="23.81640625" defaultRowHeight="12.5" x14ac:dyDescent="0.25"/>
  <cols>
    <col min="1" max="1" width="9.1796875" style="1" customWidth="1"/>
    <col min="2" max="2" width="28.453125" style="1" customWidth="1"/>
    <col min="3" max="3" width="37.54296875" style="1" customWidth="1"/>
    <col min="4" max="4" width="17.453125" style="1" customWidth="1"/>
    <col min="5" max="5" width="17.1796875" style="1" customWidth="1"/>
    <col min="6" max="6" width="23.81640625" style="1" customWidth="1"/>
    <col min="7" max="7" width="25.453125" style="1" customWidth="1"/>
    <col min="8" max="8" width="19" style="1" customWidth="1"/>
    <col min="9" max="9" width="4.1796875" style="1" customWidth="1"/>
    <col min="10" max="11" width="22.54296875" style="10" hidden="1" customWidth="1"/>
    <col min="12" max="12" width="11.453125" style="10" hidden="1" customWidth="1"/>
    <col min="13" max="13" width="25.54296875" style="1" hidden="1" customWidth="1"/>
    <col min="14" max="14" width="27.453125" style="1" hidden="1" customWidth="1"/>
    <col min="15" max="15" width="22.54296875" style="1" customWidth="1"/>
    <col min="16" max="16" width="13.81640625" style="1" customWidth="1"/>
    <col min="17" max="250" width="9.1796875" style="1" customWidth="1"/>
    <col min="251" max="251" width="20" style="1" customWidth="1"/>
    <col min="252" max="252" width="32.81640625" style="1" customWidth="1"/>
    <col min="253" max="253" width="17.453125" style="1" customWidth="1"/>
    <col min="254" max="254" width="17.1796875" style="1" customWidth="1"/>
    <col min="255" max="255" width="23.81640625" style="1"/>
    <col min="256" max="256" width="9.1796875" style="1" customWidth="1"/>
    <col min="257" max="257" width="28.453125" style="1" customWidth="1"/>
    <col min="258" max="258" width="37.54296875" style="1" customWidth="1"/>
    <col min="259" max="259" width="17.453125" style="1" customWidth="1"/>
    <col min="260" max="260" width="17.1796875" style="1" customWidth="1"/>
    <col min="261" max="261" width="23.81640625" style="1"/>
    <col min="262" max="262" width="25.453125" style="1" customWidth="1"/>
    <col min="263" max="263" width="19" style="1" customWidth="1"/>
    <col min="264" max="279" width="0" style="1" hidden="1" customWidth="1"/>
    <col min="280" max="506" width="9.1796875" style="1" customWidth="1"/>
    <col min="507" max="507" width="20" style="1" customWidth="1"/>
    <col min="508" max="508" width="32.81640625" style="1" customWidth="1"/>
    <col min="509" max="509" width="17.453125" style="1" customWidth="1"/>
    <col min="510" max="510" width="17.1796875" style="1" customWidth="1"/>
    <col min="511" max="511" width="23.81640625" style="1"/>
    <col min="512" max="512" width="9.1796875" style="1" customWidth="1"/>
    <col min="513" max="513" width="28.453125" style="1" customWidth="1"/>
    <col min="514" max="514" width="37.54296875" style="1" customWidth="1"/>
    <col min="515" max="515" width="17.453125" style="1" customWidth="1"/>
    <col min="516" max="516" width="17.1796875" style="1" customWidth="1"/>
    <col min="517" max="517" width="23.81640625" style="1"/>
    <col min="518" max="518" width="25.453125" style="1" customWidth="1"/>
    <col min="519" max="519" width="19" style="1" customWidth="1"/>
    <col min="520" max="535" width="0" style="1" hidden="1" customWidth="1"/>
    <col min="536" max="762" width="9.1796875" style="1" customWidth="1"/>
    <col min="763" max="763" width="20" style="1" customWidth="1"/>
    <col min="764" max="764" width="32.81640625" style="1" customWidth="1"/>
    <col min="765" max="765" width="17.453125" style="1" customWidth="1"/>
    <col min="766" max="766" width="17.1796875" style="1" customWidth="1"/>
    <col min="767" max="767" width="23.81640625" style="1"/>
    <col min="768" max="768" width="9.1796875" style="1" customWidth="1"/>
    <col min="769" max="769" width="28.453125" style="1" customWidth="1"/>
    <col min="770" max="770" width="37.54296875" style="1" customWidth="1"/>
    <col min="771" max="771" width="17.453125" style="1" customWidth="1"/>
    <col min="772" max="772" width="17.1796875" style="1" customWidth="1"/>
    <col min="773" max="773" width="23.81640625" style="1"/>
    <col min="774" max="774" width="25.453125" style="1" customWidth="1"/>
    <col min="775" max="775" width="19" style="1" customWidth="1"/>
    <col min="776" max="791" width="0" style="1" hidden="1" customWidth="1"/>
    <col min="792" max="1018" width="9.1796875" style="1" customWidth="1"/>
    <col min="1019" max="1019" width="20" style="1" customWidth="1"/>
    <col min="1020" max="1020" width="32.81640625" style="1" customWidth="1"/>
    <col min="1021" max="1021" width="17.453125" style="1" customWidth="1"/>
    <col min="1022" max="1022" width="17.1796875" style="1" customWidth="1"/>
    <col min="1023" max="1023" width="23.81640625" style="1"/>
    <col min="1024" max="1024" width="9.1796875" style="1" customWidth="1"/>
    <col min="1025" max="1025" width="28.453125" style="1" customWidth="1"/>
    <col min="1026" max="1026" width="37.54296875" style="1" customWidth="1"/>
    <col min="1027" max="1027" width="17.453125" style="1" customWidth="1"/>
    <col min="1028" max="1028" width="17.1796875" style="1" customWidth="1"/>
    <col min="1029" max="1029" width="23.81640625" style="1"/>
    <col min="1030" max="1030" width="25.453125" style="1" customWidth="1"/>
    <col min="1031" max="1031" width="19" style="1" customWidth="1"/>
    <col min="1032" max="1047" width="0" style="1" hidden="1" customWidth="1"/>
    <col min="1048" max="1274" width="9.1796875" style="1" customWidth="1"/>
    <col min="1275" max="1275" width="20" style="1" customWidth="1"/>
    <col min="1276" max="1276" width="32.81640625" style="1" customWidth="1"/>
    <col min="1277" max="1277" width="17.453125" style="1" customWidth="1"/>
    <col min="1278" max="1278" width="17.1796875" style="1" customWidth="1"/>
    <col min="1279" max="1279" width="23.81640625" style="1"/>
    <col min="1280" max="1280" width="9.1796875" style="1" customWidth="1"/>
    <col min="1281" max="1281" width="28.453125" style="1" customWidth="1"/>
    <col min="1282" max="1282" width="37.54296875" style="1" customWidth="1"/>
    <col min="1283" max="1283" width="17.453125" style="1" customWidth="1"/>
    <col min="1284" max="1284" width="17.1796875" style="1" customWidth="1"/>
    <col min="1285" max="1285" width="23.81640625" style="1"/>
    <col min="1286" max="1286" width="25.453125" style="1" customWidth="1"/>
    <col min="1287" max="1287" width="19" style="1" customWidth="1"/>
    <col min="1288" max="1303" width="0" style="1" hidden="1" customWidth="1"/>
    <col min="1304" max="1530" width="9.1796875" style="1" customWidth="1"/>
    <col min="1531" max="1531" width="20" style="1" customWidth="1"/>
    <col min="1532" max="1532" width="32.81640625" style="1" customWidth="1"/>
    <col min="1533" max="1533" width="17.453125" style="1" customWidth="1"/>
    <col min="1534" max="1534" width="17.1796875" style="1" customWidth="1"/>
    <col min="1535" max="1535" width="23.81640625" style="1"/>
    <col min="1536" max="1536" width="9.1796875" style="1" customWidth="1"/>
    <col min="1537" max="1537" width="28.453125" style="1" customWidth="1"/>
    <col min="1538" max="1538" width="37.54296875" style="1" customWidth="1"/>
    <col min="1539" max="1539" width="17.453125" style="1" customWidth="1"/>
    <col min="1540" max="1540" width="17.1796875" style="1" customWidth="1"/>
    <col min="1541" max="1541" width="23.81640625" style="1"/>
    <col min="1542" max="1542" width="25.453125" style="1" customWidth="1"/>
    <col min="1543" max="1543" width="19" style="1" customWidth="1"/>
    <col min="1544" max="1559" width="0" style="1" hidden="1" customWidth="1"/>
    <col min="1560" max="1786" width="9.1796875" style="1" customWidth="1"/>
    <col min="1787" max="1787" width="20" style="1" customWidth="1"/>
    <col min="1788" max="1788" width="32.81640625" style="1" customWidth="1"/>
    <col min="1789" max="1789" width="17.453125" style="1" customWidth="1"/>
    <col min="1790" max="1790" width="17.1796875" style="1" customWidth="1"/>
    <col min="1791" max="1791" width="23.81640625" style="1"/>
    <col min="1792" max="1792" width="9.1796875" style="1" customWidth="1"/>
    <col min="1793" max="1793" width="28.453125" style="1" customWidth="1"/>
    <col min="1794" max="1794" width="37.54296875" style="1" customWidth="1"/>
    <col min="1795" max="1795" width="17.453125" style="1" customWidth="1"/>
    <col min="1796" max="1796" width="17.1796875" style="1" customWidth="1"/>
    <col min="1797" max="1797" width="23.81640625" style="1"/>
    <col min="1798" max="1798" width="25.453125" style="1" customWidth="1"/>
    <col min="1799" max="1799" width="19" style="1" customWidth="1"/>
    <col min="1800" max="1815" width="0" style="1" hidden="1" customWidth="1"/>
    <col min="1816" max="2042" width="9.1796875" style="1" customWidth="1"/>
    <col min="2043" max="2043" width="20" style="1" customWidth="1"/>
    <col min="2044" max="2044" width="32.81640625" style="1" customWidth="1"/>
    <col min="2045" max="2045" width="17.453125" style="1" customWidth="1"/>
    <col min="2046" max="2046" width="17.1796875" style="1" customWidth="1"/>
    <col min="2047" max="2047" width="23.81640625" style="1"/>
    <col min="2048" max="2048" width="9.1796875" style="1" customWidth="1"/>
    <col min="2049" max="2049" width="28.453125" style="1" customWidth="1"/>
    <col min="2050" max="2050" width="37.54296875" style="1" customWidth="1"/>
    <col min="2051" max="2051" width="17.453125" style="1" customWidth="1"/>
    <col min="2052" max="2052" width="17.1796875" style="1" customWidth="1"/>
    <col min="2053" max="2053" width="23.81640625" style="1"/>
    <col min="2054" max="2054" width="25.453125" style="1" customWidth="1"/>
    <col min="2055" max="2055" width="19" style="1" customWidth="1"/>
    <col min="2056" max="2071" width="0" style="1" hidden="1" customWidth="1"/>
    <col min="2072" max="2298" width="9.1796875" style="1" customWidth="1"/>
    <col min="2299" max="2299" width="20" style="1" customWidth="1"/>
    <col min="2300" max="2300" width="32.81640625" style="1" customWidth="1"/>
    <col min="2301" max="2301" width="17.453125" style="1" customWidth="1"/>
    <col min="2302" max="2302" width="17.1796875" style="1" customWidth="1"/>
    <col min="2303" max="2303" width="23.81640625" style="1"/>
    <col min="2304" max="2304" width="9.1796875" style="1" customWidth="1"/>
    <col min="2305" max="2305" width="28.453125" style="1" customWidth="1"/>
    <col min="2306" max="2306" width="37.54296875" style="1" customWidth="1"/>
    <col min="2307" max="2307" width="17.453125" style="1" customWidth="1"/>
    <col min="2308" max="2308" width="17.1796875" style="1" customWidth="1"/>
    <col min="2309" max="2309" width="23.81640625" style="1"/>
    <col min="2310" max="2310" width="25.453125" style="1" customWidth="1"/>
    <col min="2311" max="2311" width="19" style="1" customWidth="1"/>
    <col min="2312" max="2327" width="0" style="1" hidden="1" customWidth="1"/>
    <col min="2328" max="2554" width="9.1796875" style="1" customWidth="1"/>
    <col min="2555" max="2555" width="20" style="1" customWidth="1"/>
    <col min="2556" max="2556" width="32.81640625" style="1" customWidth="1"/>
    <col min="2557" max="2557" width="17.453125" style="1" customWidth="1"/>
    <col min="2558" max="2558" width="17.1796875" style="1" customWidth="1"/>
    <col min="2559" max="2559" width="23.81640625" style="1"/>
    <col min="2560" max="2560" width="9.1796875" style="1" customWidth="1"/>
    <col min="2561" max="2561" width="28.453125" style="1" customWidth="1"/>
    <col min="2562" max="2562" width="37.54296875" style="1" customWidth="1"/>
    <col min="2563" max="2563" width="17.453125" style="1" customWidth="1"/>
    <col min="2564" max="2564" width="17.1796875" style="1" customWidth="1"/>
    <col min="2565" max="2565" width="23.81640625" style="1"/>
    <col min="2566" max="2566" width="25.453125" style="1" customWidth="1"/>
    <col min="2567" max="2567" width="19" style="1" customWidth="1"/>
    <col min="2568" max="2583" width="0" style="1" hidden="1" customWidth="1"/>
    <col min="2584" max="2810" width="9.1796875" style="1" customWidth="1"/>
    <col min="2811" max="2811" width="20" style="1" customWidth="1"/>
    <col min="2812" max="2812" width="32.81640625" style="1" customWidth="1"/>
    <col min="2813" max="2813" width="17.453125" style="1" customWidth="1"/>
    <col min="2814" max="2814" width="17.1796875" style="1" customWidth="1"/>
    <col min="2815" max="2815" width="23.81640625" style="1"/>
    <col min="2816" max="2816" width="9.1796875" style="1" customWidth="1"/>
    <col min="2817" max="2817" width="28.453125" style="1" customWidth="1"/>
    <col min="2818" max="2818" width="37.54296875" style="1" customWidth="1"/>
    <col min="2819" max="2819" width="17.453125" style="1" customWidth="1"/>
    <col min="2820" max="2820" width="17.1796875" style="1" customWidth="1"/>
    <col min="2821" max="2821" width="23.81640625" style="1"/>
    <col min="2822" max="2822" width="25.453125" style="1" customWidth="1"/>
    <col min="2823" max="2823" width="19" style="1" customWidth="1"/>
    <col min="2824" max="2839" width="0" style="1" hidden="1" customWidth="1"/>
    <col min="2840" max="3066" width="9.1796875" style="1" customWidth="1"/>
    <col min="3067" max="3067" width="20" style="1" customWidth="1"/>
    <col min="3068" max="3068" width="32.81640625" style="1" customWidth="1"/>
    <col min="3069" max="3069" width="17.453125" style="1" customWidth="1"/>
    <col min="3070" max="3070" width="17.1796875" style="1" customWidth="1"/>
    <col min="3071" max="3071" width="23.81640625" style="1"/>
    <col min="3072" max="3072" width="9.1796875" style="1" customWidth="1"/>
    <col min="3073" max="3073" width="28.453125" style="1" customWidth="1"/>
    <col min="3074" max="3074" width="37.54296875" style="1" customWidth="1"/>
    <col min="3075" max="3075" width="17.453125" style="1" customWidth="1"/>
    <col min="3076" max="3076" width="17.1796875" style="1" customWidth="1"/>
    <col min="3077" max="3077" width="23.81640625" style="1"/>
    <col min="3078" max="3078" width="25.453125" style="1" customWidth="1"/>
    <col min="3079" max="3079" width="19" style="1" customWidth="1"/>
    <col min="3080" max="3095" width="0" style="1" hidden="1" customWidth="1"/>
    <col min="3096" max="3322" width="9.1796875" style="1" customWidth="1"/>
    <col min="3323" max="3323" width="20" style="1" customWidth="1"/>
    <col min="3324" max="3324" width="32.81640625" style="1" customWidth="1"/>
    <col min="3325" max="3325" width="17.453125" style="1" customWidth="1"/>
    <col min="3326" max="3326" width="17.1796875" style="1" customWidth="1"/>
    <col min="3327" max="3327" width="23.81640625" style="1"/>
    <col min="3328" max="3328" width="9.1796875" style="1" customWidth="1"/>
    <col min="3329" max="3329" width="28.453125" style="1" customWidth="1"/>
    <col min="3330" max="3330" width="37.54296875" style="1" customWidth="1"/>
    <col min="3331" max="3331" width="17.453125" style="1" customWidth="1"/>
    <col min="3332" max="3332" width="17.1796875" style="1" customWidth="1"/>
    <col min="3333" max="3333" width="23.81640625" style="1"/>
    <col min="3334" max="3334" width="25.453125" style="1" customWidth="1"/>
    <col min="3335" max="3335" width="19" style="1" customWidth="1"/>
    <col min="3336" max="3351" width="0" style="1" hidden="1" customWidth="1"/>
    <col min="3352" max="3578" width="9.1796875" style="1" customWidth="1"/>
    <col min="3579" max="3579" width="20" style="1" customWidth="1"/>
    <col min="3580" max="3580" width="32.81640625" style="1" customWidth="1"/>
    <col min="3581" max="3581" width="17.453125" style="1" customWidth="1"/>
    <col min="3582" max="3582" width="17.1796875" style="1" customWidth="1"/>
    <col min="3583" max="3583" width="23.81640625" style="1"/>
    <col min="3584" max="3584" width="9.1796875" style="1" customWidth="1"/>
    <col min="3585" max="3585" width="28.453125" style="1" customWidth="1"/>
    <col min="3586" max="3586" width="37.54296875" style="1" customWidth="1"/>
    <col min="3587" max="3587" width="17.453125" style="1" customWidth="1"/>
    <col min="3588" max="3588" width="17.1796875" style="1" customWidth="1"/>
    <col min="3589" max="3589" width="23.81640625" style="1"/>
    <col min="3590" max="3590" width="25.453125" style="1" customWidth="1"/>
    <col min="3591" max="3591" width="19" style="1" customWidth="1"/>
    <col min="3592" max="3607" width="0" style="1" hidden="1" customWidth="1"/>
    <col min="3608" max="3834" width="9.1796875" style="1" customWidth="1"/>
    <col min="3835" max="3835" width="20" style="1" customWidth="1"/>
    <col min="3836" max="3836" width="32.81640625" style="1" customWidth="1"/>
    <col min="3837" max="3837" width="17.453125" style="1" customWidth="1"/>
    <col min="3838" max="3838" width="17.1796875" style="1" customWidth="1"/>
    <col min="3839" max="3839" width="23.81640625" style="1"/>
    <col min="3840" max="3840" width="9.1796875" style="1" customWidth="1"/>
    <col min="3841" max="3841" width="28.453125" style="1" customWidth="1"/>
    <col min="3842" max="3842" width="37.54296875" style="1" customWidth="1"/>
    <col min="3843" max="3843" width="17.453125" style="1" customWidth="1"/>
    <col min="3844" max="3844" width="17.1796875" style="1" customWidth="1"/>
    <col min="3845" max="3845" width="23.81640625" style="1"/>
    <col min="3846" max="3846" width="25.453125" style="1" customWidth="1"/>
    <col min="3847" max="3847" width="19" style="1" customWidth="1"/>
    <col min="3848" max="3863" width="0" style="1" hidden="1" customWidth="1"/>
    <col min="3864" max="4090" width="9.1796875" style="1" customWidth="1"/>
    <col min="4091" max="4091" width="20" style="1" customWidth="1"/>
    <col min="4092" max="4092" width="32.81640625" style="1" customWidth="1"/>
    <col min="4093" max="4093" width="17.453125" style="1" customWidth="1"/>
    <col min="4094" max="4094" width="17.1796875" style="1" customWidth="1"/>
    <col min="4095" max="4095" width="23.81640625" style="1"/>
    <col min="4096" max="4096" width="9.1796875" style="1" customWidth="1"/>
    <col min="4097" max="4097" width="28.453125" style="1" customWidth="1"/>
    <col min="4098" max="4098" width="37.54296875" style="1" customWidth="1"/>
    <col min="4099" max="4099" width="17.453125" style="1" customWidth="1"/>
    <col min="4100" max="4100" width="17.1796875" style="1" customWidth="1"/>
    <col min="4101" max="4101" width="23.81640625" style="1"/>
    <col min="4102" max="4102" width="25.453125" style="1" customWidth="1"/>
    <col min="4103" max="4103" width="19" style="1" customWidth="1"/>
    <col min="4104" max="4119" width="0" style="1" hidden="1" customWidth="1"/>
    <col min="4120" max="4346" width="9.1796875" style="1" customWidth="1"/>
    <col min="4347" max="4347" width="20" style="1" customWidth="1"/>
    <col min="4348" max="4348" width="32.81640625" style="1" customWidth="1"/>
    <col min="4349" max="4349" width="17.453125" style="1" customWidth="1"/>
    <col min="4350" max="4350" width="17.1796875" style="1" customWidth="1"/>
    <col min="4351" max="4351" width="23.81640625" style="1"/>
    <col min="4352" max="4352" width="9.1796875" style="1" customWidth="1"/>
    <col min="4353" max="4353" width="28.453125" style="1" customWidth="1"/>
    <col min="4354" max="4354" width="37.54296875" style="1" customWidth="1"/>
    <col min="4355" max="4355" width="17.453125" style="1" customWidth="1"/>
    <col min="4356" max="4356" width="17.1796875" style="1" customWidth="1"/>
    <col min="4357" max="4357" width="23.81640625" style="1"/>
    <col min="4358" max="4358" width="25.453125" style="1" customWidth="1"/>
    <col min="4359" max="4359" width="19" style="1" customWidth="1"/>
    <col min="4360" max="4375" width="0" style="1" hidden="1" customWidth="1"/>
    <col min="4376" max="4602" width="9.1796875" style="1" customWidth="1"/>
    <col min="4603" max="4603" width="20" style="1" customWidth="1"/>
    <col min="4604" max="4604" width="32.81640625" style="1" customWidth="1"/>
    <col min="4605" max="4605" width="17.453125" style="1" customWidth="1"/>
    <col min="4606" max="4606" width="17.1796875" style="1" customWidth="1"/>
    <col min="4607" max="4607" width="23.81640625" style="1"/>
    <col min="4608" max="4608" width="9.1796875" style="1" customWidth="1"/>
    <col min="4609" max="4609" width="28.453125" style="1" customWidth="1"/>
    <col min="4610" max="4610" width="37.54296875" style="1" customWidth="1"/>
    <col min="4611" max="4611" width="17.453125" style="1" customWidth="1"/>
    <col min="4612" max="4612" width="17.1796875" style="1" customWidth="1"/>
    <col min="4613" max="4613" width="23.81640625" style="1"/>
    <col min="4614" max="4614" width="25.453125" style="1" customWidth="1"/>
    <col min="4615" max="4615" width="19" style="1" customWidth="1"/>
    <col min="4616" max="4631" width="0" style="1" hidden="1" customWidth="1"/>
    <col min="4632" max="4858" width="9.1796875" style="1" customWidth="1"/>
    <col min="4859" max="4859" width="20" style="1" customWidth="1"/>
    <col min="4860" max="4860" width="32.81640625" style="1" customWidth="1"/>
    <col min="4861" max="4861" width="17.453125" style="1" customWidth="1"/>
    <col min="4862" max="4862" width="17.1796875" style="1" customWidth="1"/>
    <col min="4863" max="4863" width="23.81640625" style="1"/>
    <col min="4864" max="4864" width="9.1796875" style="1" customWidth="1"/>
    <col min="4865" max="4865" width="28.453125" style="1" customWidth="1"/>
    <col min="4866" max="4866" width="37.54296875" style="1" customWidth="1"/>
    <col min="4867" max="4867" width="17.453125" style="1" customWidth="1"/>
    <col min="4868" max="4868" width="17.1796875" style="1" customWidth="1"/>
    <col min="4869" max="4869" width="23.81640625" style="1"/>
    <col min="4870" max="4870" width="25.453125" style="1" customWidth="1"/>
    <col min="4871" max="4871" width="19" style="1" customWidth="1"/>
    <col min="4872" max="4887" width="0" style="1" hidden="1" customWidth="1"/>
    <col min="4888" max="5114" width="9.1796875" style="1" customWidth="1"/>
    <col min="5115" max="5115" width="20" style="1" customWidth="1"/>
    <col min="5116" max="5116" width="32.81640625" style="1" customWidth="1"/>
    <col min="5117" max="5117" width="17.453125" style="1" customWidth="1"/>
    <col min="5118" max="5118" width="17.1796875" style="1" customWidth="1"/>
    <col min="5119" max="5119" width="23.81640625" style="1"/>
    <col min="5120" max="5120" width="9.1796875" style="1" customWidth="1"/>
    <col min="5121" max="5121" width="28.453125" style="1" customWidth="1"/>
    <col min="5122" max="5122" width="37.54296875" style="1" customWidth="1"/>
    <col min="5123" max="5123" width="17.453125" style="1" customWidth="1"/>
    <col min="5124" max="5124" width="17.1796875" style="1" customWidth="1"/>
    <col min="5125" max="5125" width="23.81640625" style="1"/>
    <col min="5126" max="5126" width="25.453125" style="1" customWidth="1"/>
    <col min="5127" max="5127" width="19" style="1" customWidth="1"/>
    <col min="5128" max="5143" width="0" style="1" hidden="1" customWidth="1"/>
    <col min="5144" max="5370" width="9.1796875" style="1" customWidth="1"/>
    <col min="5371" max="5371" width="20" style="1" customWidth="1"/>
    <col min="5372" max="5372" width="32.81640625" style="1" customWidth="1"/>
    <col min="5373" max="5373" width="17.453125" style="1" customWidth="1"/>
    <col min="5374" max="5374" width="17.1796875" style="1" customWidth="1"/>
    <col min="5375" max="5375" width="23.81640625" style="1"/>
    <col min="5376" max="5376" width="9.1796875" style="1" customWidth="1"/>
    <col min="5377" max="5377" width="28.453125" style="1" customWidth="1"/>
    <col min="5378" max="5378" width="37.54296875" style="1" customWidth="1"/>
    <col min="5379" max="5379" width="17.453125" style="1" customWidth="1"/>
    <col min="5380" max="5380" width="17.1796875" style="1" customWidth="1"/>
    <col min="5381" max="5381" width="23.81640625" style="1"/>
    <col min="5382" max="5382" width="25.453125" style="1" customWidth="1"/>
    <col min="5383" max="5383" width="19" style="1" customWidth="1"/>
    <col min="5384" max="5399" width="0" style="1" hidden="1" customWidth="1"/>
    <col min="5400" max="5626" width="9.1796875" style="1" customWidth="1"/>
    <col min="5627" max="5627" width="20" style="1" customWidth="1"/>
    <col min="5628" max="5628" width="32.81640625" style="1" customWidth="1"/>
    <col min="5629" max="5629" width="17.453125" style="1" customWidth="1"/>
    <col min="5630" max="5630" width="17.1796875" style="1" customWidth="1"/>
    <col min="5631" max="5631" width="23.81640625" style="1"/>
    <col min="5632" max="5632" width="9.1796875" style="1" customWidth="1"/>
    <col min="5633" max="5633" width="28.453125" style="1" customWidth="1"/>
    <col min="5634" max="5634" width="37.54296875" style="1" customWidth="1"/>
    <col min="5635" max="5635" width="17.453125" style="1" customWidth="1"/>
    <col min="5636" max="5636" width="17.1796875" style="1" customWidth="1"/>
    <col min="5637" max="5637" width="23.81640625" style="1"/>
    <col min="5638" max="5638" width="25.453125" style="1" customWidth="1"/>
    <col min="5639" max="5639" width="19" style="1" customWidth="1"/>
    <col min="5640" max="5655" width="0" style="1" hidden="1" customWidth="1"/>
    <col min="5656" max="5882" width="9.1796875" style="1" customWidth="1"/>
    <col min="5883" max="5883" width="20" style="1" customWidth="1"/>
    <col min="5884" max="5884" width="32.81640625" style="1" customWidth="1"/>
    <col min="5885" max="5885" width="17.453125" style="1" customWidth="1"/>
    <col min="5886" max="5886" width="17.1796875" style="1" customWidth="1"/>
    <col min="5887" max="5887" width="23.81640625" style="1"/>
    <col min="5888" max="5888" width="9.1796875" style="1" customWidth="1"/>
    <col min="5889" max="5889" width="28.453125" style="1" customWidth="1"/>
    <col min="5890" max="5890" width="37.54296875" style="1" customWidth="1"/>
    <col min="5891" max="5891" width="17.453125" style="1" customWidth="1"/>
    <col min="5892" max="5892" width="17.1796875" style="1" customWidth="1"/>
    <col min="5893" max="5893" width="23.81640625" style="1"/>
    <col min="5894" max="5894" width="25.453125" style="1" customWidth="1"/>
    <col min="5895" max="5895" width="19" style="1" customWidth="1"/>
    <col min="5896" max="5911" width="0" style="1" hidden="1" customWidth="1"/>
    <col min="5912" max="6138" width="9.1796875" style="1" customWidth="1"/>
    <col min="6139" max="6139" width="20" style="1" customWidth="1"/>
    <col min="6140" max="6140" width="32.81640625" style="1" customWidth="1"/>
    <col min="6141" max="6141" width="17.453125" style="1" customWidth="1"/>
    <col min="6142" max="6142" width="17.1796875" style="1" customWidth="1"/>
    <col min="6143" max="6143" width="23.81640625" style="1"/>
    <col min="6144" max="6144" width="9.1796875" style="1" customWidth="1"/>
    <col min="6145" max="6145" width="28.453125" style="1" customWidth="1"/>
    <col min="6146" max="6146" width="37.54296875" style="1" customWidth="1"/>
    <col min="6147" max="6147" width="17.453125" style="1" customWidth="1"/>
    <col min="6148" max="6148" width="17.1796875" style="1" customWidth="1"/>
    <col min="6149" max="6149" width="23.81640625" style="1"/>
    <col min="6150" max="6150" width="25.453125" style="1" customWidth="1"/>
    <col min="6151" max="6151" width="19" style="1" customWidth="1"/>
    <col min="6152" max="6167" width="0" style="1" hidden="1" customWidth="1"/>
    <col min="6168" max="6394" width="9.1796875" style="1" customWidth="1"/>
    <col min="6395" max="6395" width="20" style="1" customWidth="1"/>
    <col min="6396" max="6396" width="32.81640625" style="1" customWidth="1"/>
    <col min="6397" max="6397" width="17.453125" style="1" customWidth="1"/>
    <col min="6398" max="6398" width="17.1796875" style="1" customWidth="1"/>
    <col min="6399" max="6399" width="23.81640625" style="1"/>
    <col min="6400" max="6400" width="9.1796875" style="1" customWidth="1"/>
    <col min="6401" max="6401" width="28.453125" style="1" customWidth="1"/>
    <col min="6402" max="6402" width="37.54296875" style="1" customWidth="1"/>
    <col min="6403" max="6403" width="17.453125" style="1" customWidth="1"/>
    <col min="6404" max="6404" width="17.1796875" style="1" customWidth="1"/>
    <col min="6405" max="6405" width="23.81640625" style="1"/>
    <col min="6406" max="6406" width="25.453125" style="1" customWidth="1"/>
    <col min="6407" max="6407" width="19" style="1" customWidth="1"/>
    <col min="6408" max="6423" width="0" style="1" hidden="1" customWidth="1"/>
    <col min="6424" max="6650" width="9.1796875" style="1" customWidth="1"/>
    <col min="6651" max="6651" width="20" style="1" customWidth="1"/>
    <col min="6652" max="6652" width="32.81640625" style="1" customWidth="1"/>
    <col min="6653" max="6653" width="17.453125" style="1" customWidth="1"/>
    <col min="6654" max="6654" width="17.1796875" style="1" customWidth="1"/>
    <col min="6655" max="6655" width="23.81640625" style="1"/>
    <col min="6656" max="6656" width="9.1796875" style="1" customWidth="1"/>
    <col min="6657" max="6657" width="28.453125" style="1" customWidth="1"/>
    <col min="6658" max="6658" width="37.54296875" style="1" customWidth="1"/>
    <col min="6659" max="6659" width="17.453125" style="1" customWidth="1"/>
    <col min="6660" max="6660" width="17.1796875" style="1" customWidth="1"/>
    <col min="6661" max="6661" width="23.81640625" style="1"/>
    <col min="6662" max="6662" width="25.453125" style="1" customWidth="1"/>
    <col min="6663" max="6663" width="19" style="1" customWidth="1"/>
    <col min="6664" max="6679" width="0" style="1" hidden="1" customWidth="1"/>
    <col min="6680" max="6906" width="9.1796875" style="1" customWidth="1"/>
    <col min="6907" max="6907" width="20" style="1" customWidth="1"/>
    <col min="6908" max="6908" width="32.81640625" style="1" customWidth="1"/>
    <col min="6909" max="6909" width="17.453125" style="1" customWidth="1"/>
    <col min="6910" max="6910" width="17.1796875" style="1" customWidth="1"/>
    <col min="6911" max="6911" width="23.81640625" style="1"/>
    <col min="6912" max="6912" width="9.1796875" style="1" customWidth="1"/>
    <col min="6913" max="6913" width="28.453125" style="1" customWidth="1"/>
    <col min="6914" max="6914" width="37.54296875" style="1" customWidth="1"/>
    <col min="6915" max="6915" width="17.453125" style="1" customWidth="1"/>
    <col min="6916" max="6916" width="17.1796875" style="1" customWidth="1"/>
    <col min="6917" max="6917" width="23.81640625" style="1"/>
    <col min="6918" max="6918" width="25.453125" style="1" customWidth="1"/>
    <col min="6919" max="6919" width="19" style="1" customWidth="1"/>
    <col min="6920" max="6935" width="0" style="1" hidden="1" customWidth="1"/>
    <col min="6936" max="7162" width="9.1796875" style="1" customWidth="1"/>
    <col min="7163" max="7163" width="20" style="1" customWidth="1"/>
    <col min="7164" max="7164" width="32.81640625" style="1" customWidth="1"/>
    <col min="7165" max="7165" width="17.453125" style="1" customWidth="1"/>
    <col min="7166" max="7166" width="17.1796875" style="1" customWidth="1"/>
    <col min="7167" max="7167" width="23.81640625" style="1"/>
    <col min="7168" max="7168" width="9.1796875" style="1" customWidth="1"/>
    <col min="7169" max="7169" width="28.453125" style="1" customWidth="1"/>
    <col min="7170" max="7170" width="37.54296875" style="1" customWidth="1"/>
    <col min="7171" max="7171" width="17.453125" style="1" customWidth="1"/>
    <col min="7172" max="7172" width="17.1796875" style="1" customWidth="1"/>
    <col min="7173" max="7173" width="23.81640625" style="1"/>
    <col min="7174" max="7174" width="25.453125" style="1" customWidth="1"/>
    <col min="7175" max="7175" width="19" style="1" customWidth="1"/>
    <col min="7176" max="7191" width="0" style="1" hidden="1" customWidth="1"/>
    <col min="7192" max="7418" width="9.1796875" style="1" customWidth="1"/>
    <col min="7419" max="7419" width="20" style="1" customWidth="1"/>
    <col min="7420" max="7420" width="32.81640625" style="1" customWidth="1"/>
    <col min="7421" max="7421" width="17.453125" style="1" customWidth="1"/>
    <col min="7422" max="7422" width="17.1796875" style="1" customWidth="1"/>
    <col min="7423" max="7423" width="23.81640625" style="1"/>
    <col min="7424" max="7424" width="9.1796875" style="1" customWidth="1"/>
    <col min="7425" max="7425" width="28.453125" style="1" customWidth="1"/>
    <col min="7426" max="7426" width="37.54296875" style="1" customWidth="1"/>
    <col min="7427" max="7427" width="17.453125" style="1" customWidth="1"/>
    <col min="7428" max="7428" width="17.1796875" style="1" customWidth="1"/>
    <col min="7429" max="7429" width="23.81640625" style="1"/>
    <col min="7430" max="7430" width="25.453125" style="1" customWidth="1"/>
    <col min="7431" max="7431" width="19" style="1" customWidth="1"/>
    <col min="7432" max="7447" width="0" style="1" hidden="1" customWidth="1"/>
    <col min="7448" max="7674" width="9.1796875" style="1" customWidth="1"/>
    <col min="7675" max="7675" width="20" style="1" customWidth="1"/>
    <col min="7676" max="7676" width="32.81640625" style="1" customWidth="1"/>
    <col min="7677" max="7677" width="17.453125" style="1" customWidth="1"/>
    <col min="7678" max="7678" width="17.1796875" style="1" customWidth="1"/>
    <col min="7679" max="7679" width="23.81640625" style="1"/>
    <col min="7680" max="7680" width="9.1796875" style="1" customWidth="1"/>
    <col min="7681" max="7681" width="28.453125" style="1" customWidth="1"/>
    <col min="7682" max="7682" width="37.54296875" style="1" customWidth="1"/>
    <col min="7683" max="7683" width="17.453125" style="1" customWidth="1"/>
    <col min="7684" max="7684" width="17.1796875" style="1" customWidth="1"/>
    <col min="7685" max="7685" width="23.81640625" style="1"/>
    <col min="7686" max="7686" width="25.453125" style="1" customWidth="1"/>
    <col min="7687" max="7687" width="19" style="1" customWidth="1"/>
    <col min="7688" max="7703" width="0" style="1" hidden="1" customWidth="1"/>
    <col min="7704" max="7930" width="9.1796875" style="1" customWidth="1"/>
    <col min="7931" max="7931" width="20" style="1" customWidth="1"/>
    <col min="7932" max="7932" width="32.81640625" style="1" customWidth="1"/>
    <col min="7933" max="7933" width="17.453125" style="1" customWidth="1"/>
    <col min="7934" max="7934" width="17.1796875" style="1" customWidth="1"/>
    <col min="7935" max="7935" width="23.81640625" style="1"/>
    <col min="7936" max="7936" width="9.1796875" style="1" customWidth="1"/>
    <col min="7937" max="7937" width="28.453125" style="1" customWidth="1"/>
    <col min="7938" max="7938" width="37.54296875" style="1" customWidth="1"/>
    <col min="7939" max="7939" width="17.453125" style="1" customWidth="1"/>
    <col min="7940" max="7940" width="17.1796875" style="1" customWidth="1"/>
    <col min="7941" max="7941" width="23.81640625" style="1"/>
    <col min="7942" max="7942" width="25.453125" style="1" customWidth="1"/>
    <col min="7943" max="7943" width="19" style="1" customWidth="1"/>
    <col min="7944" max="7959" width="0" style="1" hidden="1" customWidth="1"/>
    <col min="7960" max="8186" width="9.1796875" style="1" customWidth="1"/>
    <col min="8187" max="8187" width="20" style="1" customWidth="1"/>
    <col min="8188" max="8188" width="32.81640625" style="1" customWidth="1"/>
    <col min="8189" max="8189" width="17.453125" style="1" customWidth="1"/>
    <col min="8190" max="8190" width="17.1796875" style="1" customWidth="1"/>
    <col min="8191" max="8191" width="23.81640625" style="1"/>
    <col min="8192" max="8192" width="9.1796875" style="1" customWidth="1"/>
    <col min="8193" max="8193" width="28.453125" style="1" customWidth="1"/>
    <col min="8194" max="8194" width="37.54296875" style="1" customWidth="1"/>
    <col min="8195" max="8195" width="17.453125" style="1" customWidth="1"/>
    <col min="8196" max="8196" width="17.1796875" style="1" customWidth="1"/>
    <col min="8197" max="8197" width="23.81640625" style="1"/>
    <col min="8198" max="8198" width="25.453125" style="1" customWidth="1"/>
    <col min="8199" max="8199" width="19" style="1" customWidth="1"/>
    <col min="8200" max="8215" width="0" style="1" hidden="1" customWidth="1"/>
    <col min="8216" max="8442" width="9.1796875" style="1" customWidth="1"/>
    <col min="8443" max="8443" width="20" style="1" customWidth="1"/>
    <col min="8444" max="8444" width="32.81640625" style="1" customWidth="1"/>
    <col min="8445" max="8445" width="17.453125" style="1" customWidth="1"/>
    <col min="8446" max="8446" width="17.1796875" style="1" customWidth="1"/>
    <col min="8447" max="8447" width="23.81640625" style="1"/>
    <col min="8448" max="8448" width="9.1796875" style="1" customWidth="1"/>
    <col min="8449" max="8449" width="28.453125" style="1" customWidth="1"/>
    <col min="8450" max="8450" width="37.54296875" style="1" customWidth="1"/>
    <col min="8451" max="8451" width="17.453125" style="1" customWidth="1"/>
    <col min="8452" max="8452" width="17.1796875" style="1" customWidth="1"/>
    <col min="8453" max="8453" width="23.81640625" style="1"/>
    <col min="8454" max="8454" width="25.453125" style="1" customWidth="1"/>
    <col min="8455" max="8455" width="19" style="1" customWidth="1"/>
    <col min="8456" max="8471" width="0" style="1" hidden="1" customWidth="1"/>
    <col min="8472" max="8698" width="9.1796875" style="1" customWidth="1"/>
    <col min="8699" max="8699" width="20" style="1" customWidth="1"/>
    <col min="8700" max="8700" width="32.81640625" style="1" customWidth="1"/>
    <col min="8701" max="8701" width="17.453125" style="1" customWidth="1"/>
    <col min="8702" max="8702" width="17.1796875" style="1" customWidth="1"/>
    <col min="8703" max="8703" width="23.81640625" style="1"/>
    <col min="8704" max="8704" width="9.1796875" style="1" customWidth="1"/>
    <col min="8705" max="8705" width="28.453125" style="1" customWidth="1"/>
    <col min="8706" max="8706" width="37.54296875" style="1" customWidth="1"/>
    <col min="8707" max="8707" width="17.453125" style="1" customWidth="1"/>
    <col min="8708" max="8708" width="17.1796875" style="1" customWidth="1"/>
    <col min="8709" max="8709" width="23.81640625" style="1"/>
    <col min="8710" max="8710" width="25.453125" style="1" customWidth="1"/>
    <col min="8711" max="8711" width="19" style="1" customWidth="1"/>
    <col min="8712" max="8727" width="0" style="1" hidden="1" customWidth="1"/>
    <col min="8728" max="8954" width="9.1796875" style="1" customWidth="1"/>
    <col min="8955" max="8955" width="20" style="1" customWidth="1"/>
    <col min="8956" max="8956" width="32.81640625" style="1" customWidth="1"/>
    <col min="8957" max="8957" width="17.453125" style="1" customWidth="1"/>
    <col min="8958" max="8958" width="17.1796875" style="1" customWidth="1"/>
    <col min="8959" max="8959" width="23.81640625" style="1"/>
    <col min="8960" max="8960" width="9.1796875" style="1" customWidth="1"/>
    <col min="8961" max="8961" width="28.453125" style="1" customWidth="1"/>
    <col min="8962" max="8962" width="37.54296875" style="1" customWidth="1"/>
    <col min="8963" max="8963" width="17.453125" style="1" customWidth="1"/>
    <col min="8964" max="8964" width="17.1796875" style="1" customWidth="1"/>
    <col min="8965" max="8965" width="23.81640625" style="1"/>
    <col min="8966" max="8966" width="25.453125" style="1" customWidth="1"/>
    <col min="8967" max="8967" width="19" style="1" customWidth="1"/>
    <col min="8968" max="8983" width="0" style="1" hidden="1" customWidth="1"/>
    <col min="8984" max="9210" width="9.1796875" style="1" customWidth="1"/>
    <col min="9211" max="9211" width="20" style="1" customWidth="1"/>
    <col min="9212" max="9212" width="32.81640625" style="1" customWidth="1"/>
    <col min="9213" max="9213" width="17.453125" style="1" customWidth="1"/>
    <col min="9214" max="9214" width="17.1796875" style="1" customWidth="1"/>
    <col min="9215" max="9215" width="23.81640625" style="1"/>
    <col min="9216" max="9216" width="9.1796875" style="1" customWidth="1"/>
    <col min="9217" max="9217" width="28.453125" style="1" customWidth="1"/>
    <col min="9218" max="9218" width="37.54296875" style="1" customWidth="1"/>
    <col min="9219" max="9219" width="17.453125" style="1" customWidth="1"/>
    <col min="9220" max="9220" width="17.1796875" style="1" customWidth="1"/>
    <col min="9221" max="9221" width="23.81640625" style="1"/>
    <col min="9222" max="9222" width="25.453125" style="1" customWidth="1"/>
    <col min="9223" max="9223" width="19" style="1" customWidth="1"/>
    <col min="9224" max="9239" width="0" style="1" hidden="1" customWidth="1"/>
    <col min="9240" max="9466" width="9.1796875" style="1" customWidth="1"/>
    <col min="9467" max="9467" width="20" style="1" customWidth="1"/>
    <col min="9468" max="9468" width="32.81640625" style="1" customWidth="1"/>
    <col min="9469" max="9469" width="17.453125" style="1" customWidth="1"/>
    <col min="9470" max="9470" width="17.1796875" style="1" customWidth="1"/>
    <col min="9471" max="9471" width="23.81640625" style="1"/>
    <col min="9472" max="9472" width="9.1796875" style="1" customWidth="1"/>
    <col min="9473" max="9473" width="28.453125" style="1" customWidth="1"/>
    <col min="9474" max="9474" width="37.54296875" style="1" customWidth="1"/>
    <col min="9475" max="9475" width="17.453125" style="1" customWidth="1"/>
    <col min="9476" max="9476" width="17.1796875" style="1" customWidth="1"/>
    <col min="9477" max="9477" width="23.81640625" style="1"/>
    <col min="9478" max="9478" width="25.453125" style="1" customWidth="1"/>
    <col min="9479" max="9479" width="19" style="1" customWidth="1"/>
    <col min="9480" max="9495" width="0" style="1" hidden="1" customWidth="1"/>
    <col min="9496" max="9722" width="9.1796875" style="1" customWidth="1"/>
    <col min="9723" max="9723" width="20" style="1" customWidth="1"/>
    <col min="9724" max="9724" width="32.81640625" style="1" customWidth="1"/>
    <col min="9725" max="9725" width="17.453125" style="1" customWidth="1"/>
    <col min="9726" max="9726" width="17.1796875" style="1" customWidth="1"/>
    <col min="9727" max="9727" width="23.81640625" style="1"/>
    <col min="9728" max="9728" width="9.1796875" style="1" customWidth="1"/>
    <col min="9729" max="9729" width="28.453125" style="1" customWidth="1"/>
    <col min="9730" max="9730" width="37.54296875" style="1" customWidth="1"/>
    <col min="9731" max="9731" width="17.453125" style="1" customWidth="1"/>
    <col min="9732" max="9732" width="17.1796875" style="1" customWidth="1"/>
    <col min="9733" max="9733" width="23.81640625" style="1"/>
    <col min="9734" max="9734" width="25.453125" style="1" customWidth="1"/>
    <col min="9735" max="9735" width="19" style="1" customWidth="1"/>
    <col min="9736" max="9751" width="0" style="1" hidden="1" customWidth="1"/>
    <col min="9752" max="9978" width="9.1796875" style="1" customWidth="1"/>
    <col min="9979" max="9979" width="20" style="1" customWidth="1"/>
    <col min="9980" max="9980" width="32.81640625" style="1" customWidth="1"/>
    <col min="9981" max="9981" width="17.453125" style="1" customWidth="1"/>
    <col min="9982" max="9982" width="17.1796875" style="1" customWidth="1"/>
    <col min="9983" max="9983" width="23.81640625" style="1"/>
    <col min="9984" max="9984" width="9.1796875" style="1" customWidth="1"/>
    <col min="9985" max="9985" width="28.453125" style="1" customWidth="1"/>
    <col min="9986" max="9986" width="37.54296875" style="1" customWidth="1"/>
    <col min="9987" max="9987" width="17.453125" style="1" customWidth="1"/>
    <col min="9988" max="9988" width="17.1796875" style="1" customWidth="1"/>
    <col min="9989" max="9989" width="23.81640625" style="1"/>
    <col min="9990" max="9990" width="25.453125" style="1" customWidth="1"/>
    <col min="9991" max="9991" width="19" style="1" customWidth="1"/>
    <col min="9992" max="10007" width="0" style="1" hidden="1" customWidth="1"/>
    <col min="10008" max="10234" width="9.1796875" style="1" customWidth="1"/>
    <col min="10235" max="10235" width="20" style="1" customWidth="1"/>
    <col min="10236" max="10236" width="32.81640625" style="1" customWidth="1"/>
    <col min="10237" max="10237" width="17.453125" style="1" customWidth="1"/>
    <col min="10238" max="10238" width="17.1796875" style="1" customWidth="1"/>
    <col min="10239" max="10239" width="23.81640625" style="1"/>
    <col min="10240" max="10240" width="9.1796875" style="1" customWidth="1"/>
    <col min="10241" max="10241" width="28.453125" style="1" customWidth="1"/>
    <col min="10242" max="10242" width="37.54296875" style="1" customWidth="1"/>
    <col min="10243" max="10243" width="17.453125" style="1" customWidth="1"/>
    <col min="10244" max="10244" width="17.1796875" style="1" customWidth="1"/>
    <col min="10245" max="10245" width="23.81640625" style="1"/>
    <col min="10246" max="10246" width="25.453125" style="1" customWidth="1"/>
    <col min="10247" max="10247" width="19" style="1" customWidth="1"/>
    <col min="10248" max="10263" width="0" style="1" hidden="1" customWidth="1"/>
    <col min="10264" max="10490" width="9.1796875" style="1" customWidth="1"/>
    <col min="10491" max="10491" width="20" style="1" customWidth="1"/>
    <col min="10492" max="10492" width="32.81640625" style="1" customWidth="1"/>
    <col min="10493" max="10493" width="17.453125" style="1" customWidth="1"/>
    <col min="10494" max="10494" width="17.1796875" style="1" customWidth="1"/>
    <col min="10495" max="10495" width="23.81640625" style="1"/>
    <col min="10496" max="10496" width="9.1796875" style="1" customWidth="1"/>
    <col min="10497" max="10497" width="28.453125" style="1" customWidth="1"/>
    <col min="10498" max="10498" width="37.54296875" style="1" customWidth="1"/>
    <col min="10499" max="10499" width="17.453125" style="1" customWidth="1"/>
    <col min="10500" max="10500" width="17.1796875" style="1" customWidth="1"/>
    <col min="10501" max="10501" width="23.81640625" style="1"/>
    <col min="10502" max="10502" width="25.453125" style="1" customWidth="1"/>
    <col min="10503" max="10503" width="19" style="1" customWidth="1"/>
    <col min="10504" max="10519" width="0" style="1" hidden="1" customWidth="1"/>
    <col min="10520" max="10746" width="9.1796875" style="1" customWidth="1"/>
    <col min="10747" max="10747" width="20" style="1" customWidth="1"/>
    <col min="10748" max="10748" width="32.81640625" style="1" customWidth="1"/>
    <col min="10749" max="10749" width="17.453125" style="1" customWidth="1"/>
    <col min="10750" max="10750" width="17.1796875" style="1" customWidth="1"/>
    <col min="10751" max="10751" width="23.81640625" style="1"/>
    <col min="10752" max="10752" width="9.1796875" style="1" customWidth="1"/>
    <col min="10753" max="10753" width="28.453125" style="1" customWidth="1"/>
    <col min="10754" max="10754" width="37.54296875" style="1" customWidth="1"/>
    <col min="10755" max="10755" width="17.453125" style="1" customWidth="1"/>
    <col min="10756" max="10756" width="17.1796875" style="1" customWidth="1"/>
    <col min="10757" max="10757" width="23.81640625" style="1"/>
    <col min="10758" max="10758" width="25.453125" style="1" customWidth="1"/>
    <col min="10759" max="10759" width="19" style="1" customWidth="1"/>
    <col min="10760" max="10775" width="0" style="1" hidden="1" customWidth="1"/>
    <col min="10776" max="11002" width="9.1796875" style="1" customWidth="1"/>
    <col min="11003" max="11003" width="20" style="1" customWidth="1"/>
    <col min="11004" max="11004" width="32.81640625" style="1" customWidth="1"/>
    <col min="11005" max="11005" width="17.453125" style="1" customWidth="1"/>
    <col min="11006" max="11006" width="17.1796875" style="1" customWidth="1"/>
    <col min="11007" max="11007" width="23.81640625" style="1"/>
    <col min="11008" max="11008" width="9.1796875" style="1" customWidth="1"/>
    <col min="11009" max="11009" width="28.453125" style="1" customWidth="1"/>
    <col min="11010" max="11010" width="37.54296875" style="1" customWidth="1"/>
    <col min="11011" max="11011" width="17.453125" style="1" customWidth="1"/>
    <col min="11012" max="11012" width="17.1796875" style="1" customWidth="1"/>
    <col min="11013" max="11013" width="23.81640625" style="1"/>
    <col min="11014" max="11014" width="25.453125" style="1" customWidth="1"/>
    <col min="11015" max="11015" width="19" style="1" customWidth="1"/>
    <col min="11016" max="11031" width="0" style="1" hidden="1" customWidth="1"/>
    <col min="11032" max="11258" width="9.1796875" style="1" customWidth="1"/>
    <col min="11259" max="11259" width="20" style="1" customWidth="1"/>
    <col min="11260" max="11260" width="32.81640625" style="1" customWidth="1"/>
    <col min="11261" max="11261" width="17.453125" style="1" customWidth="1"/>
    <col min="11262" max="11262" width="17.1796875" style="1" customWidth="1"/>
    <col min="11263" max="11263" width="23.81640625" style="1"/>
    <col min="11264" max="11264" width="9.1796875" style="1" customWidth="1"/>
    <col min="11265" max="11265" width="28.453125" style="1" customWidth="1"/>
    <col min="11266" max="11266" width="37.54296875" style="1" customWidth="1"/>
    <col min="11267" max="11267" width="17.453125" style="1" customWidth="1"/>
    <col min="11268" max="11268" width="17.1796875" style="1" customWidth="1"/>
    <col min="11269" max="11269" width="23.81640625" style="1"/>
    <col min="11270" max="11270" width="25.453125" style="1" customWidth="1"/>
    <col min="11271" max="11271" width="19" style="1" customWidth="1"/>
    <col min="11272" max="11287" width="0" style="1" hidden="1" customWidth="1"/>
    <col min="11288" max="11514" width="9.1796875" style="1" customWidth="1"/>
    <col min="11515" max="11515" width="20" style="1" customWidth="1"/>
    <col min="11516" max="11516" width="32.81640625" style="1" customWidth="1"/>
    <col min="11517" max="11517" width="17.453125" style="1" customWidth="1"/>
    <col min="11518" max="11518" width="17.1796875" style="1" customWidth="1"/>
    <col min="11519" max="11519" width="23.81640625" style="1"/>
    <col min="11520" max="11520" width="9.1796875" style="1" customWidth="1"/>
    <col min="11521" max="11521" width="28.453125" style="1" customWidth="1"/>
    <col min="11522" max="11522" width="37.54296875" style="1" customWidth="1"/>
    <col min="11523" max="11523" width="17.453125" style="1" customWidth="1"/>
    <col min="11524" max="11524" width="17.1796875" style="1" customWidth="1"/>
    <col min="11525" max="11525" width="23.81640625" style="1"/>
    <col min="11526" max="11526" width="25.453125" style="1" customWidth="1"/>
    <col min="11527" max="11527" width="19" style="1" customWidth="1"/>
    <col min="11528" max="11543" width="0" style="1" hidden="1" customWidth="1"/>
    <col min="11544" max="11770" width="9.1796875" style="1" customWidth="1"/>
    <col min="11771" max="11771" width="20" style="1" customWidth="1"/>
    <col min="11772" max="11772" width="32.81640625" style="1" customWidth="1"/>
    <col min="11773" max="11773" width="17.453125" style="1" customWidth="1"/>
    <col min="11774" max="11774" width="17.1796875" style="1" customWidth="1"/>
    <col min="11775" max="11775" width="23.81640625" style="1"/>
    <col min="11776" max="11776" width="9.1796875" style="1" customWidth="1"/>
    <col min="11777" max="11777" width="28.453125" style="1" customWidth="1"/>
    <col min="11778" max="11778" width="37.54296875" style="1" customWidth="1"/>
    <col min="11779" max="11779" width="17.453125" style="1" customWidth="1"/>
    <col min="11780" max="11780" width="17.1796875" style="1" customWidth="1"/>
    <col min="11781" max="11781" width="23.81640625" style="1"/>
    <col min="11782" max="11782" width="25.453125" style="1" customWidth="1"/>
    <col min="11783" max="11783" width="19" style="1" customWidth="1"/>
    <col min="11784" max="11799" width="0" style="1" hidden="1" customWidth="1"/>
    <col min="11800" max="12026" width="9.1796875" style="1" customWidth="1"/>
    <col min="12027" max="12027" width="20" style="1" customWidth="1"/>
    <col min="12028" max="12028" width="32.81640625" style="1" customWidth="1"/>
    <col min="12029" max="12029" width="17.453125" style="1" customWidth="1"/>
    <col min="12030" max="12030" width="17.1796875" style="1" customWidth="1"/>
    <col min="12031" max="12031" width="23.81640625" style="1"/>
    <col min="12032" max="12032" width="9.1796875" style="1" customWidth="1"/>
    <col min="12033" max="12033" width="28.453125" style="1" customWidth="1"/>
    <col min="12034" max="12034" width="37.54296875" style="1" customWidth="1"/>
    <col min="12035" max="12035" width="17.453125" style="1" customWidth="1"/>
    <col min="12036" max="12036" width="17.1796875" style="1" customWidth="1"/>
    <col min="12037" max="12037" width="23.81640625" style="1"/>
    <col min="12038" max="12038" width="25.453125" style="1" customWidth="1"/>
    <col min="12039" max="12039" width="19" style="1" customWidth="1"/>
    <col min="12040" max="12055" width="0" style="1" hidden="1" customWidth="1"/>
    <col min="12056" max="12282" width="9.1796875" style="1" customWidth="1"/>
    <col min="12283" max="12283" width="20" style="1" customWidth="1"/>
    <col min="12284" max="12284" width="32.81640625" style="1" customWidth="1"/>
    <col min="12285" max="12285" width="17.453125" style="1" customWidth="1"/>
    <col min="12286" max="12286" width="17.1796875" style="1" customWidth="1"/>
    <col min="12287" max="12287" width="23.81640625" style="1"/>
    <col min="12288" max="12288" width="9.1796875" style="1" customWidth="1"/>
    <col min="12289" max="12289" width="28.453125" style="1" customWidth="1"/>
    <col min="12290" max="12290" width="37.54296875" style="1" customWidth="1"/>
    <col min="12291" max="12291" width="17.453125" style="1" customWidth="1"/>
    <col min="12292" max="12292" width="17.1796875" style="1" customWidth="1"/>
    <col min="12293" max="12293" width="23.81640625" style="1"/>
    <col min="12294" max="12294" width="25.453125" style="1" customWidth="1"/>
    <col min="12295" max="12295" width="19" style="1" customWidth="1"/>
    <col min="12296" max="12311" width="0" style="1" hidden="1" customWidth="1"/>
    <col min="12312" max="12538" width="9.1796875" style="1" customWidth="1"/>
    <col min="12539" max="12539" width="20" style="1" customWidth="1"/>
    <col min="12540" max="12540" width="32.81640625" style="1" customWidth="1"/>
    <col min="12541" max="12541" width="17.453125" style="1" customWidth="1"/>
    <col min="12542" max="12542" width="17.1796875" style="1" customWidth="1"/>
    <col min="12543" max="12543" width="23.81640625" style="1"/>
    <col min="12544" max="12544" width="9.1796875" style="1" customWidth="1"/>
    <col min="12545" max="12545" width="28.453125" style="1" customWidth="1"/>
    <col min="12546" max="12546" width="37.54296875" style="1" customWidth="1"/>
    <col min="12547" max="12547" width="17.453125" style="1" customWidth="1"/>
    <col min="12548" max="12548" width="17.1796875" style="1" customWidth="1"/>
    <col min="12549" max="12549" width="23.81640625" style="1"/>
    <col min="12550" max="12550" width="25.453125" style="1" customWidth="1"/>
    <col min="12551" max="12551" width="19" style="1" customWidth="1"/>
    <col min="12552" max="12567" width="0" style="1" hidden="1" customWidth="1"/>
    <col min="12568" max="12794" width="9.1796875" style="1" customWidth="1"/>
    <col min="12795" max="12795" width="20" style="1" customWidth="1"/>
    <col min="12796" max="12796" width="32.81640625" style="1" customWidth="1"/>
    <col min="12797" max="12797" width="17.453125" style="1" customWidth="1"/>
    <col min="12798" max="12798" width="17.1796875" style="1" customWidth="1"/>
    <col min="12799" max="12799" width="23.81640625" style="1"/>
    <col min="12800" max="12800" width="9.1796875" style="1" customWidth="1"/>
    <col min="12801" max="12801" width="28.453125" style="1" customWidth="1"/>
    <col min="12802" max="12802" width="37.54296875" style="1" customWidth="1"/>
    <col min="12803" max="12803" width="17.453125" style="1" customWidth="1"/>
    <col min="12804" max="12804" width="17.1796875" style="1" customWidth="1"/>
    <col min="12805" max="12805" width="23.81640625" style="1"/>
    <col min="12806" max="12806" width="25.453125" style="1" customWidth="1"/>
    <col min="12807" max="12807" width="19" style="1" customWidth="1"/>
    <col min="12808" max="12823" width="0" style="1" hidden="1" customWidth="1"/>
    <col min="12824" max="13050" width="9.1796875" style="1" customWidth="1"/>
    <col min="13051" max="13051" width="20" style="1" customWidth="1"/>
    <col min="13052" max="13052" width="32.81640625" style="1" customWidth="1"/>
    <col min="13053" max="13053" width="17.453125" style="1" customWidth="1"/>
    <col min="13054" max="13054" width="17.1796875" style="1" customWidth="1"/>
    <col min="13055" max="13055" width="23.81640625" style="1"/>
    <col min="13056" max="13056" width="9.1796875" style="1" customWidth="1"/>
    <col min="13057" max="13057" width="28.453125" style="1" customWidth="1"/>
    <col min="13058" max="13058" width="37.54296875" style="1" customWidth="1"/>
    <col min="13059" max="13059" width="17.453125" style="1" customWidth="1"/>
    <col min="13060" max="13060" width="17.1796875" style="1" customWidth="1"/>
    <col min="13061" max="13061" width="23.81640625" style="1"/>
    <col min="13062" max="13062" width="25.453125" style="1" customWidth="1"/>
    <col min="13063" max="13063" width="19" style="1" customWidth="1"/>
    <col min="13064" max="13079" width="0" style="1" hidden="1" customWidth="1"/>
    <col min="13080" max="13306" width="9.1796875" style="1" customWidth="1"/>
    <col min="13307" max="13307" width="20" style="1" customWidth="1"/>
    <col min="13308" max="13308" width="32.81640625" style="1" customWidth="1"/>
    <col min="13309" max="13309" width="17.453125" style="1" customWidth="1"/>
    <col min="13310" max="13310" width="17.1796875" style="1" customWidth="1"/>
    <col min="13311" max="13311" width="23.81640625" style="1"/>
    <col min="13312" max="13312" width="9.1796875" style="1" customWidth="1"/>
    <col min="13313" max="13313" width="28.453125" style="1" customWidth="1"/>
    <col min="13314" max="13314" width="37.54296875" style="1" customWidth="1"/>
    <col min="13315" max="13315" width="17.453125" style="1" customWidth="1"/>
    <col min="13316" max="13316" width="17.1796875" style="1" customWidth="1"/>
    <col min="13317" max="13317" width="23.81640625" style="1"/>
    <col min="13318" max="13318" width="25.453125" style="1" customWidth="1"/>
    <col min="13319" max="13319" width="19" style="1" customWidth="1"/>
    <col min="13320" max="13335" width="0" style="1" hidden="1" customWidth="1"/>
    <col min="13336" max="13562" width="9.1796875" style="1" customWidth="1"/>
    <col min="13563" max="13563" width="20" style="1" customWidth="1"/>
    <col min="13564" max="13564" width="32.81640625" style="1" customWidth="1"/>
    <col min="13565" max="13565" width="17.453125" style="1" customWidth="1"/>
    <col min="13566" max="13566" width="17.1796875" style="1" customWidth="1"/>
    <col min="13567" max="13567" width="23.81640625" style="1"/>
    <col min="13568" max="13568" width="9.1796875" style="1" customWidth="1"/>
    <col min="13569" max="13569" width="28.453125" style="1" customWidth="1"/>
    <col min="13570" max="13570" width="37.54296875" style="1" customWidth="1"/>
    <col min="13571" max="13571" width="17.453125" style="1" customWidth="1"/>
    <col min="13572" max="13572" width="17.1796875" style="1" customWidth="1"/>
    <col min="13573" max="13573" width="23.81640625" style="1"/>
    <col min="13574" max="13574" width="25.453125" style="1" customWidth="1"/>
    <col min="13575" max="13575" width="19" style="1" customWidth="1"/>
    <col min="13576" max="13591" width="0" style="1" hidden="1" customWidth="1"/>
    <col min="13592" max="13818" width="9.1796875" style="1" customWidth="1"/>
    <col min="13819" max="13819" width="20" style="1" customWidth="1"/>
    <col min="13820" max="13820" width="32.81640625" style="1" customWidth="1"/>
    <col min="13821" max="13821" width="17.453125" style="1" customWidth="1"/>
    <col min="13822" max="13822" width="17.1796875" style="1" customWidth="1"/>
    <col min="13823" max="13823" width="23.81640625" style="1"/>
    <col min="13824" max="13824" width="9.1796875" style="1" customWidth="1"/>
    <col min="13825" max="13825" width="28.453125" style="1" customWidth="1"/>
    <col min="13826" max="13826" width="37.54296875" style="1" customWidth="1"/>
    <col min="13827" max="13827" width="17.453125" style="1" customWidth="1"/>
    <col min="13828" max="13828" width="17.1796875" style="1" customWidth="1"/>
    <col min="13829" max="13829" width="23.81640625" style="1"/>
    <col min="13830" max="13830" width="25.453125" style="1" customWidth="1"/>
    <col min="13831" max="13831" width="19" style="1" customWidth="1"/>
    <col min="13832" max="13847" width="0" style="1" hidden="1" customWidth="1"/>
    <col min="13848" max="14074" width="9.1796875" style="1" customWidth="1"/>
    <col min="14075" max="14075" width="20" style="1" customWidth="1"/>
    <col min="14076" max="14076" width="32.81640625" style="1" customWidth="1"/>
    <col min="14077" max="14077" width="17.453125" style="1" customWidth="1"/>
    <col min="14078" max="14078" width="17.1796875" style="1" customWidth="1"/>
    <col min="14079" max="14079" width="23.81640625" style="1"/>
    <col min="14080" max="14080" width="9.1796875" style="1" customWidth="1"/>
    <col min="14081" max="14081" width="28.453125" style="1" customWidth="1"/>
    <col min="14082" max="14082" width="37.54296875" style="1" customWidth="1"/>
    <col min="14083" max="14083" width="17.453125" style="1" customWidth="1"/>
    <col min="14084" max="14084" width="17.1796875" style="1" customWidth="1"/>
    <col min="14085" max="14085" width="23.81640625" style="1"/>
    <col min="14086" max="14086" width="25.453125" style="1" customWidth="1"/>
    <col min="14087" max="14087" width="19" style="1" customWidth="1"/>
    <col min="14088" max="14103" width="0" style="1" hidden="1" customWidth="1"/>
    <col min="14104" max="14330" width="9.1796875" style="1" customWidth="1"/>
    <col min="14331" max="14331" width="20" style="1" customWidth="1"/>
    <col min="14332" max="14332" width="32.81640625" style="1" customWidth="1"/>
    <col min="14333" max="14333" width="17.453125" style="1" customWidth="1"/>
    <col min="14334" max="14334" width="17.1796875" style="1" customWidth="1"/>
    <col min="14335" max="14335" width="23.81640625" style="1"/>
    <col min="14336" max="14336" width="9.1796875" style="1" customWidth="1"/>
    <col min="14337" max="14337" width="28.453125" style="1" customWidth="1"/>
    <col min="14338" max="14338" width="37.54296875" style="1" customWidth="1"/>
    <col min="14339" max="14339" width="17.453125" style="1" customWidth="1"/>
    <col min="14340" max="14340" width="17.1796875" style="1" customWidth="1"/>
    <col min="14341" max="14341" width="23.81640625" style="1"/>
    <col min="14342" max="14342" width="25.453125" style="1" customWidth="1"/>
    <col min="14343" max="14343" width="19" style="1" customWidth="1"/>
    <col min="14344" max="14359" width="0" style="1" hidden="1" customWidth="1"/>
    <col min="14360" max="14586" width="9.1796875" style="1" customWidth="1"/>
    <col min="14587" max="14587" width="20" style="1" customWidth="1"/>
    <col min="14588" max="14588" width="32.81640625" style="1" customWidth="1"/>
    <col min="14589" max="14589" width="17.453125" style="1" customWidth="1"/>
    <col min="14590" max="14590" width="17.1796875" style="1" customWidth="1"/>
    <col min="14591" max="14591" width="23.81640625" style="1"/>
    <col min="14592" max="14592" width="9.1796875" style="1" customWidth="1"/>
    <col min="14593" max="14593" width="28.453125" style="1" customWidth="1"/>
    <col min="14594" max="14594" width="37.54296875" style="1" customWidth="1"/>
    <col min="14595" max="14595" width="17.453125" style="1" customWidth="1"/>
    <col min="14596" max="14596" width="17.1796875" style="1" customWidth="1"/>
    <col min="14597" max="14597" width="23.81640625" style="1"/>
    <col min="14598" max="14598" width="25.453125" style="1" customWidth="1"/>
    <col min="14599" max="14599" width="19" style="1" customWidth="1"/>
    <col min="14600" max="14615" width="0" style="1" hidden="1" customWidth="1"/>
    <col min="14616" max="14842" width="9.1796875" style="1" customWidth="1"/>
    <col min="14843" max="14843" width="20" style="1" customWidth="1"/>
    <col min="14844" max="14844" width="32.81640625" style="1" customWidth="1"/>
    <col min="14845" max="14845" width="17.453125" style="1" customWidth="1"/>
    <col min="14846" max="14846" width="17.1796875" style="1" customWidth="1"/>
    <col min="14847" max="14847" width="23.81640625" style="1"/>
    <col min="14848" max="14848" width="9.1796875" style="1" customWidth="1"/>
    <col min="14849" max="14849" width="28.453125" style="1" customWidth="1"/>
    <col min="14850" max="14850" width="37.54296875" style="1" customWidth="1"/>
    <col min="14851" max="14851" width="17.453125" style="1" customWidth="1"/>
    <col min="14852" max="14852" width="17.1796875" style="1" customWidth="1"/>
    <col min="14853" max="14853" width="23.81640625" style="1"/>
    <col min="14854" max="14854" width="25.453125" style="1" customWidth="1"/>
    <col min="14855" max="14855" width="19" style="1" customWidth="1"/>
    <col min="14856" max="14871" width="0" style="1" hidden="1" customWidth="1"/>
    <col min="14872" max="15098" width="9.1796875" style="1" customWidth="1"/>
    <col min="15099" max="15099" width="20" style="1" customWidth="1"/>
    <col min="15100" max="15100" width="32.81640625" style="1" customWidth="1"/>
    <col min="15101" max="15101" width="17.453125" style="1" customWidth="1"/>
    <col min="15102" max="15102" width="17.1796875" style="1" customWidth="1"/>
    <col min="15103" max="15103" width="23.81640625" style="1"/>
    <col min="15104" max="15104" width="9.1796875" style="1" customWidth="1"/>
    <col min="15105" max="15105" width="28.453125" style="1" customWidth="1"/>
    <col min="15106" max="15106" width="37.54296875" style="1" customWidth="1"/>
    <col min="15107" max="15107" width="17.453125" style="1" customWidth="1"/>
    <col min="15108" max="15108" width="17.1796875" style="1" customWidth="1"/>
    <col min="15109" max="15109" width="23.81640625" style="1"/>
    <col min="15110" max="15110" width="25.453125" style="1" customWidth="1"/>
    <col min="15111" max="15111" width="19" style="1" customWidth="1"/>
    <col min="15112" max="15127" width="0" style="1" hidden="1" customWidth="1"/>
    <col min="15128" max="15354" width="9.1796875" style="1" customWidth="1"/>
    <col min="15355" max="15355" width="20" style="1" customWidth="1"/>
    <col min="15356" max="15356" width="32.81640625" style="1" customWidth="1"/>
    <col min="15357" max="15357" width="17.453125" style="1" customWidth="1"/>
    <col min="15358" max="15358" width="17.1796875" style="1" customWidth="1"/>
    <col min="15359" max="15359" width="23.81640625" style="1"/>
    <col min="15360" max="15360" width="9.1796875" style="1" customWidth="1"/>
    <col min="15361" max="15361" width="28.453125" style="1" customWidth="1"/>
    <col min="15362" max="15362" width="37.54296875" style="1" customWidth="1"/>
    <col min="15363" max="15363" width="17.453125" style="1" customWidth="1"/>
    <col min="15364" max="15364" width="17.1796875" style="1" customWidth="1"/>
    <col min="15365" max="15365" width="23.81640625" style="1"/>
    <col min="15366" max="15366" width="25.453125" style="1" customWidth="1"/>
    <col min="15367" max="15367" width="19" style="1" customWidth="1"/>
    <col min="15368" max="15383" width="0" style="1" hidden="1" customWidth="1"/>
    <col min="15384" max="15610" width="9.1796875" style="1" customWidth="1"/>
    <col min="15611" max="15611" width="20" style="1" customWidth="1"/>
    <col min="15612" max="15612" width="32.81640625" style="1" customWidth="1"/>
    <col min="15613" max="15613" width="17.453125" style="1" customWidth="1"/>
    <col min="15614" max="15614" width="17.1796875" style="1" customWidth="1"/>
    <col min="15615" max="15615" width="23.81640625" style="1"/>
    <col min="15616" max="15616" width="9.1796875" style="1" customWidth="1"/>
    <col min="15617" max="15617" width="28.453125" style="1" customWidth="1"/>
    <col min="15618" max="15618" width="37.54296875" style="1" customWidth="1"/>
    <col min="15619" max="15619" width="17.453125" style="1" customWidth="1"/>
    <col min="15620" max="15620" width="17.1796875" style="1" customWidth="1"/>
    <col min="15621" max="15621" width="23.81640625" style="1"/>
    <col min="15622" max="15622" width="25.453125" style="1" customWidth="1"/>
    <col min="15623" max="15623" width="19" style="1" customWidth="1"/>
    <col min="15624" max="15639" width="0" style="1" hidden="1" customWidth="1"/>
    <col min="15640" max="15866" width="9.1796875" style="1" customWidth="1"/>
    <col min="15867" max="15867" width="20" style="1" customWidth="1"/>
    <col min="15868" max="15868" width="32.81640625" style="1" customWidth="1"/>
    <col min="15869" max="15869" width="17.453125" style="1" customWidth="1"/>
    <col min="15870" max="15870" width="17.1796875" style="1" customWidth="1"/>
    <col min="15871" max="15871" width="23.81640625" style="1"/>
    <col min="15872" max="15872" width="9.1796875" style="1" customWidth="1"/>
    <col min="15873" max="15873" width="28.453125" style="1" customWidth="1"/>
    <col min="15874" max="15874" width="37.54296875" style="1" customWidth="1"/>
    <col min="15875" max="15875" width="17.453125" style="1" customWidth="1"/>
    <col min="15876" max="15876" width="17.1796875" style="1" customWidth="1"/>
    <col min="15877" max="15877" width="23.81640625" style="1"/>
    <col min="15878" max="15878" width="25.453125" style="1" customWidth="1"/>
    <col min="15879" max="15879" width="19" style="1" customWidth="1"/>
    <col min="15880" max="15895" width="0" style="1" hidden="1" customWidth="1"/>
    <col min="15896" max="16122" width="9.1796875" style="1" customWidth="1"/>
    <col min="16123" max="16123" width="20" style="1" customWidth="1"/>
    <col min="16124" max="16124" width="32.81640625" style="1" customWidth="1"/>
    <col min="16125" max="16125" width="17.453125" style="1" customWidth="1"/>
    <col min="16126" max="16126" width="17.1796875" style="1" customWidth="1"/>
    <col min="16127" max="16127" width="23.81640625" style="1"/>
    <col min="16128" max="16128" width="9.1796875" style="1" customWidth="1"/>
    <col min="16129" max="16129" width="28.453125" style="1" customWidth="1"/>
    <col min="16130" max="16130" width="37.54296875" style="1" customWidth="1"/>
    <col min="16131" max="16131" width="17.453125" style="1" customWidth="1"/>
    <col min="16132" max="16132" width="17.1796875" style="1" customWidth="1"/>
    <col min="16133" max="16133" width="23.81640625" style="1"/>
    <col min="16134" max="16134" width="25.453125" style="1" customWidth="1"/>
    <col min="16135" max="16135" width="19" style="1" customWidth="1"/>
    <col min="16136" max="16151" width="0" style="1" hidden="1" customWidth="1"/>
    <col min="16152" max="16378" width="9.1796875" style="1" customWidth="1"/>
    <col min="16379" max="16379" width="20" style="1" customWidth="1"/>
    <col min="16380" max="16380" width="32.81640625" style="1" customWidth="1"/>
    <col min="16381" max="16381" width="17.453125" style="1" customWidth="1"/>
    <col min="16382" max="16384" width="17.1796875" style="1" customWidth="1"/>
  </cols>
  <sheetData>
    <row r="1" spans="2:17" ht="42.75" customHeight="1" thickBot="1" x14ac:dyDescent="0.3">
      <c r="B1" s="234" t="s">
        <v>0</v>
      </c>
      <c r="C1" s="235"/>
      <c r="D1" s="235"/>
      <c r="E1" s="2" t="s">
        <v>1</v>
      </c>
      <c r="F1" s="3" t="str">
        <f>K9</f>
        <v>April</v>
      </c>
      <c r="G1" s="3">
        <f>K8</f>
        <v>2024</v>
      </c>
      <c r="H1" s="4"/>
      <c r="I1" s="5"/>
      <c r="J1" s="6"/>
      <c r="K1" s="6"/>
      <c r="L1" s="6"/>
      <c r="M1" s="7"/>
      <c r="N1" s="7"/>
    </row>
    <row r="2" spans="2:17" ht="8.25" customHeight="1" thickBot="1" x14ac:dyDescent="0.3">
      <c r="B2" s="8"/>
      <c r="C2" s="9"/>
      <c r="D2" s="9"/>
      <c r="E2" s="9"/>
      <c r="F2" s="9"/>
      <c r="G2" s="9"/>
      <c r="H2" s="9"/>
      <c r="I2" s="9"/>
    </row>
    <row r="3" spans="2:17" ht="20.25" customHeight="1" x14ac:dyDescent="0.25">
      <c r="B3" s="11" t="s">
        <v>2</v>
      </c>
      <c r="C3" s="236" t="s">
        <v>3</v>
      </c>
      <c r="D3" s="236"/>
      <c r="E3" s="236"/>
      <c r="F3" s="12" t="s">
        <v>4</v>
      </c>
      <c r="G3" s="236" t="s">
        <v>5</v>
      </c>
      <c r="H3" s="237"/>
      <c r="I3" s="9"/>
    </row>
    <row r="4" spans="2:17" ht="111" customHeight="1" thickBot="1" x14ac:dyDescent="0.3">
      <c r="B4" s="13" t="s">
        <v>6</v>
      </c>
      <c r="C4" s="238" t="s">
        <v>155</v>
      </c>
      <c r="D4" s="239"/>
      <c r="E4" s="239"/>
      <c r="F4" s="109" t="s">
        <v>153</v>
      </c>
      <c r="G4" s="240" t="s">
        <v>154</v>
      </c>
      <c r="H4" s="241"/>
      <c r="I4" s="111"/>
    </row>
    <row r="5" spans="2:17" ht="20.25" customHeight="1" thickBot="1" x14ac:dyDescent="0.3">
      <c r="B5" s="9"/>
      <c r="C5" s="9"/>
      <c r="D5" s="9"/>
      <c r="E5" s="9"/>
      <c r="F5" s="9"/>
      <c r="G5" s="9"/>
      <c r="H5" s="9"/>
      <c r="I5" s="9"/>
    </row>
    <row r="6" spans="2:17" ht="24" customHeight="1" thickBot="1" x14ac:dyDescent="0.3">
      <c r="B6" s="242" t="s">
        <v>7</v>
      </c>
      <c r="C6" s="242"/>
      <c r="D6" s="242"/>
      <c r="E6" s="242"/>
      <c r="F6" s="243" t="str">
        <f>CONCATENATE(F1," 1, ",G1)</f>
        <v>April 1, 2024</v>
      </c>
      <c r="G6" s="243" t="e">
        <f>CONCATENATE(#REF!," 1, ",#REF!)</f>
        <v>#REF!</v>
      </c>
      <c r="H6" s="14"/>
      <c r="I6" s="9"/>
      <c r="J6" s="224" t="s">
        <v>119</v>
      </c>
      <c r="K6" s="225"/>
      <c r="M6" s="226" t="s">
        <v>120</v>
      </c>
      <c r="N6" s="169"/>
    </row>
    <row r="7" spans="2:17" ht="24" customHeight="1" x14ac:dyDescent="0.25">
      <c r="B7" s="231" t="s">
        <v>156</v>
      </c>
      <c r="C7" s="231"/>
      <c r="D7" s="231"/>
      <c r="E7" s="231"/>
      <c r="F7" s="15">
        <v>630</v>
      </c>
      <c r="G7" s="16" t="s">
        <v>8</v>
      </c>
      <c r="H7" s="16"/>
      <c r="I7" s="16"/>
      <c r="J7" s="74"/>
      <c r="K7" s="75"/>
      <c r="M7" s="227"/>
      <c r="N7" s="228"/>
    </row>
    <row r="8" spans="2:17" ht="24" customHeight="1" x14ac:dyDescent="0.25">
      <c r="B8" s="215" t="s">
        <v>9</v>
      </c>
      <c r="C8" s="215"/>
      <c r="D8" s="215"/>
      <c r="E8" s="215"/>
      <c r="F8" s="215"/>
      <c r="G8" s="215"/>
      <c r="H8" s="215"/>
      <c r="I8" s="110"/>
      <c r="J8" s="76" t="s">
        <v>121</v>
      </c>
      <c r="K8" s="77">
        <v>2024</v>
      </c>
      <c r="M8" s="229"/>
      <c r="N8" s="230"/>
    </row>
    <row r="9" spans="2:17" ht="24" customHeight="1" x14ac:dyDescent="0.25">
      <c r="B9" s="215" t="s">
        <v>10</v>
      </c>
      <c r="C9" s="215"/>
      <c r="D9" s="215"/>
      <c r="E9" s="215"/>
      <c r="F9" s="215"/>
      <c r="G9" s="215"/>
      <c r="H9" s="215"/>
      <c r="I9" s="110"/>
      <c r="J9" s="76" t="s">
        <v>122</v>
      </c>
      <c r="K9" s="77" t="s">
        <v>123</v>
      </c>
      <c r="L9" s="78"/>
      <c r="M9" s="79" t="s">
        <v>124</v>
      </c>
      <c r="N9" s="80">
        <v>2024</v>
      </c>
    </row>
    <row r="10" spans="2:17" ht="24" customHeight="1" thickBot="1" x14ac:dyDescent="0.3">
      <c r="B10" s="232" t="s">
        <v>11</v>
      </c>
      <c r="C10" s="232"/>
      <c r="D10" s="233" t="str">
        <f>CONCATENATE("The ",F1," ",G1," Average is")</f>
        <v>The April 2024 Average is</v>
      </c>
      <c r="E10" s="233"/>
      <c r="F10" s="233"/>
      <c r="G10" s="17">
        <f>K13</f>
        <v>604</v>
      </c>
      <c r="H10" s="18" t="s">
        <v>12</v>
      </c>
      <c r="I10" s="19"/>
      <c r="J10" s="81"/>
      <c r="K10" s="82"/>
      <c r="M10" s="83" t="s">
        <v>125</v>
      </c>
      <c r="N10" s="84" t="s">
        <v>126</v>
      </c>
    </row>
    <row r="11" spans="2:17" ht="24" customHeight="1" thickBot="1" x14ac:dyDescent="0.3">
      <c r="B11" s="221" t="s">
        <v>13</v>
      </c>
      <c r="C11" s="221"/>
      <c r="D11" s="221"/>
      <c r="E11" s="221"/>
      <c r="F11" s="221"/>
      <c r="G11" s="221"/>
      <c r="H11" s="221"/>
      <c r="I11" s="20"/>
      <c r="J11" s="222" t="s">
        <v>0</v>
      </c>
      <c r="K11" s="223"/>
      <c r="M11" s="83" t="s">
        <v>127</v>
      </c>
      <c r="N11" s="85" t="s">
        <v>106</v>
      </c>
      <c r="P11" s="21"/>
      <c r="Q11" s="21"/>
    </row>
    <row r="12" spans="2:17" ht="24" customHeight="1" x14ac:dyDescent="0.25">
      <c r="B12" s="215" t="s">
        <v>157</v>
      </c>
      <c r="C12" s="215"/>
      <c r="D12" s="215"/>
      <c r="E12" s="215"/>
      <c r="F12" s="15">
        <v>630</v>
      </c>
      <c r="G12" s="16" t="s">
        <v>8</v>
      </c>
      <c r="I12" s="16"/>
      <c r="J12" s="76" t="s">
        <v>128</v>
      </c>
      <c r="K12" s="86">
        <v>630</v>
      </c>
      <c r="M12" s="83" t="s">
        <v>129</v>
      </c>
      <c r="N12" s="85" t="s">
        <v>106</v>
      </c>
      <c r="P12" s="21"/>
      <c r="Q12" s="21"/>
    </row>
    <row r="13" spans="2:17" ht="24" customHeight="1" thickBot="1" x14ac:dyDescent="0.3">
      <c r="B13" s="215" t="s">
        <v>14</v>
      </c>
      <c r="C13" s="215"/>
      <c r="D13" s="215"/>
      <c r="E13" s="215"/>
      <c r="F13" s="215"/>
      <c r="G13" s="215"/>
      <c r="H13" s="215"/>
      <c r="I13" s="110"/>
      <c r="J13" s="87" t="s">
        <v>130</v>
      </c>
      <c r="K13" s="88">
        <v>604</v>
      </c>
      <c r="M13" s="83" t="s">
        <v>131</v>
      </c>
      <c r="N13" s="85" t="s">
        <v>106</v>
      </c>
      <c r="P13" s="21"/>
      <c r="Q13" s="21"/>
    </row>
    <row r="14" spans="2:17" ht="24" customHeight="1" x14ac:dyDescent="0.25">
      <c r="B14" s="215" t="s">
        <v>15</v>
      </c>
      <c r="C14" s="215"/>
      <c r="D14" s="215"/>
      <c r="E14" s="215"/>
      <c r="F14" s="215"/>
      <c r="G14" s="215"/>
      <c r="H14" s="215"/>
      <c r="I14" s="110"/>
      <c r="J14" s="1"/>
      <c r="K14" s="1"/>
      <c r="M14" s="83" t="s">
        <v>123</v>
      </c>
      <c r="N14" s="89">
        <v>604</v>
      </c>
      <c r="P14" s="21"/>
      <c r="Q14" s="21"/>
    </row>
    <row r="15" spans="2:17" ht="24" customHeight="1" x14ac:dyDescent="0.25">
      <c r="B15" s="215" t="s">
        <v>16</v>
      </c>
      <c r="C15" s="215"/>
      <c r="D15" s="215"/>
      <c r="E15" s="215"/>
      <c r="F15" s="215"/>
      <c r="G15" s="215"/>
      <c r="H15" s="215"/>
      <c r="I15" s="110"/>
      <c r="J15" s="1"/>
      <c r="K15" s="1"/>
      <c r="M15" s="83" t="s">
        <v>132</v>
      </c>
      <c r="N15" s="89"/>
      <c r="P15" s="21"/>
      <c r="Q15" s="21"/>
    </row>
    <row r="16" spans="2:17" ht="24" customHeight="1" x14ac:dyDescent="0.25">
      <c r="B16" s="215" t="s">
        <v>17</v>
      </c>
      <c r="C16" s="215"/>
      <c r="D16" s="215"/>
      <c r="E16" s="215"/>
      <c r="F16" s="215"/>
      <c r="G16" s="215"/>
      <c r="H16" s="215"/>
      <c r="I16" s="110"/>
      <c r="J16" s="1"/>
      <c r="K16" s="1"/>
      <c r="M16" s="83" t="s">
        <v>133</v>
      </c>
      <c r="N16" s="89"/>
      <c r="P16" s="21"/>
      <c r="Q16" s="21"/>
    </row>
    <row r="17" spans="2:17" ht="24" customHeight="1" x14ac:dyDescent="0.25">
      <c r="B17" s="215" t="s">
        <v>18</v>
      </c>
      <c r="C17" s="215"/>
      <c r="D17" s="215"/>
      <c r="E17" s="215"/>
      <c r="F17" s="215"/>
      <c r="G17" s="215"/>
      <c r="H17" s="215"/>
      <c r="I17" s="110"/>
      <c r="J17" s="1"/>
      <c r="K17" s="1"/>
      <c r="M17" s="83" t="s">
        <v>134</v>
      </c>
      <c r="N17" s="89"/>
      <c r="P17" s="21"/>
      <c r="Q17" s="21"/>
    </row>
    <row r="18" spans="2:17" ht="24" customHeight="1" thickBot="1" x14ac:dyDescent="0.3">
      <c r="B18" s="216" t="s">
        <v>19</v>
      </c>
      <c r="C18" s="217"/>
      <c r="D18" s="217"/>
      <c r="E18" s="217"/>
      <c r="F18" s="217"/>
      <c r="G18" s="217"/>
      <c r="H18" s="217"/>
      <c r="I18" s="22"/>
      <c r="J18" s="90"/>
      <c r="K18" s="91"/>
      <c r="M18" s="83" t="s">
        <v>135</v>
      </c>
      <c r="N18" s="89"/>
      <c r="P18" s="21"/>
      <c r="Q18" s="21"/>
    </row>
    <row r="19" spans="2:17" ht="55.75" customHeight="1" thickBot="1" x14ac:dyDescent="0.3">
      <c r="B19" s="244" t="s">
        <v>169</v>
      </c>
      <c r="C19" s="245"/>
      <c r="D19" s="245"/>
      <c r="E19" s="245"/>
      <c r="F19" s="245"/>
      <c r="G19" s="245"/>
      <c r="H19" s="246"/>
      <c r="I19" s="22"/>
      <c r="J19" s="90"/>
      <c r="K19" s="91"/>
      <c r="M19" s="83"/>
      <c r="N19" s="89"/>
      <c r="P19" s="21"/>
      <c r="Q19" s="21"/>
    </row>
    <row r="20" spans="2:17" ht="33.65" customHeight="1" thickBot="1" x14ac:dyDescent="0.3">
      <c r="B20" s="190" t="s">
        <v>20</v>
      </c>
      <c r="C20" s="161"/>
      <c r="D20" s="161"/>
      <c r="E20" s="161"/>
      <c r="F20" s="161"/>
      <c r="G20" s="161"/>
      <c r="H20" s="162"/>
      <c r="I20" s="9"/>
      <c r="J20" s="92"/>
      <c r="K20" s="91"/>
      <c r="M20" s="83" t="s">
        <v>136</v>
      </c>
      <c r="N20" s="89"/>
      <c r="P20" s="21"/>
      <c r="Q20" s="21"/>
    </row>
    <row r="21" spans="2:17" ht="33.65" customHeight="1" thickBot="1" x14ac:dyDescent="0.3">
      <c r="B21" s="23" t="s">
        <v>21</v>
      </c>
      <c r="C21" s="24" t="s">
        <v>22</v>
      </c>
      <c r="D21" s="25" t="s">
        <v>23</v>
      </c>
      <c r="E21" s="25" t="s">
        <v>24</v>
      </c>
      <c r="F21" s="25" t="s">
        <v>25</v>
      </c>
      <c r="G21" s="182" t="s">
        <v>26</v>
      </c>
      <c r="H21" s="183"/>
      <c r="I21" s="26"/>
      <c r="J21" s="92"/>
      <c r="K21" s="91"/>
      <c r="M21" s="83" t="s">
        <v>137</v>
      </c>
      <c r="N21" s="89"/>
      <c r="P21" s="21"/>
      <c r="Q21" s="21"/>
    </row>
    <row r="22" spans="2:17" ht="29.15" customHeight="1" x14ac:dyDescent="0.3">
      <c r="B22" s="114" t="s">
        <v>27</v>
      </c>
      <c r="C22" s="115" t="s">
        <v>28</v>
      </c>
      <c r="D22" s="65">
        <v>100</v>
      </c>
      <c r="E22" s="66">
        <v>0.2</v>
      </c>
      <c r="F22" s="67">
        <v>100.2</v>
      </c>
      <c r="G22" s="184">
        <f t="shared" ref="G22:G51" si="0">IF((ABS((($K$13-$K$12)/235)*F22/100))&gt;0.01, ((($K$13-$K$12)/235)*F22/100), 0)</f>
        <v>-0.1108595744680851</v>
      </c>
      <c r="H22" s="185" t="e">
        <f t="shared" ref="H22:H27" si="1">IF((ABS((J13-J12)*E22/100))&gt;0.1, (J13-J12)*E22/100, 0)</f>
        <v>#VALUE!</v>
      </c>
      <c r="I22" s="31"/>
      <c r="K22" s="91"/>
      <c r="L22" s="1"/>
      <c r="M22" s="83" t="s">
        <v>138</v>
      </c>
      <c r="N22" s="89"/>
      <c r="P22" s="21"/>
      <c r="Q22" s="21"/>
    </row>
    <row r="23" spans="2:17" ht="29.15" customHeight="1" thickBot="1" x14ac:dyDescent="0.35">
      <c r="B23" s="32">
        <v>702.30010000000004</v>
      </c>
      <c r="C23" s="33" t="s">
        <v>29</v>
      </c>
      <c r="D23" s="34">
        <v>55</v>
      </c>
      <c r="E23" s="34">
        <v>1.7</v>
      </c>
      <c r="F23" s="35">
        <v>56.7</v>
      </c>
      <c r="G23" s="188">
        <f t="shared" si="0"/>
        <v>-6.2731914893617013E-2</v>
      </c>
      <c r="H23" s="189" t="e">
        <f t="shared" si="1"/>
        <v>#VALUE!</v>
      </c>
      <c r="I23" s="31"/>
      <c r="M23" s="93" t="s">
        <v>139</v>
      </c>
      <c r="N23" s="94"/>
    </row>
    <row r="24" spans="2:17" ht="29.15" customHeight="1" x14ac:dyDescent="0.3">
      <c r="B24" s="32">
        <v>702.30020000000002</v>
      </c>
      <c r="C24" s="33" t="s">
        <v>30</v>
      </c>
      <c r="D24" s="34">
        <v>55</v>
      </c>
      <c r="E24" s="34">
        <v>1.7</v>
      </c>
      <c r="F24" s="35">
        <v>56.7</v>
      </c>
      <c r="G24" s="188">
        <f t="shared" si="0"/>
        <v>-6.2731914893617013E-2</v>
      </c>
      <c r="H24" s="189">
        <f t="shared" si="1"/>
        <v>0</v>
      </c>
      <c r="I24" s="31"/>
      <c r="M24" s="79"/>
      <c r="N24" s="80">
        <v>2025</v>
      </c>
    </row>
    <row r="25" spans="2:17" ht="29.15" customHeight="1" x14ac:dyDescent="0.3">
      <c r="B25" s="32">
        <v>702.31010000000003</v>
      </c>
      <c r="C25" s="33" t="s">
        <v>31</v>
      </c>
      <c r="D25" s="34">
        <v>63</v>
      </c>
      <c r="E25" s="34">
        <v>2.7</v>
      </c>
      <c r="F25" s="35">
        <v>65.7</v>
      </c>
      <c r="G25" s="188">
        <f t="shared" si="0"/>
        <v>-7.2689361702127656E-2</v>
      </c>
      <c r="H25" s="189">
        <f t="shared" si="1"/>
        <v>0</v>
      </c>
      <c r="I25" s="31"/>
      <c r="M25" s="83" t="s">
        <v>125</v>
      </c>
      <c r="N25" s="84" t="s">
        <v>126</v>
      </c>
    </row>
    <row r="26" spans="2:17" ht="29.15" customHeight="1" x14ac:dyDescent="0.3">
      <c r="B26" s="32">
        <v>702.31020000000001</v>
      </c>
      <c r="C26" s="33" t="s">
        <v>32</v>
      </c>
      <c r="D26" s="34">
        <v>63</v>
      </c>
      <c r="E26" s="34">
        <v>2.7</v>
      </c>
      <c r="F26" s="35">
        <v>65.7</v>
      </c>
      <c r="G26" s="188">
        <f t="shared" si="0"/>
        <v>-7.2689361702127656E-2</v>
      </c>
      <c r="H26" s="189">
        <f t="shared" si="1"/>
        <v>0</v>
      </c>
      <c r="I26" s="31"/>
      <c r="M26" s="83" t="s">
        <v>127</v>
      </c>
      <c r="N26" s="89"/>
    </row>
    <row r="27" spans="2:17" ht="29.15" customHeight="1" x14ac:dyDescent="0.3">
      <c r="B27" s="32">
        <v>702.32010000000002</v>
      </c>
      <c r="C27" s="33" t="s">
        <v>33</v>
      </c>
      <c r="D27" s="34">
        <v>65</v>
      </c>
      <c r="E27" s="34">
        <v>8.1999999999999993</v>
      </c>
      <c r="F27" s="35">
        <v>73.2</v>
      </c>
      <c r="G27" s="188">
        <f t="shared" si="0"/>
        <v>-8.0987234042553188E-2</v>
      </c>
      <c r="H27" s="189">
        <f t="shared" si="1"/>
        <v>0</v>
      </c>
      <c r="I27" s="31"/>
      <c r="M27" s="83" t="s">
        <v>129</v>
      </c>
      <c r="N27" s="89"/>
    </row>
    <row r="28" spans="2:17" ht="29.15" customHeight="1" x14ac:dyDescent="0.3">
      <c r="B28" s="32">
        <v>702.33010000000002</v>
      </c>
      <c r="C28" s="33" t="s">
        <v>34</v>
      </c>
      <c r="D28" s="34">
        <v>65</v>
      </c>
      <c r="E28" s="34">
        <v>8.1999999999999993</v>
      </c>
      <c r="F28" s="35">
        <v>73.2</v>
      </c>
      <c r="G28" s="188">
        <f t="shared" si="0"/>
        <v>-8.0987234042553188E-2</v>
      </c>
      <c r="H28" s="189" t="e">
        <f>IF((ABS((#REF!-J18)*E28/100))&gt;0.1, (#REF!-J18)*E28/100, 0)</f>
        <v>#REF!</v>
      </c>
      <c r="I28" s="31"/>
      <c r="M28" s="83" t="s">
        <v>131</v>
      </c>
      <c r="N28" s="89"/>
    </row>
    <row r="29" spans="2:17" ht="29.15" customHeight="1" x14ac:dyDescent="0.3">
      <c r="B29" s="32">
        <v>702.34010000000001</v>
      </c>
      <c r="C29" s="33" t="s">
        <v>35</v>
      </c>
      <c r="D29" s="34">
        <v>65</v>
      </c>
      <c r="E29" s="34">
        <v>2.7</v>
      </c>
      <c r="F29" s="35">
        <v>67.7</v>
      </c>
      <c r="G29" s="188">
        <f t="shared" si="0"/>
        <v>-7.4902127659574463E-2</v>
      </c>
      <c r="H29" s="189" t="e">
        <f>IF((ABS((J20-#REF!)*E29/100))&gt;0.1, (J20-#REF!)*E29/100, 0)</f>
        <v>#REF!</v>
      </c>
      <c r="I29" s="31"/>
      <c r="M29" s="83" t="s">
        <v>123</v>
      </c>
      <c r="N29" s="89"/>
    </row>
    <row r="30" spans="2:17" ht="29.15" customHeight="1" x14ac:dyDescent="0.3">
      <c r="B30" s="32">
        <v>702.34019999999998</v>
      </c>
      <c r="C30" s="33" t="s">
        <v>36</v>
      </c>
      <c r="D30" s="34">
        <v>65</v>
      </c>
      <c r="E30" s="36">
        <v>8.1999999999999993</v>
      </c>
      <c r="F30" s="35">
        <v>73.2</v>
      </c>
      <c r="G30" s="188">
        <f t="shared" si="0"/>
        <v>-8.0987234042553188E-2</v>
      </c>
      <c r="H30" s="189">
        <f t="shared" ref="H30:H31" si="2">IF((ABS((J21-J20)*E30/100))&gt;0.1, (J21-J20)*E30/100, 0)</f>
        <v>0</v>
      </c>
      <c r="I30" s="31"/>
      <c r="M30" s="83" t="s">
        <v>132</v>
      </c>
      <c r="N30" s="89"/>
    </row>
    <row r="31" spans="2:17" ht="29.15" customHeight="1" x14ac:dyDescent="0.3">
      <c r="B31" s="32">
        <v>702.3501</v>
      </c>
      <c r="C31" s="33" t="s">
        <v>37</v>
      </c>
      <c r="D31" s="34">
        <v>57</v>
      </c>
      <c r="E31" s="34">
        <v>0.2</v>
      </c>
      <c r="F31" s="35">
        <v>57.2</v>
      </c>
      <c r="G31" s="188">
        <f t="shared" si="0"/>
        <v>-6.3285106382978726E-2</v>
      </c>
      <c r="H31" s="189">
        <f t="shared" si="2"/>
        <v>0</v>
      </c>
      <c r="I31" s="31"/>
      <c r="M31" s="83" t="s">
        <v>133</v>
      </c>
      <c r="N31" s="89"/>
    </row>
    <row r="32" spans="2:17" ht="29.15" customHeight="1" x14ac:dyDescent="0.3">
      <c r="B32" s="37" t="s">
        <v>38</v>
      </c>
      <c r="C32" s="38" t="s">
        <v>37</v>
      </c>
      <c r="D32" s="39">
        <v>65</v>
      </c>
      <c r="E32" s="39">
        <v>0.2</v>
      </c>
      <c r="F32" s="40">
        <v>65.2</v>
      </c>
      <c r="G32" s="213">
        <f t="shared" si="0"/>
        <v>-7.2136170212765957E-2</v>
      </c>
      <c r="H32" s="214" t="e">
        <f>IF((ABS((#REF!-J22)*E32/100))&gt;0.1, (#REF!-J22)*E32/100, 0)</f>
        <v>#REF!</v>
      </c>
      <c r="I32" s="31"/>
      <c r="M32" s="83" t="s">
        <v>134</v>
      </c>
      <c r="N32" s="89"/>
    </row>
    <row r="33" spans="2:14" ht="29.15" customHeight="1" x14ac:dyDescent="0.3">
      <c r="B33" s="32">
        <v>702.36009999999999</v>
      </c>
      <c r="C33" s="33" t="s">
        <v>39</v>
      </c>
      <c r="D33" s="34">
        <v>57</v>
      </c>
      <c r="E33" s="34">
        <v>0.2</v>
      </c>
      <c r="F33" s="35">
        <v>57.2</v>
      </c>
      <c r="G33" s="188">
        <f t="shared" si="0"/>
        <v>-6.3285106382978726E-2</v>
      </c>
      <c r="H33" s="189" t="e">
        <f>IF((ABS((#REF!-#REF!)*E33/100))&gt;0.1, (#REF!-#REF!)*E33/100, 0)</f>
        <v>#REF!</v>
      </c>
      <c r="I33" s="31"/>
      <c r="M33" s="83" t="s">
        <v>135</v>
      </c>
      <c r="N33" s="89"/>
    </row>
    <row r="34" spans="2:14" ht="29.15" customHeight="1" x14ac:dyDescent="0.3">
      <c r="B34" s="37" t="s">
        <v>40</v>
      </c>
      <c r="C34" s="38" t="s">
        <v>39</v>
      </c>
      <c r="D34" s="39">
        <v>65</v>
      </c>
      <c r="E34" s="39">
        <v>0.2</v>
      </c>
      <c r="F34" s="40">
        <v>65.2</v>
      </c>
      <c r="G34" s="213">
        <f t="shared" si="0"/>
        <v>-7.2136170212765957E-2</v>
      </c>
      <c r="H34" s="214" t="e">
        <f>IF((ABS((#REF!-#REF!)*E34/100))&gt;0.1, (#REF!-#REF!)*E34/100, 0)</f>
        <v>#REF!</v>
      </c>
      <c r="I34" s="31"/>
      <c r="M34" s="83" t="s">
        <v>136</v>
      </c>
      <c r="N34" s="89"/>
    </row>
    <row r="35" spans="2:14" ht="29.15" customHeight="1" x14ac:dyDescent="0.3">
      <c r="B35" s="32" t="s">
        <v>41</v>
      </c>
      <c r="C35" s="33" t="s">
        <v>42</v>
      </c>
      <c r="D35" s="34">
        <v>63</v>
      </c>
      <c r="E35" s="34">
        <v>2.7</v>
      </c>
      <c r="F35" s="35">
        <v>65.7</v>
      </c>
      <c r="G35" s="188">
        <f t="shared" si="0"/>
        <v>-7.2689361702127656E-2</v>
      </c>
      <c r="H35" s="189" t="e">
        <f>IF((ABS((#REF!-#REF!)*E35/100))&gt;0.1, (#REF!-#REF!)*E35/100, 0)</f>
        <v>#REF!</v>
      </c>
      <c r="I35" s="31"/>
      <c r="M35" s="83" t="s">
        <v>137</v>
      </c>
      <c r="N35" s="89"/>
    </row>
    <row r="36" spans="2:14" ht="29.15" customHeight="1" x14ac:dyDescent="0.3">
      <c r="B36" s="32" t="s">
        <v>43</v>
      </c>
      <c r="C36" s="33" t="s">
        <v>44</v>
      </c>
      <c r="D36" s="34">
        <v>63</v>
      </c>
      <c r="E36" s="34">
        <v>2.7</v>
      </c>
      <c r="F36" s="35">
        <v>65.7</v>
      </c>
      <c r="G36" s="188">
        <f t="shared" si="0"/>
        <v>-7.2689361702127656E-2</v>
      </c>
      <c r="H36" s="189" t="e">
        <f>IF((ABS((#REF!-#REF!)*E36/100))&gt;0.1, (#REF!-#REF!)*E36/100, 0)</f>
        <v>#REF!</v>
      </c>
      <c r="I36" s="31"/>
      <c r="M36" s="83" t="s">
        <v>138</v>
      </c>
      <c r="N36" s="89"/>
    </row>
    <row r="37" spans="2:14" ht="29.15" customHeight="1" thickBot="1" x14ac:dyDescent="0.35">
      <c r="B37" s="32" t="s">
        <v>45</v>
      </c>
      <c r="C37" s="33" t="s">
        <v>46</v>
      </c>
      <c r="D37" s="34">
        <v>65</v>
      </c>
      <c r="E37" s="34">
        <v>8.1999999999999993</v>
      </c>
      <c r="F37" s="35">
        <v>73.2</v>
      </c>
      <c r="G37" s="188">
        <f t="shared" si="0"/>
        <v>-8.0987234042553188E-2</v>
      </c>
      <c r="H37" s="189" t="e">
        <f>IF((ABS((#REF!-#REF!)*E37/100))&gt;0.1, (#REF!-#REF!)*E37/100, 0)</f>
        <v>#REF!</v>
      </c>
      <c r="I37" s="31"/>
      <c r="M37" s="93" t="s">
        <v>139</v>
      </c>
      <c r="N37" s="94"/>
    </row>
    <row r="38" spans="2:14" ht="29.15" customHeight="1" x14ac:dyDescent="0.3">
      <c r="B38" s="32">
        <v>702.40009999999995</v>
      </c>
      <c r="C38" s="33" t="s">
        <v>47</v>
      </c>
      <c r="D38" s="34">
        <v>60</v>
      </c>
      <c r="E38" s="34">
        <v>2.7</v>
      </c>
      <c r="F38" s="35">
        <v>62.7</v>
      </c>
      <c r="G38" s="188">
        <f t="shared" si="0"/>
        <v>-6.9370212765957437E-2</v>
      </c>
      <c r="H38" s="189" t="e">
        <f>IF((ABS((#REF!-#REF!)*E38/100))&gt;0.1, (#REF!-#REF!)*E38/100, 0)</f>
        <v>#REF!</v>
      </c>
      <c r="I38" s="31"/>
      <c r="M38" s="79"/>
      <c r="N38" s="80">
        <v>2026</v>
      </c>
    </row>
    <row r="39" spans="2:14" ht="29.15" customHeight="1" x14ac:dyDescent="0.3">
      <c r="B39" s="32">
        <v>702.40020000000004</v>
      </c>
      <c r="C39" s="33" t="s">
        <v>48</v>
      </c>
      <c r="D39" s="34">
        <v>60</v>
      </c>
      <c r="E39" s="36">
        <v>2.7</v>
      </c>
      <c r="F39" s="35">
        <v>62.7</v>
      </c>
      <c r="G39" s="188">
        <f t="shared" si="0"/>
        <v>-6.9370212765957437E-2</v>
      </c>
      <c r="H39" s="189" t="e">
        <f>IF((ABS((#REF!-#REF!)*E39/100))&gt;0.1, (#REF!-#REF!)*E39/100, 0)</f>
        <v>#REF!</v>
      </c>
      <c r="I39" s="31"/>
      <c r="M39" s="83" t="s">
        <v>125</v>
      </c>
      <c r="N39" s="84" t="s">
        <v>126</v>
      </c>
    </row>
    <row r="40" spans="2:14" ht="29.15" customHeight="1" x14ac:dyDescent="0.3">
      <c r="B40" s="32">
        <v>702.41010000000006</v>
      </c>
      <c r="C40" s="33" t="s">
        <v>49</v>
      </c>
      <c r="D40" s="34">
        <v>65</v>
      </c>
      <c r="E40" s="34">
        <v>2.7</v>
      </c>
      <c r="F40" s="35">
        <v>67.7</v>
      </c>
      <c r="G40" s="188">
        <f t="shared" si="0"/>
        <v>-7.4902127659574463E-2</v>
      </c>
      <c r="H40" s="189" t="e">
        <f>IF((ABS((#REF!-#REF!)*E40/100))&gt;0.1, (#REF!-#REF!)*E40/100, 0)</f>
        <v>#REF!</v>
      </c>
      <c r="I40" s="31"/>
      <c r="M40" s="83" t="s">
        <v>127</v>
      </c>
      <c r="N40" s="89"/>
    </row>
    <row r="41" spans="2:14" ht="29.15" customHeight="1" x14ac:dyDescent="0.3">
      <c r="B41" s="32">
        <v>702.42010000000005</v>
      </c>
      <c r="C41" s="33" t="s">
        <v>50</v>
      </c>
      <c r="D41" s="34">
        <v>65</v>
      </c>
      <c r="E41" s="34">
        <v>10.199999999999999</v>
      </c>
      <c r="F41" s="35">
        <v>75.2</v>
      </c>
      <c r="G41" s="188">
        <f t="shared" si="0"/>
        <v>-8.3199999999999996E-2</v>
      </c>
      <c r="H41" s="189" t="e">
        <f>IF((ABS((#REF!-#REF!)*E41/100))&gt;0.1, (#REF!-#REF!)*E41/100, 0)</f>
        <v>#REF!</v>
      </c>
      <c r="I41" s="31"/>
      <c r="M41" s="83" t="s">
        <v>129</v>
      </c>
      <c r="N41" s="89"/>
    </row>
    <row r="42" spans="2:14" ht="29.15" customHeight="1" x14ac:dyDescent="0.3">
      <c r="B42" s="32">
        <v>702.43010000000004</v>
      </c>
      <c r="C42" s="33" t="s">
        <v>51</v>
      </c>
      <c r="D42" s="34">
        <v>65</v>
      </c>
      <c r="E42" s="34">
        <v>10.199999999999999</v>
      </c>
      <c r="F42" s="35">
        <v>75.2</v>
      </c>
      <c r="G42" s="188">
        <f t="shared" si="0"/>
        <v>-8.3199999999999996E-2</v>
      </c>
      <c r="H42" s="189" t="e">
        <f>IF((ABS((#REF!-#REF!)*E42/100))&gt;0.1, (#REF!-#REF!)*E42/100, 0)</f>
        <v>#REF!</v>
      </c>
      <c r="I42" s="31"/>
      <c r="M42" s="83" t="s">
        <v>131</v>
      </c>
      <c r="N42" s="89"/>
    </row>
    <row r="43" spans="2:14" ht="29.15" customHeight="1" thickBot="1" x14ac:dyDescent="0.35">
      <c r="B43" s="32" t="s">
        <v>52</v>
      </c>
      <c r="C43" s="33" t="s">
        <v>53</v>
      </c>
      <c r="D43" s="34">
        <v>57</v>
      </c>
      <c r="E43" s="34">
        <v>0.2</v>
      </c>
      <c r="F43" s="35">
        <v>57.2</v>
      </c>
      <c r="G43" s="188">
        <f t="shared" si="0"/>
        <v>-6.3285106382978726E-2</v>
      </c>
      <c r="H43" s="189" t="e">
        <f>IF((ABS((#REF!-#REF!)*E43/100))&gt;0.1, (#REF!-#REF!)*E43/100, 0)</f>
        <v>#REF!</v>
      </c>
      <c r="I43" s="31"/>
      <c r="M43" s="93" t="s">
        <v>123</v>
      </c>
      <c r="N43" s="94"/>
    </row>
    <row r="44" spans="2:14" ht="29.15" customHeight="1" x14ac:dyDescent="0.3">
      <c r="B44" s="37" t="s">
        <v>54</v>
      </c>
      <c r="C44" s="38" t="s">
        <v>53</v>
      </c>
      <c r="D44" s="39">
        <v>65</v>
      </c>
      <c r="E44" s="39">
        <v>0.2</v>
      </c>
      <c r="F44" s="40">
        <v>65.2</v>
      </c>
      <c r="G44" s="213">
        <f t="shared" si="0"/>
        <v>-7.2136170212765957E-2</v>
      </c>
      <c r="H44" s="214" t="e">
        <f>IF((ABS((#REF!-#REF!)*E44/100))&gt;0.1, (#REF!-#REF!)*E44/100, 0)</f>
        <v>#REF!</v>
      </c>
      <c r="I44" s="31"/>
    </row>
    <row r="45" spans="2:14" ht="29.15" customHeight="1" x14ac:dyDescent="0.3">
      <c r="B45" s="32" t="s">
        <v>55</v>
      </c>
      <c r="C45" s="33" t="s">
        <v>56</v>
      </c>
      <c r="D45" s="34">
        <v>57</v>
      </c>
      <c r="E45" s="34">
        <v>0.2</v>
      </c>
      <c r="F45" s="35">
        <v>57.2</v>
      </c>
      <c r="G45" s="188">
        <f t="shared" si="0"/>
        <v>-6.3285106382978726E-2</v>
      </c>
      <c r="H45" s="189" t="e">
        <f>IF((ABS((#REF!-#REF!)*E45/100))&gt;0.1, (#REF!-#REF!)*E45/100, 0)</f>
        <v>#REF!</v>
      </c>
      <c r="I45" s="31"/>
    </row>
    <row r="46" spans="2:14" ht="29.15" customHeight="1" x14ac:dyDescent="0.3">
      <c r="B46" s="37" t="s">
        <v>57</v>
      </c>
      <c r="C46" s="38" t="s">
        <v>56</v>
      </c>
      <c r="D46" s="39">
        <v>65</v>
      </c>
      <c r="E46" s="41">
        <v>0.2</v>
      </c>
      <c r="F46" s="40">
        <v>65.2</v>
      </c>
      <c r="G46" s="213">
        <f t="shared" si="0"/>
        <v>-7.2136170212765957E-2</v>
      </c>
      <c r="H46" s="214" t="e">
        <f>IF((ABS((#REF!-#REF!)*E46/100))&gt;0.1, (#REF!-#REF!)*E46/100, 0)</f>
        <v>#REF!</v>
      </c>
      <c r="I46" s="31"/>
    </row>
    <row r="47" spans="2:14" ht="29.15" customHeight="1" x14ac:dyDescent="0.3">
      <c r="B47" s="32">
        <v>702.46010000000001</v>
      </c>
      <c r="C47" s="33" t="s">
        <v>58</v>
      </c>
      <c r="D47" s="34">
        <v>62</v>
      </c>
      <c r="E47" s="34">
        <v>0.2</v>
      </c>
      <c r="F47" s="35">
        <v>62.2</v>
      </c>
      <c r="G47" s="188">
        <f t="shared" si="0"/>
        <v>-6.8817021276595738E-2</v>
      </c>
      <c r="H47" s="189" t="e">
        <f>IF((ABS((#REF!-#REF!)*E47/100))&gt;0.1, (#REF!-#REF!)*E47/100, 0)</f>
        <v>#REF!</v>
      </c>
      <c r="I47" s="31"/>
    </row>
    <row r="48" spans="2:14" ht="29.15" customHeight="1" x14ac:dyDescent="0.3">
      <c r="B48" s="32" t="s">
        <v>59</v>
      </c>
      <c r="C48" s="33" t="s">
        <v>60</v>
      </c>
      <c r="D48" s="34">
        <v>60</v>
      </c>
      <c r="E48" s="34">
        <v>2.7</v>
      </c>
      <c r="F48" s="35">
        <v>62.7</v>
      </c>
      <c r="G48" s="188">
        <f t="shared" si="0"/>
        <v>-6.9370212765957437E-2</v>
      </c>
      <c r="H48" s="189" t="e">
        <f>IF((ABS((#REF!-#REF!)*E48/100))&gt;0.1, (#REF!-#REF!)*E48/100, 0)</f>
        <v>#REF!</v>
      </c>
      <c r="I48" s="31"/>
    </row>
    <row r="49" spans="2:17" ht="29.15" customHeight="1" x14ac:dyDescent="0.3">
      <c r="B49" s="32" t="s">
        <v>61</v>
      </c>
      <c r="C49" s="33" t="s">
        <v>62</v>
      </c>
      <c r="D49" s="34">
        <v>65</v>
      </c>
      <c r="E49" s="34">
        <v>2.7</v>
      </c>
      <c r="F49" s="35">
        <v>67.7</v>
      </c>
      <c r="G49" s="188">
        <f t="shared" si="0"/>
        <v>-7.4902127659574463E-2</v>
      </c>
      <c r="H49" s="189" t="e">
        <f>IF((ABS((#REF!-#REF!)*E49/100))&gt;0.1, (#REF!-#REF!)*E49/100, 0)</f>
        <v>#REF!</v>
      </c>
      <c r="I49" s="31"/>
    </row>
    <row r="50" spans="2:17" ht="29.15" customHeight="1" x14ac:dyDescent="0.3">
      <c r="B50" s="32" t="s">
        <v>63</v>
      </c>
      <c r="C50" s="33" t="s">
        <v>64</v>
      </c>
      <c r="D50" s="34">
        <v>62</v>
      </c>
      <c r="E50" s="34">
        <v>0.2</v>
      </c>
      <c r="F50" s="35">
        <v>62.2</v>
      </c>
      <c r="G50" s="188">
        <f t="shared" si="0"/>
        <v>-6.8817021276595738E-2</v>
      </c>
      <c r="H50" s="189" t="e">
        <f>IF((ABS((#REF!-#REF!)*E50/100))&gt;0.1, (#REF!-#REF!)*E50/100, 0)</f>
        <v>#REF!</v>
      </c>
      <c r="I50" s="31"/>
    </row>
    <row r="51" spans="2:17" ht="29.15" customHeight="1" x14ac:dyDescent="0.3">
      <c r="B51" s="32" t="s">
        <v>65</v>
      </c>
      <c r="C51" s="33" t="s">
        <v>66</v>
      </c>
      <c r="D51" s="34">
        <v>40</v>
      </c>
      <c r="E51" s="34">
        <v>0.2</v>
      </c>
      <c r="F51" s="35">
        <v>40.200000000000003</v>
      </c>
      <c r="G51" s="188">
        <f t="shared" si="0"/>
        <v>-4.4476595744680852E-2</v>
      </c>
      <c r="H51" s="189" t="e">
        <f>IF((ABS((#REF!-#REF!)*E51/100))&gt;0.1, (#REF!-#REF!)*E51/100, 0)</f>
        <v>#REF!</v>
      </c>
      <c r="I51" s="31"/>
    </row>
    <row r="52" spans="2:17" ht="29.15" customHeight="1" x14ac:dyDescent="0.3">
      <c r="B52" s="32" t="s">
        <v>65</v>
      </c>
      <c r="C52" s="33" t="s">
        <v>67</v>
      </c>
      <c r="D52" s="42"/>
      <c r="E52" s="42"/>
      <c r="F52" s="43"/>
      <c r="G52" s="204" t="s">
        <v>68</v>
      </c>
      <c r="H52" s="205" t="e">
        <f>IF((ABS((#REF!-#REF!)*E52/100))&gt;0.1, (#REF!-#REF!)*E52/100, 0)</f>
        <v>#REF!</v>
      </c>
      <c r="I52" s="31"/>
    </row>
    <row r="53" spans="2:17" ht="29.15" customHeight="1" x14ac:dyDescent="0.3">
      <c r="B53" s="32" t="s">
        <v>151</v>
      </c>
      <c r="C53" s="33" t="s">
        <v>152</v>
      </c>
      <c r="D53" s="120">
        <v>50</v>
      </c>
      <c r="E53" s="120">
        <v>0.2</v>
      </c>
      <c r="F53" s="121">
        <v>50.2</v>
      </c>
      <c r="G53" s="206">
        <f t="shared" ref="G53" si="3">IF((ABS((($K$13-$K$12)/235)*F53/100))&gt;0.01, ((($K$13-$K$12)/235)*F53/100), 0)</f>
        <v>-5.5540425531914892E-2</v>
      </c>
      <c r="H53" s="207" t="e">
        <f>IF((ABS((#REF!-#REF!)*E53/100))&gt;0.1, (#REF!-#REF!)*E53/100, 0)</f>
        <v>#REF!</v>
      </c>
      <c r="I53" s="31"/>
    </row>
    <row r="54" spans="2:17" ht="29.15" customHeight="1" thickBot="1" x14ac:dyDescent="0.35">
      <c r="B54" s="208" t="s">
        <v>69</v>
      </c>
      <c r="C54" s="209"/>
      <c r="D54" s="209"/>
      <c r="E54" s="209"/>
      <c r="F54" s="209"/>
      <c r="G54" s="209"/>
      <c r="H54" s="210"/>
      <c r="I54" s="31"/>
    </row>
    <row r="55" spans="2:17" ht="45" customHeight="1" thickBot="1" x14ac:dyDescent="0.35">
      <c r="B55" s="44"/>
      <c r="C55" s="45"/>
      <c r="D55" s="46"/>
      <c r="E55" s="47"/>
      <c r="F55" s="48"/>
      <c r="G55" s="49"/>
      <c r="H55" s="49"/>
      <c r="I55" s="31"/>
    </row>
    <row r="56" spans="2:17" ht="46" customHeight="1" thickBot="1" x14ac:dyDescent="0.3">
      <c r="B56" s="190" t="s">
        <v>70</v>
      </c>
      <c r="C56" s="161"/>
      <c r="D56" s="161"/>
      <c r="E56" s="161"/>
      <c r="F56" s="161"/>
      <c r="G56" s="161"/>
      <c r="H56" s="162"/>
      <c r="I56" s="9"/>
    </row>
    <row r="57" spans="2:17" ht="44.15" customHeight="1" thickBot="1" x14ac:dyDescent="0.3">
      <c r="B57" s="23" t="s">
        <v>21</v>
      </c>
      <c r="C57" s="24" t="s">
        <v>22</v>
      </c>
      <c r="D57" s="25" t="s">
        <v>23</v>
      </c>
      <c r="E57" s="25" t="s">
        <v>24</v>
      </c>
      <c r="F57" s="25" t="s">
        <v>25</v>
      </c>
      <c r="G57" s="182" t="s">
        <v>161</v>
      </c>
      <c r="H57" s="183"/>
      <c r="I57" s="26"/>
    </row>
    <row r="58" spans="2:17" ht="24.65" customHeight="1" thickBot="1" x14ac:dyDescent="0.35">
      <c r="B58" s="50" t="s">
        <v>71</v>
      </c>
      <c r="C58" s="51" t="s">
        <v>72</v>
      </c>
      <c r="D58" s="52">
        <v>65</v>
      </c>
      <c r="E58" s="53">
        <v>1</v>
      </c>
      <c r="F58" s="54">
        <f>D58+E58</f>
        <v>66</v>
      </c>
      <c r="G58" s="211">
        <f>IF((ABS((($K$13-$K$12)/2000)*F58/100))&gt;0.001, ((($K$13-$K$12)/2000)*F58/100), 0)</f>
        <v>-8.5799999999999991E-3</v>
      </c>
      <c r="H58" s="212" t="e">
        <f>IF((ABS((#REF!-#REF!)*E58/100))&gt;0.1, (#REF!-#REF!)*E58/100, 0)</f>
        <v>#REF!</v>
      </c>
      <c r="I58" s="31"/>
    </row>
    <row r="59" spans="2:17" ht="45" customHeight="1" thickBot="1" x14ac:dyDescent="0.35">
      <c r="B59" s="44"/>
      <c r="C59" s="45"/>
      <c r="D59" s="46"/>
      <c r="E59" s="47"/>
      <c r="F59" s="48"/>
      <c r="G59" s="49"/>
      <c r="H59" s="49"/>
      <c r="I59" s="31"/>
    </row>
    <row r="60" spans="2:17" ht="46" customHeight="1" thickBot="1" x14ac:dyDescent="0.3">
      <c r="B60" s="190" t="s">
        <v>73</v>
      </c>
      <c r="C60" s="161"/>
      <c r="D60" s="161"/>
      <c r="E60" s="161"/>
      <c r="F60" s="161"/>
      <c r="G60" s="161"/>
      <c r="H60" s="162"/>
      <c r="I60" s="9"/>
      <c r="P60" s="21"/>
      <c r="Q60" s="21"/>
    </row>
    <row r="61" spans="2:17" ht="44.15" customHeight="1" thickBot="1" x14ac:dyDescent="0.3">
      <c r="B61" s="23" t="s">
        <v>21</v>
      </c>
      <c r="C61" s="24" t="s">
        <v>22</v>
      </c>
      <c r="D61" s="25" t="s">
        <v>23</v>
      </c>
      <c r="E61" s="25" t="s">
        <v>24</v>
      </c>
      <c r="F61" s="25" t="s">
        <v>25</v>
      </c>
      <c r="G61" s="182" t="s">
        <v>162</v>
      </c>
      <c r="H61" s="183"/>
      <c r="I61" s="26"/>
      <c r="P61" s="21"/>
      <c r="Q61" s="21"/>
    </row>
    <row r="62" spans="2:17" ht="22.5" customHeight="1" thickBot="1" x14ac:dyDescent="0.35">
      <c r="B62" s="99" t="s">
        <v>74</v>
      </c>
      <c r="C62" s="100" t="s">
        <v>75</v>
      </c>
      <c r="D62" s="101">
        <v>56</v>
      </c>
      <c r="E62" s="102">
        <v>0.2</v>
      </c>
      <c r="F62" s="103">
        <v>56.2</v>
      </c>
      <c r="G62" s="200">
        <f>IF((ABS((($K$13-$K$12)/235)*F62/100))&gt;0.01, ((($K$13-$K$12)/235)*F62/100), 0)</f>
        <v>-6.2178723404255322E-2</v>
      </c>
      <c r="H62" s="201" t="e">
        <f>IF((ABS((#REF!-#REF!)*E62/100))&gt;0.1, (#REF!-#REF!)*E62/100, 0)</f>
        <v>#REF!</v>
      </c>
      <c r="I62" s="31"/>
      <c r="P62" s="21"/>
      <c r="Q62" s="21"/>
    </row>
    <row r="63" spans="2:17" ht="44.15" customHeight="1" thickBot="1" x14ac:dyDescent="0.3">
      <c r="B63" s="23" t="s">
        <v>21</v>
      </c>
      <c r="C63" s="24" t="s">
        <v>22</v>
      </c>
      <c r="D63" s="25" t="s">
        <v>23</v>
      </c>
      <c r="E63" s="25" t="s">
        <v>24</v>
      </c>
      <c r="F63" s="25" t="s">
        <v>25</v>
      </c>
      <c r="G63" s="182" t="s">
        <v>163</v>
      </c>
      <c r="H63" s="183"/>
      <c r="I63" s="26"/>
      <c r="P63" s="21"/>
      <c r="Q63" s="21"/>
    </row>
    <row r="64" spans="2:17" ht="22.5" customHeight="1" thickBot="1" x14ac:dyDescent="0.35">
      <c r="B64" s="50" t="s">
        <v>74</v>
      </c>
      <c r="C64" s="104" t="s">
        <v>75</v>
      </c>
      <c r="D64" s="52">
        <v>56</v>
      </c>
      <c r="E64" s="53">
        <v>0.2</v>
      </c>
      <c r="F64" s="54">
        <v>56.2</v>
      </c>
      <c r="G64" s="202">
        <f>IF((ABS((($K$13-$K$12)/2000)*F64/100))&gt;0.001, ((($K$13-$K$12)/2000)*F64/100), 0)</f>
        <v>-7.306E-3</v>
      </c>
      <c r="H64" s="203" t="e">
        <f>IF((ABS((#REF!-#REF!)*E64/100))&gt;0.1, (#REF!-#REF!)*E64/100, 0)</f>
        <v>#REF!</v>
      </c>
      <c r="I64" s="31"/>
      <c r="P64" s="21"/>
      <c r="Q64" s="21"/>
    </row>
    <row r="65" spans="2:17" ht="44.15" customHeight="1" thickBot="1" x14ac:dyDescent="0.3">
      <c r="B65" s="23" t="s">
        <v>21</v>
      </c>
      <c r="C65" s="24" t="s">
        <v>22</v>
      </c>
      <c r="D65" s="25" t="s">
        <v>23</v>
      </c>
      <c r="E65" s="25" t="s">
        <v>24</v>
      </c>
      <c r="F65" s="25" t="s">
        <v>25</v>
      </c>
      <c r="G65" s="182" t="s">
        <v>162</v>
      </c>
      <c r="H65" s="183"/>
      <c r="I65" s="26"/>
      <c r="P65" s="21"/>
      <c r="Q65" s="21"/>
    </row>
    <row r="66" spans="2:17" ht="22" customHeight="1" thickBot="1" x14ac:dyDescent="0.35">
      <c r="B66" s="27" t="s">
        <v>76</v>
      </c>
      <c r="C66" s="55" t="s">
        <v>77</v>
      </c>
      <c r="D66" s="28">
        <v>95</v>
      </c>
      <c r="E66" s="29">
        <v>0.2</v>
      </c>
      <c r="F66" s="30">
        <v>95.2</v>
      </c>
      <c r="G66" s="191">
        <f>IF((ABS((($K$13-$K$12)/235)*F66/100))&gt;0.01, ((($K$13-$K$12)/235)*F66/100), 0)</f>
        <v>-0.10532765957446807</v>
      </c>
      <c r="H66" s="192" t="e">
        <f>IF((ABS((#REF!-#REF!)*E66/100))&gt;0.1, (#REF!-#REF!)*E66/100, 0)</f>
        <v>#REF!</v>
      </c>
      <c r="I66" s="31"/>
    </row>
    <row r="67" spans="2:17" ht="44.15" customHeight="1" thickBot="1" x14ac:dyDescent="0.3">
      <c r="B67" s="23" t="s">
        <v>21</v>
      </c>
      <c r="C67" s="24" t="s">
        <v>22</v>
      </c>
      <c r="D67" s="25" t="s">
        <v>23</v>
      </c>
      <c r="E67" s="25" t="s">
        <v>24</v>
      </c>
      <c r="F67" s="25" t="s">
        <v>25</v>
      </c>
      <c r="G67" s="182" t="s">
        <v>163</v>
      </c>
      <c r="H67" s="183"/>
    </row>
    <row r="68" spans="2:17" ht="22" customHeight="1" thickBot="1" x14ac:dyDescent="0.3">
      <c r="B68" s="105" t="s">
        <v>78</v>
      </c>
      <c r="C68" s="106" t="s">
        <v>79</v>
      </c>
      <c r="D68" s="107">
        <v>40</v>
      </c>
      <c r="E68" s="107">
        <v>0.2</v>
      </c>
      <c r="F68" s="108">
        <v>40.200000000000003</v>
      </c>
      <c r="G68" s="193">
        <f>IF((ABS((($K$13-$K$12)/2000)*F68/100))&gt;0.001, ((($K$13-$K$12)/2000)*F68/100), 0)</f>
        <v>-5.2260000000000006E-3</v>
      </c>
      <c r="H68" s="194" t="e">
        <f>IF((ABS((#REF!-#REF!)*E68/100))&gt;0.1, (#REF!-#REF!)*E68/100, 0)</f>
        <v>#REF!</v>
      </c>
      <c r="I68" s="26"/>
      <c r="P68" s="21"/>
      <c r="Q68" s="21"/>
    </row>
    <row r="69" spans="2:17" ht="44.15" customHeight="1" thickBot="1" x14ac:dyDescent="0.35">
      <c r="B69" s="195" t="s">
        <v>80</v>
      </c>
      <c r="C69" s="196"/>
      <c r="D69" s="196"/>
      <c r="E69" s="196"/>
      <c r="F69" s="196"/>
      <c r="G69" s="196"/>
      <c r="H69" s="197"/>
      <c r="I69" s="31"/>
      <c r="P69" s="21"/>
      <c r="Q69" s="21"/>
    </row>
    <row r="70" spans="2:17" ht="44.15" customHeight="1" thickBot="1" x14ac:dyDescent="0.3">
      <c r="B70" s="23" t="s">
        <v>21</v>
      </c>
      <c r="C70" s="24" t="s">
        <v>22</v>
      </c>
      <c r="D70" s="25" t="s">
        <v>23</v>
      </c>
      <c r="E70" s="25" t="s">
        <v>24</v>
      </c>
      <c r="F70" s="25" t="s">
        <v>25</v>
      </c>
      <c r="G70" s="182" t="s">
        <v>164</v>
      </c>
      <c r="H70" s="183"/>
    </row>
    <row r="71" spans="2:17" ht="22" customHeight="1" thickBot="1" x14ac:dyDescent="0.3">
      <c r="B71" s="50" t="s">
        <v>74</v>
      </c>
      <c r="C71" s="51" t="s">
        <v>75</v>
      </c>
      <c r="D71" s="52">
        <v>56</v>
      </c>
      <c r="E71" s="53">
        <v>0.2</v>
      </c>
      <c r="F71" s="54">
        <v>56.2</v>
      </c>
      <c r="G71" s="211">
        <f>IF((ABS((($K$13-$K$12)/14400)*F71/100))&gt;0.002, ((($K$13-$K$12)/14400)*F71/100), 0)</f>
        <v>0</v>
      </c>
      <c r="H71" s="212" t="e">
        <f>IF((ABS((#REF!-#REF!)*E71/100))&gt;0.1, (#REF!-#REF!)*E71/100, 0)</f>
        <v>#REF!</v>
      </c>
      <c r="I71" s="9"/>
    </row>
    <row r="72" spans="2:17" ht="56.25" customHeight="1" thickBot="1" x14ac:dyDescent="0.3">
      <c r="I72" s="26"/>
    </row>
    <row r="73" spans="2:17" ht="46" customHeight="1" thickBot="1" x14ac:dyDescent="0.35">
      <c r="B73" s="190" t="s">
        <v>81</v>
      </c>
      <c r="C73" s="161"/>
      <c r="D73" s="161"/>
      <c r="E73" s="161"/>
      <c r="F73" s="161"/>
      <c r="G73" s="161"/>
      <c r="H73" s="162"/>
      <c r="I73" s="31"/>
    </row>
    <row r="74" spans="2:17" ht="44.15" customHeight="1" thickBot="1" x14ac:dyDescent="0.35">
      <c r="B74" s="57" t="s">
        <v>21</v>
      </c>
      <c r="C74" s="24" t="s">
        <v>22</v>
      </c>
      <c r="D74" s="25" t="s">
        <v>23</v>
      </c>
      <c r="E74" s="25" t="s">
        <v>82</v>
      </c>
      <c r="F74" s="25" t="s">
        <v>25</v>
      </c>
      <c r="G74" s="182" t="s">
        <v>83</v>
      </c>
      <c r="H74" s="183"/>
      <c r="I74" s="31"/>
    </row>
    <row r="75" spans="2:17" ht="22" customHeight="1" x14ac:dyDescent="0.3">
      <c r="B75" s="58" t="s">
        <v>84</v>
      </c>
      <c r="C75" s="55" t="s">
        <v>85</v>
      </c>
      <c r="D75" s="28">
        <v>9</v>
      </c>
      <c r="E75" s="29">
        <v>0.2</v>
      </c>
      <c r="F75" s="30">
        <v>9.1999999999999993</v>
      </c>
      <c r="G75" s="191">
        <f t="shared" ref="G75:G83" si="4">IF((ABS(($K$13-$K$12)*F75/100))&gt;0.1, ($K$13-$K$12)*F75/100, 0)</f>
        <v>-2.3919999999999999</v>
      </c>
      <c r="H75" s="192" t="e">
        <f>IF((ABS((#REF!-#REF!)*E75/100))&gt;0.1, (#REF!-#REF!)*E75/100, 0)</f>
        <v>#REF!</v>
      </c>
      <c r="I75" s="31"/>
    </row>
    <row r="76" spans="2:17" ht="22" customHeight="1" x14ac:dyDescent="0.3">
      <c r="B76" s="59" t="s">
        <v>86</v>
      </c>
      <c r="C76" s="56" t="s">
        <v>87</v>
      </c>
      <c r="D76" s="34">
        <v>9</v>
      </c>
      <c r="E76" s="34">
        <v>0.2</v>
      </c>
      <c r="F76" s="35">
        <v>9.1999999999999993</v>
      </c>
      <c r="G76" s="188">
        <f t="shared" si="4"/>
        <v>-2.3919999999999999</v>
      </c>
      <c r="H76" s="189" t="e">
        <f>IF((ABS((#REF!-#REF!)*E76/100))&gt;0.1, (#REF!-#REF!)*E76/100, 0)</f>
        <v>#REF!</v>
      </c>
      <c r="I76" s="31"/>
    </row>
    <row r="77" spans="2:17" ht="22" customHeight="1" x14ac:dyDescent="0.3">
      <c r="B77" s="59" t="s">
        <v>88</v>
      </c>
      <c r="C77" s="56" t="s">
        <v>89</v>
      </c>
      <c r="D77" s="34">
        <v>9</v>
      </c>
      <c r="E77" s="34">
        <v>0.2</v>
      </c>
      <c r="F77" s="35">
        <v>9.1999999999999993</v>
      </c>
      <c r="G77" s="188">
        <f t="shared" si="4"/>
        <v>-2.3919999999999999</v>
      </c>
      <c r="H77" s="189" t="e">
        <f>IF((ABS((#REF!-#REF!)*E77/100))&gt;0.1, (#REF!-#REF!)*E77/100, 0)</f>
        <v>#REF!</v>
      </c>
      <c r="I77" s="31"/>
    </row>
    <row r="78" spans="2:17" ht="22" customHeight="1" x14ac:dyDescent="0.3">
      <c r="B78" s="59" t="s">
        <v>90</v>
      </c>
      <c r="C78" s="56" t="s">
        <v>91</v>
      </c>
      <c r="D78" s="34">
        <v>7.5</v>
      </c>
      <c r="E78" s="34">
        <v>0.2</v>
      </c>
      <c r="F78" s="35">
        <v>7.7</v>
      </c>
      <c r="G78" s="188">
        <f t="shared" si="4"/>
        <v>-2.0020000000000002</v>
      </c>
      <c r="H78" s="189" t="e">
        <f>IF((ABS((#REF!-#REF!)*E78/100))&gt;0.1, (#REF!-#REF!)*E78/100, 0)</f>
        <v>#REF!</v>
      </c>
      <c r="I78" s="31"/>
    </row>
    <row r="79" spans="2:17" ht="22" customHeight="1" x14ac:dyDescent="0.3">
      <c r="B79" s="59" t="s">
        <v>92</v>
      </c>
      <c r="C79" s="56" t="s">
        <v>93</v>
      </c>
      <c r="D79" s="34">
        <v>7.5</v>
      </c>
      <c r="E79" s="34">
        <v>0.2</v>
      </c>
      <c r="F79" s="35">
        <v>7.7</v>
      </c>
      <c r="G79" s="188">
        <f t="shared" si="4"/>
        <v>-2.0020000000000002</v>
      </c>
      <c r="H79" s="189" t="e">
        <f>IF((ABS((#REF!-#REF!)*E79/100))&gt;0.1, (#REF!-#REF!)*E79/100, 0)</f>
        <v>#REF!</v>
      </c>
      <c r="I79" s="31"/>
    </row>
    <row r="80" spans="2:17" ht="22" customHeight="1" x14ac:dyDescent="0.3">
      <c r="B80" s="59" t="s">
        <v>94</v>
      </c>
      <c r="C80" s="56" t="s">
        <v>95</v>
      </c>
      <c r="D80" s="34">
        <v>7.5</v>
      </c>
      <c r="E80" s="34">
        <v>0.2</v>
      </c>
      <c r="F80" s="35">
        <v>7.7</v>
      </c>
      <c r="G80" s="188">
        <f t="shared" si="4"/>
        <v>-2.0020000000000002</v>
      </c>
      <c r="H80" s="189" t="e">
        <f>IF((ABS((#REF!-#REF!)*E80/100))&gt;0.1, (#REF!-#REF!)*E80/100, 0)</f>
        <v>#REF!</v>
      </c>
      <c r="I80" s="31"/>
    </row>
    <row r="81" spans="2:14" ht="22" customHeight="1" x14ac:dyDescent="0.3">
      <c r="B81" s="59" t="s">
        <v>96</v>
      </c>
      <c r="C81" s="56" t="s">
        <v>97</v>
      </c>
      <c r="D81" s="34">
        <v>7.5</v>
      </c>
      <c r="E81" s="34">
        <v>0.2</v>
      </c>
      <c r="F81" s="35">
        <v>7.7</v>
      </c>
      <c r="G81" s="188">
        <f t="shared" si="4"/>
        <v>-2.0020000000000002</v>
      </c>
      <c r="H81" s="189" t="e">
        <f>IF((ABS((#REF!-#REF!)*E81/100))&gt;0.1, (#REF!-#REF!)*E81/100, 0)</f>
        <v>#REF!</v>
      </c>
      <c r="I81" s="31"/>
    </row>
    <row r="82" spans="2:14" ht="22" customHeight="1" x14ac:dyDescent="0.25">
      <c r="B82" s="59" t="s">
        <v>158</v>
      </c>
      <c r="C82" s="56" t="s">
        <v>159</v>
      </c>
      <c r="D82" s="120">
        <v>13.5</v>
      </c>
      <c r="E82" s="120">
        <v>0.2</v>
      </c>
      <c r="F82" s="121">
        <v>13.7</v>
      </c>
      <c r="G82" s="188">
        <f t="shared" si="4"/>
        <v>-3.5619999999999998</v>
      </c>
      <c r="H82" s="189" t="e">
        <f>IF((ABS((#REF!-#REF!)*E82/100))&gt;0.1, (#REF!-#REF!)*E82/100, 0)</f>
        <v>#REF!</v>
      </c>
    </row>
    <row r="83" spans="2:14" ht="22" customHeight="1" thickBot="1" x14ac:dyDescent="0.3">
      <c r="B83" s="13" t="s">
        <v>98</v>
      </c>
      <c r="C83" s="60" t="s">
        <v>160</v>
      </c>
      <c r="D83" s="122">
        <v>12</v>
      </c>
      <c r="E83" s="122">
        <v>0.2</v>
      </c>
      <c r="F83" s="123">
        <v>12.2</v>
      </c>
      <c r="G83" s="186">
        <f t="shared" si="4"/>
        <v>-3.1719999999999997</v>
      </c>
      <c r="H83" s="187" t="e">
        <f>IF((ABS((#REF!-#REF!)*E83/100))&gt;0.1, (#REF!-#REF!)*E83/100, 0)</f>
        <v>#REF!</v>
      </c>
      <c r="I83" s="9"/>
    </row>
    <row r="84" spans="2:14" ht="56.25" customHeight="1" thickBot="1" x14ac:dyDescent="0.3">
      <c r="I84" s="26"/>
    </row>
    <row r="85" spans="2:14" ht="46" customHeight="1" thickBot="1" x14ac:dyDescent="0.35">
      <c r="B85" s="190" t="s">
        <v>99</v>
      </c>
      <c r="C85" s="161"/>
      <c r="D85" s="161"/>
      <c r="E85" s="161"/>
      <c r="F85" s="161"/>
      <c r="G85" s="161"/>
      <c r="H85" s="162"/>
      <c r="I85" s="31"/>
    </row>
    <row r="86" spans="2:14" ht="43.5" customHeight="1" thickBot="1" x14ac:dyDescent="0.35">
      <c r="B86" s="57" t="s">
        <v>21</v>
      </c>
      <c r="C86" s="24" t="s">
        <v>22</v>
      </c>
      <c r="D86" s="25" t="s">
        <v>23</v>
      </c>
      <c r="E86" s="25" t="s">
        <v>82</v>
      </c>
      <c r="F86" s="25" t="s">
        <v>25</v>
      </c>
      <c r="G86" s="182" t="s">
        <v>83</v>
      </c>
      <c r="H86" s="183"/>
      <c r="I86" s="31"/>
    </row>
    <row r="87" spans="2:14" ht="22" customHeight="1" x14ac:dyDescent="0.25">
      <c r="B87" s="63" t="s">
        <v>100</v>
      </c>
      <c r="C87" s="64" t="s">
        <v>101</v>
      </c>
      <c r="D87" s="65">
        <v>6.5</v>
      </c>
      <c r="E87" s="66">
        <v>1</v>
      </c>
      <c r="F87" s="67">
        <v>7.5</v>
      </c>
      <c r="G87" s="184">
        <f>IF((ABS(($K$13-$K$12)*F87/100))&gt;0.1, ($K$13-$K$12)*F87/100, 0)</f>
        <v>-1.95</v>
      </c>
      <c r="H87" s="185" t="e">
        <f>IF((ABS((#REF!-#REF!)*E87/100))&gt;0.1, (#REF!-#REF!)*E87/100, 0)</f>
        <v>#REF!</v>
      </c>
    </row>
    <row r="88" spans="2:14" ht="22" customHeight="1" thickBot="1" x14ac:dyDescent="0.3">
      <c r="B88" s="68" t="s">
        <v>102</v>
      </c>
      <c r="C88" s="60" t="s">
        <v>103</v>
      </c>
      <c r="D88" s="61">
        <v>6.5</v>
      </c>
      <c r="E88" s="61">
        <v>1</v>
      </c>
      <c r="F88" s="62">
        <v>7.5</v>
      </c>
      <c r="G88" s="186">
        <f>IF((ABS(($K$13-$K$12)*F88/100))&gt;0.1, ($K$13-$K$12)*F88/100, 0)</f>
        <v>-1.95</v>
      </c>
      <c r="H88" s="187" t="e">
        <f>IF((ABS((#REF!-#REF!)*E88/100))&gt;0.1, (#REF!-#REF!)*E88/100, 0)</f>
        <v>#REF!</v>
      </c>
    </row>
    <row r="89" spans="2:14" ht="43.5" customHeight="1" thickBot="1" x14ac:dyDescent="0.3"/>
    <row r="90" spans="2:14" ht="30" customHeight="1" thickBot="1" x14ac:dyDescent="0.3">
      <c r="B90" s="172" t="s">
        <v>104</v>
      </c>
      <c r="C90" s="173"/>
      <c r="D90" s="173"/>
      <c r="E90" s="173"/>
      <c r="F90" s="173"/>
      <c r="G90" s="173"/>
      <c r="H90" s="174"/>
    </row>
    <row r="91" spans="2:14" ht="71.150000000000006" customHeight="1" thickBot="1" x14ac:dyDescent="0.3">
      <c r="B91" s="160" t="s">
        <v>167</v>
      </c>
      <c r="C91" s="161"/>
      <c r="D91" s="161"/>
      <c r="E91" s="161"/>
      <c r="F91" s="161"/>
      <c r="G91" s="161"/>
      <c r="H91" s="162"/>
    </row>
    <row r="92" spans="2:14" ht="22" customHeight="1" thickBot="1" x14ac:dyDescent="0.3">
      <c r="B92" s="156"/>
      <c r="C92" s="156"/>
      <c r="D92" s="156"/>
      <c r="E92" s="156"/>
      <c r="F92" s="156"/>
      <c r="G92" s="156"/>
      <c r="H92" s="156"/>
    </row>
    <row r="93" spans="2:14" ht="41.5" customHeight="1" x14ac:dyDescent="0.25">
      <c r="B93" s="163" t="s">
        <v>146</v>
      </c>
      <c r="C93" s="112" t="s">
        <v>105</v>
      </c>
      <c r="D93" s="69" t="s">
        <v>106</v>
      </c>
      <c r="E93" s="175" t="s">
        <v>107</v>
      </c>
      <c r="F93" s="175"/>
      <c r="G93" s="176" t="s">
        <v>108</v>
      </c>
      <c r="H93" s="177"/>
    </row>
    <row r="94" spans="2:14" ht="33" customHeight="1" thickBot="1" x14ac:dyDescent="0.3">
      <c r="B94" s="164"/>
      <c r="C94" s="181">
        <v>235</v>
      </c>
      <c r="D94" s="181"/>
      <c r="E94" s="181"/>
      <c r="F94" s="181"/>
      <c r="G94" s="178"/>
      <c r="H94" s="179"/>
    </row>
    <row r="95" spans="2:14" s="70" customFormat="1" ht="33" customHeight="1" x14ac:dyDescent="0.35">
      <c r="B95" s="156"/>
      <c r="C95" s="156"/>
      <c r="D95" s="156"/>
      <c r="E95" s="156"/>
      <c r="F95" s="156"/>
      <c r="G95" s="156"/>
      <c r="H95" s="156"/>
      <c r="J95" s="10"/>
      <c r="K95" s="10"/>
      <c r="L95" s="10"/>
      <c r="M95" s="1"/>
      <c r="N95" s="1"/>
    </row>
    <row r="96" spans="2:14" s="70" customFormat="1" ht="33" customHeight="1" x14ac:dyDescent="0.35">
      <c r="B96" s="157" t="s">
        <v>147</v>
      </c>
      <c r="C96" s="157"/>
      <c r="D96" s="157"/>
      <c r="E96" s="157"/>
      <c r="F96" s="157"/>
      <c r="G96" s="157"/>
      <c r="H96" s="157"/>
      <c r="J96" s="10"/>
      <c r="K96" s="10"/>
      <c r="L96" s="10"/>
      <c r="M96" s="1"/>
      <c r="N96" s="1"/>
    </row>
    <row r="97" spans="2:17" s="70" customFormat="1" ht="40.5" customHeight="1" x14ac:dyDescent="0.35">
      <c r="B97" s="158" t="s">
        <v>109</v>
      </c>
      <c r="C97" s="158"/>
      <c r="E97" s="71"/>
      <c r="F97" s="71"/>
      <c r="G97" s="71"/>
      <c r="H97" s="71"/>
      <c r="J97" s="10"/>
      <c r="K97" s="10"/>
      <c r="L97" s="10"/>
      <c r="M97" s="1"/>
      <c r="N97" s="1"/>
    </row>
    <row r="98" spans="2:17" s="70" customFormat="1" ht="33" customHeight="1" x14ac:dyDescent="0.35">
      <c r="C98" s="95" t="str">
        <f>CONCATENATE(" $3.000"," +")</f>
        <v xml:space="preserve"> $3.000 +</v>
      </c>
      <c r="D98" s="96">
        <f>G22</f>
        <v>-0.1108595744680851</v>
      </c>
      <c r="E98" s="97" t="s">
        <v>140</v>
      </c>
      <c r="F98" s="72">
        <f>(3+G22)</f>
        <v>2.8891404255319149</v>
      </c>
      <c r="G98" s="16"/>
      <c r="H98" s="16"/>
      <c r="J98" s="10"/>
      <c r="K98" s="10"/>
      <c r="L98" s="10"/>
      <c r="M98" s="1"/>
      <c r="N98" s="1"/>
    </row>
    <row r="99" spans="2:17" ht="43.5" customHeight="1" x14ac:dyDescent="0.4">
      <c r="B99" s="159" t="s">
        <v>141</v>
      </c>
      <c r="C99" s="159"/>
      <c r="D99" s="98">
        <f>F98</f>
        <v>2.8891404255319149</v>
      </c>
      <c r="E99" s="73" t="s">
        <v>110</v>
      </c>
      <c r="F99" s="70"/>
      <c r="G99" s="16"/>
      <c r="H99" s="16"/>
    </row>
    <row r="100" spans="2:17" ht="31.5" customHeight="1" thickBot="1" x14ac:dyDescent="0.4">
      <c r="B100" s="70"/>
      <c r="C100" s="70"/>
      <c r="D100" s="72"/>
      <c r="E100" s="16"/>
      <c r="F100" s="16"/>
      <c r="G100" s="16"/>
      <c r="H100" s="16"/>
      <c r="I100" s="9"/>
      <c r="P100" s="21"/>
      <c r="Q100" s="21"/>
    </row>
    <row r="101" spans="2:17" ht="30" customHeight="1" thickBot="1" x14ac:dyDescent="0.3">
      <c r="B101" s="172" t="s">
        <v>104</v>
      </c>
      <c r="C101" s="173"/>
      <c r="D101" s="173"/>
      <c r="E101" s="173"/>
      <c r="F101" s="173"/>
      <c r="G101" s="173"/>
      <c r="H101" s="174"/>
    </row>
    <row r="102" spans="2:17" ht="71.150000000000006" customHeight="1" thickBot="1" x14ac:dyDescent="0.3">
      <c r="B102" s="160" t="s">
        <v>165</v>
      </c>
      <c r="C102" s="161"/>
      <c r="D102" s="161"/>
      <c r="E102" s="161"/>
      <c r="F102" s="161"/>
      <c r="G102" s="161"/>
      <c r="H102" s="162"/>
    </row>
    <row r="103" spans="2:17" ht="22" customHeight="1" thickBot="1" x14ac:dyDescent="0.3">
      <c r="B103" s="156"/>
      <c r="C103" s="156"/>
      <c r="D103" s="156"/>
      <c r="E103" s="156"/>
      <c r="F103" s="156"/>
      <c r="G103" s="156"/>
      <c r="H103" s="156"/>
    </row>
    <row r="104" spans="2:17" ht="41.5" customHeight="1" x14ac:dyDescent="0.25">
      <c r="B104" s="163" t="s">
        <v>166</v>
      </c>
      <c r="C104" s="113" t="s">
        <v>105</v>
      </c>
      <c r="D104" s="69" t="s">
        <v>106</v>
      </c>
      <c r="E104" s="175" t="s">
        <v>107</v>
      </c>
      <c r="F104" s="175"/>
      <c r="G104" s="176" t="s">
        <v>108</v>
      </c>
      <c r="H104" s="177"/>
    </row>
    <row r="105" spans="2:17" ht="33" customHeight="1" thickBot="1" x14ac:dyDescent="0.3">
      <c r="B105" s="164"/>
      <c r="C105" s="181">
        <v>2000</v>
      </c>
      <c r="D105" s="181"/>
      <c r="E105" s="181"/>
      <c r="F105" s="181"/>
      <c r="G105" s="178"/>
      <c r="H105" s="179"/>
    </row>
    <row r="106" spans="2:17" s="70" customFormat="1" ht="33" customHeight="1" x14ac:dyDescent="0.35">
      <c r="B106" s="156"/>
      <c r="C106" s="156"/>
      <c r="D106" s="156"/>
      <c r="E106" s="156"/>
      <c r="F106" s="156"/>
      <c r="G106" s="156"/>
      <c r="H106" s="156"/>
      <c r="J106" s="10"/>
      <c r="K106" s="10"/>
      <c r="L106" s="10"/>
      <c r="M106" s="1"/>
      <c r="N106" s="1"/>
    </row>
    <row r="107" spans="2:17" s="70" customFormat="1" ht="33" customHeight="1" x14ac:dyDescent="0.35">
      <c r="B107" s="157" t="s">
        <v>168</v>
      </c>
      <c r="C107" s="157"/>
      <c r="D107" s="157"/>
      <c r="E107" s="157"/>
      <c r="F107" s="157"/>
      <c r="G107" s="157"/>
      <c r="H107" s="157"/>
      <c r="J107" s="10"/>
      <c r="K107" s="10"/>
      <c r="L107" s="10"/>
      <c r="M107" s="1"/>
      <c r="N107" s="1"/>
    </row>
    <row r="108" spans="2:17" s="70" customFormat="1" ht="40.5" customHeight="1" x14ac:dyDescent="0.35">
      <c r="B108" s="158" t="s">
        <v>109</v>
      </c>
      <c r="C108" s="158"/>
      <c r="E108" s="71"/>
      <c r="F108" s="71"/>
      <c r="G108" s="71"/>
      <c r="H108" s="71"/>
      <c r="J108" s="10"/>
      <c r="K108" s="10"/>
      <c r="L108" s="10"/>
      <c r="M108" s="1"/>
      <c r="N108" s="1"/>
    </row>
    <row r="109" spans="2:17" s="70" customFormat="1" ht="33" customHeight="1" x14ac:dyDescent="0.35">
      <c r="C109" s="95" t="str">
        <f>CONCATENATE(" $0.550"," +")</f>
        <v xml:space="preserve"> $0.550 +</v>
      </c>
      <c r="D109" s="96">
        <f>G58</f>
        <v>-8.5799999999999991E-3</v>
      </c>
      <c r="E109" s="97" t="s">
        <v>140</v>
      </c>
      <c r="F109" s="72">
        <f>(0.55+G58)</f>
        <v>0.54142000000000001</v>
      </c>
      <c r="G109" s="16"/>
      <c r="H109" s="16"/>
      <c r="J109" s="10"/>
      <c r="K109" s="10"/>
      <c r="L109" s="10"/>
      <c r="M109" s="1"/>
      <c r="N109" s="1"/>
    </row>
    <row r="110" spans="2:17" ht="43.5" customHeight="1" x14ac:dyDescent="0.4">
      <c r="B110" s="159" t="s">
        <v>141</v>
      </c>
      <c r="C110" s="159"/>
      <c r="D110" s="98">
        <f>F109</f>
        <v>0.54142000000000001</v>
      </c>
      <c r="E110" s="73" t="s">
        <v>116</v>
      </c>
      <c r="F110" s="70"/>
      <c r="G110" s="16"/>
      <c r="H110" s="16"/>
    </row>
    <row r="111" spans="2:17" ht="31.5" customHeight="1" thickBot="1" x14ac:dyDescent="0.4">
      <c r="B111" s="70"/>
      <c r="C111" s="70"/>
      <c r="D111" s="72"/>
      <c r="E111" s="16"/>
      <c r="F111" s="16"/>
      <c r="G111" s="16"/>
      <c r="H111" s="16"/>
      <c r="I111" s="9"/>
      <c r="P111" s="21"/>
      <c r="Q111" s="21"/>
    </row>
    <row r="112" spans="2:17" ht="30" customHeight="1" thickBot="1" x14ac:dyDescent="0.3">
      <c r="B112" s="172" t="s">
        <v>104</v>
      </c>
      <c r="C112" s="173"/>
      <c r="D112" s="173"/>
      <c r="E112" s="173"/>
      <c r="F112" s="173"/>
      <c r="G112" s="173"/>
      <c r="H112" s="174"/>
    </row>
    <row r="113" spans="2:17" ht="71.150000000000006" customHeight="1" thickBot="1" x14ac:dyDescent="0.3">
      <c r="B113" s="160" t="s">
        <v>111</v>
      </c>
      <c r="C113" s="161"/>
      <c r="D113" s="161"/>
      <c r="E113" s="161"/>
      <c r="F113" s="161"/>
      <c r="G113" s="161"/>
      <c r="H113" s="162"/>
    </row>
    <row r="114" spans="2:17" ht="15.65" customHeight="1" thickBot="1" x14ac:dyDescent="0.3">
      <c r="B114" s="156"/>
      <c r="C114" s="156"/>
      <c r="D114" s="156"/>
      <c r="E114" s="156"/>
      <c r="F114" s="156"/>
      <c r="G114" s="156"/>
      <c r="H114" s="156"/>
    </row>
    <row r="115" spans="2:17" ht="38.5" customHeight="1" x14ac:dyDescent="0.25">
      <c r="B115" s="163" t="s">
        <v>145</v>
      </c>
      <c r="C115" s="112" t="s">
        <v>105</v>
      </c>
      <c r="D115" s="69" t="s">
        <v>106</v>
      </c>
      <c r="E115" s="175" t="s">
        <v>107</v>
      </c>
      <c r="F115" s="175"/>
      <c r="G115" s="176" t="s">
        <v>112</v>
      </c>
      <c r="H115" s="177"/>
    </row>
    <row r="116" spans="2:17" ht="33" customHeight="1" thickBot="1" x14ac:dyDescent="0.3">
      <c r="B116" s="164"/>
      <c r="C116" s="181">
        <v>235</v>
      </c>
      <c r="D116" s="181"/>
      <c r="E116" s="181"/>
      <c r="F116" s="181"/>
      <c r="G116" s="178"/>
      <c r="H116" s="179"/>
    </row>
    <row r="117" spans="2:17" s="70" customFormat="1" ht="33" customHeight="1" x14ac:dyDescent="0.35">
      <c r="B117" s="156"/>
      <c r="C117" s="156"/>
      <c r="D117" s="156"/>
      <c r="E117" s="156"/>
      <c r="F117" s="156"/>
      <c r="G117" s="156"/>
      <c r="H117" s="156"/>
      <c r="J117" s="10"/>
      <c r="K117" s="10"/>
      <c r="L117" s="10"/>
      <c r="M117" s="1"/>
      <c r="N117" s="1"/>
    </row>
    <row r="118" spans="2:17" s="70" customFormat="1" ht="33" customHeight="1" x14ac:dyDescent="0.35">
      <c r="B118" s="157" t="s">
        <v>113</v>
      </c>
      <c r="C118" s="157"/>
      <c r="D118" s="157"/>
      <c r="E118" s="157"/>
      <c r="F118" s="157"/>
      <c r="G118" s="157"/>
      <c r="H118" s="157"/>
      <c r="J118" s="10"/>
      <c r="K118" s="10"/>
      <c r="L118" s="10"/>
      <c r="M118" s="1"/>
      <c r="N118" s="1"/>
    </row>
    <row r="119" spans="2:17" s="70" customFormat="1" ht="40.5" customHeight="1" x14ac:dyDescent="0.35">
      <c r="B119" s="158" t="s">
        <v>109</v>
      </c>
      <c r="C119" s="158"/>
      <c r="E119" s="71"/>
      <c r="F119" s="71"/>
      <c r="G119" s="71"/>
      <c r="H119" s="71"/>
      <c r="J119" s="10"/>
      <c r="K119" s="10"/>
      <c r="L119" s="10"/>
      <c r="M119" s="1"/>
      <c r="N119" s="1"/>
    </row>
    <row r="120" spans="2:17" s="70" customFormat="1" ht="33" customHeight="1" x14ac:dyDescent="0.35">
      <c r="C120" s="95" t="str">
        <f>CONCATENATE(" $45.000"," +")</f>
        <v xml:space="preserve"> $45.000 +</v>
      </c>
      <c r="D120" s="96">
        <f>G62</f>
        <v>-6.2178723404255322E-2</v>
      </c>
      <c r="E120" s="97" t="s">
        <v>140</v>
      </c>
      <c r="F120" s="72">
        <f>(45+G62)</f>
        <v>44.937821276595741</v>
      </c>
      <c r="G120" s="16"/>
      <c r="H120" s="16"/>
      <c r="J120" s="10"/>
      <c r="K120" s="10"/>
      <c r="L120" s="10"/>
      <c r="M120" s="1"/>
      <c r="N120" s="1"/>
    </row>
    <row r="121" spans="2:17" ht="43.5" customHeight="1" x14ac:dyDescent="0.4">
      <c r="B121" s="159" t="s">
        <v>141</v>
      </c>
      <c r="C121" s="159"/>
      <c r="D121" s="98">
        <f>F120</f>
        <v>44.937821276595741</v>
      </c>
      <c r="E121" s="73" t="s">
        <v>110</v>
      </c>
      <c r="F121" s="70"/>
      <c r="G121" s="16"/>
      <c r="H121" s="16"/>
    </row>
    <row r="122" spans="2:17" ht="33" customHeight="1" thickBot="1" x14ac:dyDescent="0.4">
      <c r="B122" s="70"/>
      <c r="C122" s="70"/>
      <c r="D122" s="72"/>
      <c r="E122" s="16"/>
      <c r="F122" s="16"/>
      <c r="G122" s="16"/>
      <c r="H122" s="16"/>
      <c r="I122" s="9"/>
      <c r="P122" s="21"/>
      <c r="Q122" s="21"/>
    </row>
    <row r="123" spans="2:17" ht="30" customHeight="1" thickBot="1" x14ac:dyDescent="0.3">
      <c r="B123" s="172" t="s">
        <v>104</v>
      </c>
      <c r="C123" s="173"/>
      <c r="D123" s="173"/>
      <c r="E123" s="173"/>
      <c r="F123" s="173"/>
      <c r="G123" s="173"/>
      <c r="H123" s="174"/>
    </row>
    <row r="124" spans="2:17" ht="71.150000000000006" customHeight="1" thickBot="1" x14ac:dyDescent="0.3">
      <c r="B124" s="160" t="s">
        <v>114</v>
      </c>
      <c r="C124" s="161"/>
      <c r="D124" s="161"/>
      <c r="E124" s="161"/>
      <c r="F124" s="161"/>
      <c r="G124" s="161"/>
      <c r="H124" s="162"/>
    </row>
    <row r="125" spans="2:17" ht="18" customHeight="1" thickBot="1" x14ac:dyDescent="0.3">
      <c r="B125" s="156"/>
      <c r="C125" s="156"/>
      <c r="D125" s="156"/>
      <c r="E125" s="156"/>
      <c r="F125" s="156"/>
      <c r="G125" s="156"/>
      <c r="H125" s="156"/>
    </row>
    <row r="126" spans="2:17" ht="33.65" customHeight="1" x14ac:dyDescent="0.25">
      <c r="B126" s="163" t="s">
        <v>144</v>
      </c>
      <c r="C126" s="112" t="s">
        <v>105</v>
      </c>
      <c r="D126" s="69" t="s">
        <v>106</v>
      </c>
      <c r="E126" s="175" t="s">
        <v>107</v>
      </c>
      <c r="F126" s="175"/>
      <c r="G126" s="176" t="s">
        <v>112</v>
      </c>
      <c r="H126" s="177"/>
    </row>
    <row r="127" spans="2:17" ht="33" customHeight="1" thickBot="1" x14ac:dyDescent="0.3">
      <c r="B127" s="164"/>
      <c r="C127" s="181">
        <v>2000</v>
      </c>
      <c r="D127" s="181"/>
      <c r="E127" s="181"/>
      <c r="F127" s="181"/>
      <c r="G127" s="178"/>
      <c r="H127" s="179"/>
    </row>
    <row r="128" spans="2:17" s="70" customFormat="1" ht="33" customHeight="1" x14ac:dyDescent="0.35">
      <c r="B128" s="156"/>
      <c r="C128" s="156"/>
      <c r="D128" s="156"/>
      <c r="E128" s="156"/>
      <c r="F128" s="156"/>
      <c r="G128" s="156"/>
      <c r="H128" s="156"/>
      <c r="J128" s="10"/>
      <c r="K128" s="10"/>
      <c r="L128" s="10"/>
      <c r="M128" s="1"/>
      <c r="N128" s="1"/>
    </row>
    <row r="129" spans="2:17" s="70" customFormat="1" ht="33" customHeight="1" x14ac:dyDescent="0.35">
      <c r="B129" s="157" t="s">
        <v>115</v>
      </c>
      <c r="C129" s="157"/>
      <c r="D129" s="157"/>
      <c r="E129" s="157"/>
      <c r="F129" s="157"/>
      <c r="G129" s="157"/>
      <c r="H129" s="157"/>
      <c r="J129" s="10"/>
      <c r="K129" s="10"/>
      <c r="L129" s="10"/>
      <c r="M129" s="1"/>
      <c r="N129" s="1"/>
    </row>
    <row r="130" spans="2:17" s="70" customFormat="1" ht="40.5" customHeight="1" x14ac:dyDescent="0.35">
      <c r="B130" s="158" t="s">
        <v>109</v>
      </c>
      <c r="C130" s="158"/>
      <c r="E130" s="71"/>
      <c r="F130" s="71"/>
      <c r="G130" s="71"/>
      <c r="H130" s="71"/>
      <c r="J130" s="10"/>
      <c r="K130" s="10"/>
      <c r="L130" s="10"/>
      <c r="M130" s="1"/>
      <c r="N130" s="1"/>
    </row>
    <row r="131" spans="2:17" s="70" customFormat="1" ht="33" customHeight="1" x14ac:dyDescent="0.35">
      <c r="C131" s="95" t="str">
        <f>CONCATENATE(" $45.000"," +")</f>
        <v xml:space="preserve"> $45.000 +</v>
      </c>
      <c r="D131" s="96">
        <f>G68</f>
        <v>-5.2260000000000006E-3</v>
      </c>
      <c r="E131" s="97" t="s">
        <v>140</v>
      </c>
      <c r="F131" s="72">
        <f>(45+G68)</f>
        <v>44.994774</v>
      </c>
      <c r="G131" s="16"/>
      <c r="H131" s="16"/>
      <c r="J131" s="10"/>
      <c r="K131" s="10"/>
      <c r="L131" s="10"/>
      <c r="M131" s="1"/>
      <c r="N131" s="1"/>
    </row>
    <row r="132" spans="2:17" ht="43.5" customHeight="1" x14ac:dyDescent="0.4">
      <c r="B132" s="159" t="s">
        <v>141</v>
      </c>
      <c r="C132" s="159"/>
      <c r="D132" s="98">
        <f>F131</f>
        <v>44.994774</v>
      </c>
      <c r="E132" s="73" t="s">
        <v>116</v>
      </c>
      <c r="F132" s="70"/>
      <c r="G132" s="16"/>
      <c r="H132" s="16"/>
    </row>
    <row r="133" spans="2:17" ht="34" customHeight="1" thickBot="1" x14ac:dyDescent="0.4">
      <c r="B133" s="70"/>
      <c r="C133" s="70"/>
      <c r="D133" s="72"/>
      <c r="E133" s="16"/>
      <c r="F133" s="16"/>
      <c r="G133" s="16"/>
      <c r="H133" s="16"/>
      <c r="I133" s="9"/>
      <c r="P133" s="21"/>
      <c r="Q133" s="21"/>
    </row>
    <row r="134" spans="2:17" ht="30" customHeight="1" thickBot="1" x14ac:dyDescent="0.3">
      <c r="B134" s="172" t="s">
        <v>104</v>
      </c>
      <c r="C134" s="173"/>
      <c r="D134" s="173"/>
      <c r="E134" s="173"/>
      <c r="F134" s="173"/>
      <c r="G134" s="173"/>
      <c r="H134" s="174"/>
    </row>
    <row r="135" spans="2:17" ht="71.150000000000006" customHeight="1" thickBot="1" x14ac:dyDescent="0.3">
      <c r="B135" s="160" t="s">
        <v>117</v>
      </c>
      <c r="C135" s="161"/>
      <c r="D135" s="161"/>
      <c r="E135" s="161"/>
      <c r="F135" s="161"/>
      <c r="G135" s="161"/>
      <c r="H135" s="162"/>
    </row>
    <row r="136" spans="2:17" ht="26.15" customHeight="1" thickBot="1" x14ac:dyDescent="0.3">
      <c r="B136" s="156"/>
      <c r="C136" s="156"/>
      <c r="D136" s="156"/>
      <c r="E136" s="156"/>
      <c r="F136" s="156"/>
      <c r="G136" s="156"/>
      <c r="H136" s="156"/>
    </row>
    <row r="137" spans="2:17" ht="69" customHeight="1" x14ac:dyDescent="0.25">
      <c r="B137" s="163" t="s">
        <v>143</v>
      </c>
      <c r="C137" s="112" t="s">
        <v>105</v>
      </c>
      <c r="D137" s="69" t="s">
        <v>106</v>
      </c>
      <c r="E137" s="175" t="s">
        <v>107</v>
      </c>
      <c r="F137" s="175"/>
      <c r="G137" s="176" t="s">
        <v>108</v>
      </c>
      <c r="H137" s="177"/>
    </row>
    <row r="138" spans="2:17" ht="33" customHeight="1" thickBot="1" x14ac:dyDescent="0.3">
      <c r="B138" s="164"/>
      <c r="C138" s="180">
        <v>14400</v>
      </c>
      <c r="D138" s="181"/>
      <c r="E138" s="181"/>
      <c r="F138" s="181"/>
      <c r="G138" s="178"/>
      <c r="H138" s="179"/>
    </row>
    <row r="139" spans="2:17" s="70" customFormat="1" ht="33" customHeight="1" x14ac:dyDescent="0.35">
      <c r="B139" s="156"/>
      <c r="C139" s="156"/>
      <c r="D139" s="156"/>
      <c r="E139" s="156"/>
      <c r="F139" s="156"/>
      <c r="G139" s="156"/>
      <c r="H139" s="156"/>
      <c r="J139" s="10"/>
      <c r="K139" s="10"/>
      <c r="L139" s="10"/>
      <c r="M139" s="1"/>
      <c r="N139" s="1"/>
    </row>
    <row r="140" spans="2:17" s="70" customFormat="1" ht="33" customHeight="1" x14ac:dyDescent="0.35">
      <c r="B140" s="157" t="s">
        <v>148</v>
      </c>
      <c r="C140" s="157"/>
      <c r="D140" s="157"/>
      <c r="E140" s="157"/>
      <c r="F140" s="157"/>
      <c r="G140" s="157"/>
      <c r="H140" s="157"/>
      <c r="J140" s="10"/>
      <c r="K140" s="10"/>
      <c r="L140" s="10"/>
      <c r="M140" s="1"/>
      <c r="N140" s="1"/>
    </row>
    <row r="141" spans="2:17" s="70" customFormat="1" ht="40.5" customHeight="1" x14ac:dyDescent="0.35">
      <c r="B141" s="158" t="s">
        <v>109</v>
      </c>
      <c r="C141" s="158"/>
      <c r="E141" s="71"/>
      <c r="F141" s="71"/>
      <c r="G141" s="71"/>
      <c r="H141" s="71"/>
      <c r="J141" s="10"/>
      <c r="K141" s="10"/>
      <c r="L141" s="10"/>
      <c r="M141" s="1"/>
      <c r="N141" s="1"/>
    </row>
    <row r="142" spans="2:17" s="70" customFormat="1" ht="33" customHeight="1" x14ac:dyDescent="0.35">
      <c r="C142" s="95" t="str">
        <f>CONCATENATE(" $1,500.000"," +")</f>
        <v xml:space="preserve"> $1,500.000 +</v>
      </c>
      <c r="D142" s="96">
        <f>G71</f>
        <v>0</v>
      </c>
      <c r="E142" s="97" t="s">
        <v>140</v>
      </c>
      <c r="F142" s="72">
        <f>(1500+G71)</f>
        <v>1500</v>
      </c>
      <c r="G142" s="16"/>
      <c r="H142" s="16"/>
      <c r="J142" s="10"/>
      <c r="K142" s="10"/>
      <c r="L142" s="10"/>
      <c r="M142" s="1"/>
      <c r="N142" s="1"/>
    </row>
    <row r="143" spans="2:17" ht="43.5" customHeight="1" x14ac:dyDescent="0.4">
      <c r="B143" s="159" t="s">
        <v>141</v>
      </c>
      <c r="C143" s="159"/>
      <c r="D143" s="98">
        <f>F142</f>
        <v>1500</v>
      </c>
      <c r="E143" s="171" t="s">
        <v>118</v>
      </c>
      <c r="F143" s="171"/>
      <c r="G143" s="16"/>
      <c r="H143" s="70"/>
    </row>
    <row r="144" spans="2:17" ht="27" customHeight="1" thickBot="1" x14ac:dyDescent="0.4">
      <c r="B144" s="70"/>
      <c r="C144" s="70"/>
      <c r="D144" s="72"/>
      <c r="E144" s="16"/>
      <c r="F144" s="16"/>
      <c r="G144" s="16"/>
      <c r="H144" s="16"/>
      <c r="I144" s="9"/>
      <c r="P144" s="21"/>
      <c r="Q144" s="21"/>
    </row>
    <row r="145" spans="2:15" ht="30" customHeight="1" thickBot="1" x14ac:dyDescent="0.3">
      <c r="B145" s="172" t="s">
        <v>104</v>
      </c>
      <c r="C145" s="173"/>
      <c r="D145" s="173"/>
      <c r="E145" s="173"/>
      <c r="F145" s="173"/>
      <c r="G145" s="173"/>
      <c r="H145" s="174"/>
    </row>
    <row r="146" spans="2:15" ht="71.150000000000006" customHeight="1" thickBot="1" x14ac:dyDescent="0.3">
      <c r="B146" s="160" t="s">
        <v>150</v>
      </c>
      <c r="C146" s="161"/>
      <c r="D146" s="161"/>
      <c r="E146" s="161"/>
      <c r="F146" s="161"/>
      <c r="G146" s="161"/>
      <c r="H146" s="162"/>
    </row>
    <row r="147" spans="2:15" ht="23.15" customHeight="1" thickBot="1" x14ac:dyDescent="0.3">
      <c r="B147" s="156"/>
      <c r="C147" s="156"/>
      <c r="D147" s="156"/>
      <c r="E147" s="156"/>
      <c r="F147" s="156"/>
      <c r="G147" s="156"/>
      <c r="H147" s="156"/>
    </row>
    <row r="148" spans="2:15" ht="18.75" customHeight="1" x14ac:dyDescent="0.25">
      <c r="B148" s="163" t="s">
        <v>142</v>
      </c>
      <c r="C148" s="165" t="s">
        <v>105</v>
      </c>
      <c r="D148" s="167" t="s">
        <v>106</v>
      </c>
      <c r="E148" s="165" t="s">
        <v>107</v>
      </c>
      <c r="F148" s="165"/>
      <c r="G148" s="165" t="s">
        <v>108</v>
      </c>
      <c r="H148" s="169"/>
    </row>
    <row r="149" spans="2:15" ht="33" customHeight="1" thickBot="1" x14ac:dyDescent="0.3">
      <c r="B149" s="164"/>
      <c r="C149" s="166"/>
      <c r="D149" s="168"/>
      <c r="E149" s="166"/>
      <c r="F149" s="166"/>
      <c r="G149" s="166"/>
      <c r="H149" s="170"/>
    </row>
    <row r="150" spans="2:15" s="70" customFormat="1" ht="33" customHeight="1" x14ac:dyDescent="0.35">
      <c r="B150" s="156"/>
      <c r="C150" s="156"/>
      <c r="D150" s="156"/>
      <c r="E150" s="156"/>
      <c r="F150" s="156"/>
      <c r="G150" s="156"/>
      <c r="H150" s="156"/>
      <c r="J150" s="10"/>
      <c r="K150" s="10"/>
      <c r="L150" s="10"/>
      <c r="M150" s="1"/>
      <c r="N150" s="1"/>
    </row>
    <row r="151" spans="2:15" s="70" customFormat="1" ht="33" customHeight="1" x14ac:dyDescent="0.35">
      <c r="B151" s="157" t="s">
        <v>149</v>
      </c>
      <c r="C151" s="157"/>
      <c r="D151" s="157"/>
      <c r="E151" s="157"/>
      <c r="F151" s="157"/>
      <c r="G151" s="157"/>
      <c r="H151" s="157"/>
      <c r="J151" s="10"/>
      <c r="K151" s="10"/>
      <c r="L151" s="10"/>
      <c r="M151" s="1"/>
      <c r="N151" s="1"/>
    </row>
    <row r="152" spans="2:15" s="70" customFormat="1" ht="40.5" customHeight="1" x14ac:dyDescent="0.35">
      <c r="B152" s="158" t="s">
        <v>109</v>
      </c>
      <c r="C152" s="158"/>
      <c r="E152" s="71"/>
      <c r="F152" s="71"/>
      <c r="G152" s="71"/>
      <c r="H152" s="71"/>
      <c r="J152" s="10"/>
      <c r="K152" s="10"/>
      <c r="L152" s="10"/>
      <c r="M152" s="1"/>
      <c r="N152" s="1"/>
    </row>
    <row r="153" spans="2:15" s="70" customFormat="1" ht="33" customHeight="1" x14ac:dyDescent="0.35">
      <c r="C153" s="95" t="str">
        <f>CONCATENATE(" $200.000"," +")</f>
        <v xml:space="preserve"> $200.000 +</v>
      </c>
      <c r="D153" s="96">
        <f>G75</f>
        <v>-2.3919999999999999</v>
      </c>
      <c r="E153" s="97" t="s">
        <v>140</v>
      </c>
      <c r="F153" s="72">
        <f>(200+G75)</f>
        <v>197.608</v>
      </c>
      <c r="G153" s="16"/>
      <c r="H153" s="16"/>
      <c r="J153" s="10"/>
      <c r="K153" s="10"/>
      <c r="L153" s="10"/>
      <c r="M153" s="1"/>
      <c r="N153" s="1"/>
    </row>
    <row r="154" spans="2:15" ht="18" x14ac:dyDescent="0.4">
      <c r="B154" s="159" t="s">
        <v>141</v>
      </c>
      <c r="C154" s="159"/>
      <c r="D154" s="98">
        <f>F153</f>
        <v>197.608</v>
      </c>
      <c r="E154" s="73" t="s">
        <v>12</v>
      </c>
      <c r="F154" s="73"/>
      <c r="G154" s="16"/>
      <c r="H154" s="70"/>
      <c r="O154" s="21"/>
    </row>
    <row r="155" spans="2:15" ht="17.5" x14ac:dyDescent="0.35">
      <c r="B155" s="70"/>
      <c r="C155" s="70"/>
      <c r="D155" s="72"/>
      <c r="E155" s="16"/>
      <c r="F155" s="16"/>
      <c r="G155" s="16"/>
      <c r="H155" s="16"/>
      <c r="O155" s="21"/>
    </row>
    <row r="156" spans="2:15" x14ac:dyDescent="0.25">
      <c r="O156" s="21"/>
    </row>
    <row r="157" spans="2:15" x14ac:dyDescent="0.25">
      <c r="O157" s="21"/>
    </row>
  </sheetData>
  <sheetProtection algorithmName="SHA-512" hashValue="65iGaE/S+PjbVGMDEIQN8GLnxC1r/khrl8+H8dDqnxBhvXBQ0gndvrAjBbIclo3Vhkyj4WjME1lg4epbNRcE3g==" saltValue="VDybdA5c4yT3Kmb9sTsLkg==" spinCount="100000" sheet="1" formatColumns="0" formatRows="0"/>
  <mergeCells count="157">
    <mergeCell ref="B19:H19"/>
    <mergeCell ref="B150:H150"/>
    <mergeCell ref="B151:H151"/>
    <mergeCell ref="B152:C152"/>
    <mergeCell ref="B154:C154"/>
    <mergeCell ref="B146:H146"/>
    <mergeCell ref="B147:H147"/>
    <mergeCell ref="B148:B149"/>
    <mergeCell ref="C148:C149"/>
    <mergeCell ref="D148:D149"/>
    <mergeCell ref="E148:F149"/>
    <mergeCell ref="G148:H149"/>
    <mergeCell ref="B139:H139"/>
    <mergeCell ref="B140:H140"/>
    <mergeCell ref="B141:C141"/>
    <mergeCell ref="B143:C143"/>
    <mergeCell ref="E143:F143"/>
    <mergeCell ref="B145:H145"/>
    <mergeCell ref="B130:C130"/>
    <mergeCell ref="B132:C132"/>
    <mergeCell ref="B134:H134"/>
    <mergeCell ref="B135:H135"/>
    <mergeCell ref="B136:H136"/>
    <mergeCell ref="B137:B138"/>
    <mergeCell ref="E137:F137"/>
    <mergeCell ref="G137:H138"/>
    <mergeCell ref="C138:F138"/>
    <mergeCell ref="B126:B127"/>
    <mergeCell ref="E126:F126"/>
    <mergeCell ref="G126:H127"/>
    <mergeCell ref="C127:F127"/>
    <mergeCell ref="B128:H128"/>
    <mergeCell ref="B129:H129"/>
    <mergeCell ref="B118:H118"/>
    <mergeCell ref="B119:C119"/>
    <mergeCell ref="B121:C121"/>
    <mergeCell ref="B123:H123"/>
    <mergeCell ref="B124:H124"/>
    <mergeCell ref="B125:H125"/>
    <mergeCell ref="B114:H114"/>
    <mergeCell ref="B115:B116"/>
    <mergeCell ref="E115:F115"/>
    <mergeCell ref="G115:H116"/>
    <mergeCell ref="C116:F116"/>
    <mergeCell ref="B117:H117"/>
    <mergeCell ref="B95:H95"/>
    <mergeCell ref="B96:H96"/>
    <mergeCell ref="B97:C97"/>
    <mergeCell ref="B99:C99"/>
    <mergeCell ref="B112:H112"/>
    <mergeCell ref="B113:H113"/>
    <mergeCell ref="B101:H101"/>
    <mergeCell ref="B102:H102"/>
    <mergeCell ref="B103:H103"/>
    <mergeCell ref="B104:B105"/>
    <mergeCell ref="E104:F104"/>
    <mergeCell ref="G104:H105"/>
    <mergeCell ref="C105:F105"/>
    <mergeCell ref="B106:H106"/>
    <mergeCell ref="B107:H107"/>
    <mergeCell ref="B108:C108"/>
    <mergeCell ref="B110:C110"/>
    <mergeCell ref="G88:H88"/>
    <mergeCell ref="B90:H90"/>
    <mergeCell ref="B91:H91"/>
    <mergeCell ref="B92:H92"/>
    <mergeCell ref="B93:B94"/>
    <mergeCell ref="E93:F93"/>
    <mergeCell ref="G93:H94"/>
    <mergeCell ref="C94:F94"/>
    <mergeCell ref="G81:H81"/>
    <mergeCell ref="G82:H82"/>
    <mergeCell ref="G83:H83"/>
    <mergeCell ref="B85:H85"/>
    <mergeCell ref="G86:H86"/>
    <mergeCell ref="G87:H87"/>
    <mergeCell ref="G75:H75"/>
    <mergeCell ref="G76:H76"/>
    <mergeCell ref="G77:H77"/>
    <mergeCell ref="G78:H78"/>
    <mergeCell ref="G79:H79"/>
    <mergeCell ref="G80:H80"/>
    <mergeCell ref="G68:H68"/>
    <mergeCell ref="B69:H69"/>
    <mergeCell ref="G70:H70"/>
    <mergeCell ref="G71:H71"/>
    <mergeCell ref="B73:H73"/>
    <mergeCell ref="G74:H74"/>
    <mergeCell ref="G62:H62"/>
    <mergeCell ref="G63:H63"/>
    <mergeCell ref="G64:H64"/>
    <mergeCell ref="G65:H65"/>
    <mergeCell ref="G66:H66"/>
    <mergeCell ref="G67:H67"/>
    <mergeCell ref="B54:H54"/>
    <mergeCell ref="B56:H56"/>
    <mergeCell ref="G57:H57"/>
    <mergeCell ref="G58:H58"/>
    <mergeCell ref="B60:H60"/>
    <mergeCell ref="G61:H61"/>
    <mergeCell ref="G47:H47"/>
    <mergeCell ref="G48:H48"/>
    <mergeCell ref="G49:H49"/>
    <mergeCell ref="G50:H50"/>
    <mergeCell ref="G51:H51"/>
    <mergeCell ref="G52:H52"/>
    <mergeCell ref="G41:H41"/>
    <mergeCell ref="G42:H42"/>
    <mergeCell ref="G43:H43"/>
    <mergeCell ref="G44:H44"/>
    <mergeCell ref="G45:H45"/>
    <mergeCell ref="G46:H46"/>
    <mergeCell ref="G38:H38"/>
    <mergeCell ref="G39:H39"/>
    <mergeCell ref="G40:H40"/>
    <mergeCell ref="G29:H29"/>
    <mergeCell ref="G30:H30"/>
    <mergeCell ref="G31:H31"/>
    <mergeCell ref="G32:H32"/>
    <mergeCell ref="G33:H33"/>
    <mergeCell ref="G34:H34"/>
    <mergeCell ref="J11:K11"/>
    <mergeCell ref="B12:E12"/>
    <mergeCell ref="B13:H13"/>
    <mergeCell ref="B14:H14"/>
    <mergeCell ref="B15:H15"/>
    <mergeCell ref="J6:K6"/>
    <mergeCell ref="M6:N8"/>
    <mergeCell ref="B7:E7"/>
    <mergeCell ref="B8:H8"/>
    <mergeCell ref="B9:H9"/>
    <mergeCell ref="B10:C10"/>
    <mergeCell ref="D10:F10"/>
    <mergeCell ref="B1:D1"/>
    <mergeCell ref="C3:E3"/>
    <mergeCell ref="G3:H3"/>
    <mergeCell ref="C4:E4"/>
    <mergeCell ref="G4:H4"/>
    <mergeCell ref="B6:E6"/>
    <mergeCell ref="F6:G6"/>
    <mergeCell ref="G53:H53"/>
    <mergeCell ref="B11:H11"/>
    <mergeCell ref="G23:H23"/>
    <mergeCell ref="G24:H24"/>
    <mergeCell ref="G25:H25"/>
    <mergeCell ref="G26:H26"/>
    <mergeCell ref="G27:H27"/>
    <mergeCell ref="G28:H28"/>
    <mergeCell ref="B16:H16"/>
    <mergeCell ref="B17:H17"/>
    <mergeCell ref="B18:H18"/>
    <mergeCell ref="B20:H20"/>
    <mergeCell ref="G21:H21"/>
    <mergeCell ref="G22:H22"/>
    <mergeCell ref="G35:H35"/>
    <mergeCell ref="G36:H36"/>
    <mergeCell ref="G37:H37"/>
  </mergeCells>
  <dataValidations count="5">
    <dataValidation type="list" allowBlank="1" showInputMessage="1" showErrorMessage="1" sqref="WVR983046 K9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K982910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K917374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K851838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K786302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K720766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K655230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K589694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K524158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K458622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K393086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K327550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K262014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K196478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K130942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K65406" xr:uid="{FB3BD611-80CF-411A-A9FD-6D67C1DF2B44}">
      <formula1>$M$11:$M$23</formula1>
    </dataValidation>
    <dataValidation type="list" allowBlank="1" showInputMessage="1" showErrorMessage="1" sqref="K13" xr:uid="{F518A1CB-3BED-4648-B140-5139FDFADF94}">
      <formula1>$N$9:$N$43</formula1>
    </dataValidation>
    <dataValidation type="list" allowBlank="1" showInputMessage="1" showErrorMessage="1" sqref="WVR983050 WLV983050 WBZ983050 VSD983050 VIH983050 UYL983050 UOP983050 UET983050 TUX983050 TLB983050 TBF983050 SRJ983050 SHN983050 RXR983050 RNV983050 RDZ983050 QUD983050 QKH983050 QAL983050 PQP983050 PGT983050 OWX983050 ONB983050 ODF983050 NTJ983050 NJN983050 MZR983050 MPV983050 MFZ983050 LWD983050 LMH983050 LCL983050 KSP983050 KIT983050 JYX983050 JPB983050 JFF983050 IVJ983050 ILN983050 IBR983050 HRV983050 HHZ983050 GYD983050 GOH983050 GEL983050 FUP983050 FKT983050 FAX983050 ERB983050 EHF983050 DXJ983050 DNN983050 DDR983050 CTV983050 CJZ983050 CAD983050 BQH983050 BGL983050 AWP983050 AMT983050 ACX983050 TB983050 JF983050 K982914 WVR917514 WLV917514 WBZ917514 VSD917514 VIH917514 UYL917514 UOP917514 UET917514 TUX917514 TLB917514 TBF917514 SRJ917514 SHN917514 RXR917514 RNV917514 RDZ917514 QUD917514 QKH917514 QAL917514 PQP917514 PGT917514 OWX917514 ONB917514 ODF917514 NTJ917514 NJN917514 MZR917514 MPV917514 MFZ917514 LWD917514 LMH917514 LCL917514 KSP917514 KIT917514 JYX917514 JPB917514 JFF917514 IVJ917514 ILN917514 IBR917514 HRV917514 HHZ917514 GYD917514 GOH917514 GEL917514 FUP917514 FKT917514 FAX917514 ERB917514 EHF917514 DXJ917514 DNN917514 DDR917514 CTV917514 CJZ917514 CAD917514 BQH917514 BGL917514 AWP917514 AMT917514 ACX917514 TB917514 JF917514 K917378 WVR851978 WLV851978 WBZ851978 VSD851978 VIH851978 UYL851978 UOP851978 UET851978 TUX851978 TLB851978 TBF851978 SRJ851978 SHN851978 RXR851978 RNV851978 RDZ851978 QUD851978 QKH851978 QAL851978 PQP851978 PGT851978 OWX851978 ONB851978 ODF851978 NTJ851978 NJN851978 MZR851978 MPV851978 MFZ851978 LWD851978 LMH851978 LCL851978 KSP851978 KIT851978 JYX851978 JPB851978 JFF851978 IVJ851978 ILN851978 IBR851978 HRV851978 HHZ851978 GYD851978 GOH851978 GEL851978 FUP851978 FKT851978 FAX851978 ERB851978 EHF851978 DXJ851978 DNN851978 DDR851978 CTV851978 CJZ851978 CAD851978 BQH851978 BGL851978 AWP851978 AMT851978 ACX851978 TB851978 JF851978 K851842 WVR786442 WLV786442 WBZ786442 VSD786442 VIH786442 UYL786442 UOP786442 UET786442 TUX786442 TLB786442 TBF786442 SRJ786442 SHN786442 RXR786442 RNV786442 RDZ786442 QUD786442 QKH786442 QAL786442 PQP786442 PGT786442 OWX786442 ONB786442 ODF786442 NTJ786442 NJN786442 MZR786442 MPV786442 MFZ786442 LWD786442 LMH786442 LCL786442 KSP786442 KIT786442 JYX786442 JPB786442 JFF786442 IVJ786442 ILN786442 IBR786442 HRV786442 HHZ786442 GYD786442 GOH786442 GEL786442 FUP786442 FKT786442 FAX786442 ERB786442 EHF786442 DXJ786442 DNN786442 DDR786442 CTV786442 CJZ786442 CAD786442 BQH786442 BGL786442 AWP786442 AMT786442 ACX786442 TB786442 JF786442 K786306 WVR720906 WLV720906 WBZ720906 VSD720906 VIH720906 UYL720906 UOP720906 UET720906 TUX720906 TLB720906 TBF720906 SRJ720906 SHN720906 RXR720906 RNV720906 RDZ720906 QUD720906 QKH720906 QAL720906 PQP720906 PGT720906 OWX720906 ONB720906 ODF720906 NTJ720906 NJN720906 MZR720906 MPV720906 MFZ720906 LWD720906 LMH720906 LCL720906 KSP720906 KIT720906 JYX720906 JPB720906 JFF720906 IVJ720906 ILN720906 IBR720906 HRV720906 HHZ720906 GYD720906 GOH720906 GEL720906 FUP720906 FKT720906 FAX720906 ERB720906 EHF720906 DXJ720906 DNN720906 DDR720906 CTV720906 CJZ720906 CAD720906 BQH720906 BGL720906 AWP720906 AMT720906 ACX720906 TB720906 JF720906 K720770 WVR655370 WLV655370 WBZ655370 VSD655370 VIH655370 UYL655370 UOP655370 UET655370 TUX655370 TLB655370 TBF655370 SRJ655370 SHN655370 RXR655370 RNV655370 RDZ655370 QUD655370 QKH655370 QAL655370 PQP655370 PGT655370 OWX655370 ONB655370 ODF655370 NTJ655370 NJN655370 MZR655370 MPV655370 MFZ655370 LWD655370 LMH655370 LCL655370 KSP655370 KIT655370 JYX655370 JPB655370 JFF655370 IVJ655370 ILN655370 IBR655370 HRV655370 HHZ655370 GYD655370 GOH655370 GEL655370 FUP655370 FKT655370 FAX655370 ERB655370 EHF655370 DXJ655370 DNN655370 DDR655370 CTV655370 CJZ655370 CAD655370 BQH655370 BGL655370 AWP655370 AMT655370 ACX655370 TB655370 JF655370 K655234 WVR589834 WLV589834 WBZ589834 VSD589834 VIH589834 UYL589834 UOP589834 UET589834 TUX589834 TLB589834 TBF589834 SRJ589834 SHN589834 RXR589834 RNV589834 RDZ589834 QUD589834 QKH589834 QAL589834 PQP589834 PGT589834 OWX589834 ONB589834 ODF589834 NTJ589834 NJN589834 MZR589834 MPV589834 MFZ589834 LWD589834 LMH589834 LCL589834 KSP589834 KIT589834 JYX589834 JPB589834 JFF589834 IVJ589834 ILN589834 IBR589834 HRV589834 HHZ589834 GYD589834 GOH589834 GEL589834 FUP589834 FKT589834 FAX589834 ERB589834 EHF589834 DXJ589834 DNN589834 DDR589834 CTV589834 CJZ589834 CAD589834 BQH589834 BGL589834 AWP589834 AMT589834 ACX589834 TB589834 JF589834 K589698 WVR524298 WLV524298 WBZ524298 VSD524298 VIH524298 UYL524298 UOP524298 UET524298 TUX524298 TLB524298 TBF524298 SRJ524298 SHN524298 RXR524298 RNV524298 RDZ524298 QUD524298 QKH524298 QAL524298 PQP524298 PGT524298 OWX524298 ONB524298 ODF524298 NTJ524298 NJN524298 MZR524298 MPV524298 MFZ524298 LWD524298 LMH524298 LCL524298 KSP524298 KIT524298 JYX524298 JPB524298 JFF524298 IVJ524298 ILN524298 IBR524298 HRV524298 HHZ524298 GYD524298 GOH524298 GEL524298 FUP524298 FKT524298 FAX524298 ERB524298 EHF524298 DXJ524298 DNN524298 DDR524298 CTV524298 CJZ524298 CAD524298 BQH524298 BGL524298 AWP524298 AMT524298 ACX524298 TB524298 JF524298 K524162 WVR458762 WLV458762 WBZ458762 VSD458762 VIH458762 UYL458762 UOP458762 UET458762 TUX458762 TLB458762 TBF458762 SRJ458762 SHN458762 RXR458762 RNV458762 RDZ458762 QUD458762 QKH458762 QAL458762 PQP458762 PGT458762 OWX458762 ONB458762 ODF458762 NTJ458762 NJN458762 MZR458762 MPV458762 MFZ458762 LWD458762 LMH458762 LCL458762 KSP458762 KIT458762 JYX458762 JPB458762 JFF458762 IVJ458762 ILN458762 IBR458762 HRV458762 HHZ458762 GYD458762 GOH458762 GEL458762 FUP458762 FKT458762 FAX458762 ERB458762 EHF458762 DXJ458762 DNN458762 DDR458762 CTV458762 CJZ458762 CAD458762 BQH458762 BGL458762 AWP458762 AMT458762 ACX458762 TB458762 JF458762 K458626 WVR393226 WLV393226 WBZ393226 VSD393226 VIH393226 UYL393226 UOP393226 UET393226 TUX393226 TLB393226 TBF393226 SRJ393226 SHN393226 RXR393226 RNV393226 RDZ393226 QUD393226 QKH393226 QAL393226 PQP393226 PGT393226 OWX393226 ONB393226 ODF393226 NTJ393226 NJN393226 MZR393226 MPV393226 MFZ393226 LWD393226 LMH393226 LCL393226 KSP393226 KIT393226 JYX393226 JPB393226 JFF393226 IVJ393226 ILN393226 IBR393226 HRV393226 HHZ393226 GYD393226 GOH393226 GEL393226 FUP393226 FKT393226 FAX393226 ERB393226 EHF393226 DXJ393226 DNN393226 DDR393226 CTV393226 CJZ393226 CAD393226 BQH393226 BGL393226 AWP393226 AMT393226 ACX393226 TB393226 JF393226 K393090 WVR327690 WLV327690 WBZ327690 VSD327690 VIH327690 UYL327690 UOP327690 UET327690 TUX327690 TLB327690 TBF327690 SRJ327690 SHN327690 RXR327690 RNV327690 RDZ327690 QUD327690 QKH327690 QAL327690 PQP327690 PGT327690 OWX327690 ONB327690 ODF327690 NTJ327690 NJN327690 MZR327690 MPV327690 MFZ327690 LWD327690 LMH327690 LCL327690 KSP327690 KIT327690 JYX327690 JPB327690 JFF327690 IVJ327690 ILN327690 IBR327690 HRV327690 HHZ327690 GYD327690 GOH327690 GEL327690 FUP327690 FKT327690 FAX327690 ERB327690 EHF327690 DXJ327690 DNN327690 DDR327690 CTV327690 CJZ327690 CAD327690 BQH327690 BGL327690 AWP327690 AMT327690 ACX327690 TB327690 JF327690 K327554 WVR262154 WLV262154 WBZ262154 VSD262154 VIH262154 UYL262154 UOP262154 UET262154 TUX262154 TLB262154 TBF262154 SRJ262154 SHN262154 RXR262154 RNV262154 RDZ262154 QUD262154 QKH262154 QAL262154 PQP262154 PGT262154 OWX262154 ONB262154 ODF262154 NTJ262154 NJN262154 MZR262154 MPV262154 MFZ262154 LWD262154 LMH262154 LCL262154 KSP262154 KIT262154 JYX262154 JPB262154 JFF262154 IVJ262154 ILN262154 IBR262154 HRV262154 HHZ262154 GYD262154 GOH262154 GEL262154 FUP262154 FKT262154 FAX262154 ERB262154 EHF262154 DXJ262154 DNN262154 DDR262154 CTV262154 CJZ262154 CAD262154 BQH262154 BGL262154 AWP262154 AMT262154 ACX262154 TB262154 JF262154 K262018 WVR196618 WLV196618 WBZ196618 VSD196618 VIH196618 UYL196618 UOP196618 UET196618 TUX196618 TLB196618 TBF196618 SRJ196618 SHN196618 RXR196618 RNV196618 RDZ196618 QUD196618 QKH196618 QAL196618 PQP196618 PGT196618 OWX196618 ONB196618 ODF196618 NTJ196618 NJN196618 MZR196618 MPV196618 MFZ196618 LWD196618 LMH196618 LCL196618 KSP196618 KIT196618 JYX196618 JPB196618 JFF196618 IVJ196618 ILN196618 IBR196618 HRV196618 HHZ196618 GYD196618 GOH196618 GEL196618 FUP196618 FKT196618 FAX196618 ERB196618 EHF196618 DXJ196618 DNN196618 DDR196618 CTV196618 CJZ196618 CAD196618 BQH196618 BGL196618 AWP196618 AMT196618 ACX196618 TB196618 JF196618 K196482 WVR131082 WLV131082 WBZ131082 VSD131082 VIH131082 UYL131082 UOP131082 UET131082 TUX131082 TLB131082 TBF131082 SRJ131082 SHN131082 RXR131082 RNV131082 RDZ131082 QUD131082 QKH131082 QAL131082 PQP131082 PGT131082 OWX131082 ONB131082 ODF131082 NTJ131082 NJN131082 MZR131082 MPV131082 MFZ131082 LWD131082 LMH131082 LCL131082 KSP131082 KIT131082 JYX131082 JPB131082 JFF131082 IVJ131082 ILN131082 IBR131082 HRV131082 HHZ131082 GYD131082 GOH131082 GEL131082 FUP131082 FKT131082 FAX131082 ERB131082 EHF131082 DXJ131082 DNN131082 DDR131082 CTV131082 CJZ131082 CAD131082 BQH131082 BGL131082 AWP131082 AMT131082 ACX131082 TB131082 JF131082 K130946 WVR65546 WLV65546 WBZ65546 VSD65546 VIH65546 UYL65546 UOP65546 UET65546 TUX65546 TLB65546 TBF65546 SRJ65546 SHN65546 RXR65546 RNV65546 RDZ65546 QUD65546 QKH65546 QAL65546 PQP65546 PGT65546 OWX65546 ONB65546 ODF65546 NTJ65546 NJN65546 MZR65546 MPV65546 MFZ65546 LWD65546 LMH65546 LCL65546 KSP65546 KIT65546 JYX65546 JPB65546 JFF65546 IVJ65546 ILN65546 IBR65546 HRV65546 HHZ65546 GYD65546 GOH65546 GEL65546 FUP65546 FKT65546 FAX65546 ERB65546 EHF65546 DXJ65546 DNN65546 DDR65546 CTV65546 CJZ65546 CAD65546 BQH65546 BGL65546 AWP65546 AMT65546 ACX65546 TB65546 JF65546 K65410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JF6" xr:uid="{30FD2D6C-8641-4EE9-BE9E-1C425191C79C}">
      <formula1>#REF!</formula1>
    </dataValidation>
    <dataValidation type="list" allowBlank="1" showInputMessage="1" showErrorMessage="1" sqref="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K65405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K130941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K196477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K262013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K327549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K393085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K458621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K524157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K589693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K655229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K720765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K786301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K851837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K917373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K982909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xr:uid="{9582CBE1-C24C-4D87-8946-1D778849545E}">
      <formula1>$N$9:$N$9</formula1>
    </dataValidation>
    <dataValidation type="list" allowBlank="1" showInputMessage="1" showErrorMessage="1" sqref="K8" xr:uid="{748B79D9-2BCC-4D1D-8F11-79CC5D152C86}">
      <formula1>"2024,2025,2026,2027,2028"</formula1>
    </dataValidation>
  </dataValidations>
  <hyperlinks>
    <hyperlink ref="M9" r:id="rId1" display="https://www.dot.ny.gov/main/business-center/contractors/construction-division/fuel-asphalt-steel-price-adjustments?nd=nysdot" xr:uid="{FE36E8AA-1CAC-4740-BE1D-385770CAC5EF}"/>
  </hyperlinks>
  <printOptions horizontalCentered="1"/>
  <pageMargins left="0.25" right="0.25" top="0.75" bottom="0.75" header="0.3" footer="0.3"/>
  <pageSetup scale="53" orientation="portrait" horizontalDpi="4294967295" r:id="rId2"/>
  <rowBreaks count="6" manualBreakCount="6">
    <brk id="17" min="1" max="7" man="1"/>
    <brk id="54" min="1" max="7" man="1"/>
    <brk id="72" min="1" max="7" man="1"/>
    <brk id="111" min="1" max="7" man="1"/>
    <brk id="122" min="1" max="7" man="1"/>
    <brk id="144"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January 2025</vt:lpstr>
      <vt:lpstr>December 2024</vt:lpstr>
      <vt:lpstr>November 2024</vt:lpstr>
      <vt:lpstr>October 2024</vt:lpstr>
      <vt:lpstr>September 2024</vt:lpstr>
      <vt:lpstr>August 2024</vt:lpstr>
      <vt:lpstr>July 2024</vt:lpstr>
      <vt:lpstr>June 2024</vt:lpstr>
      <vt:lpstr>May 2024</vt:lpstr>
      <vt:lpstr>April 2024</vt:lpstr>
      <vt:lpstr>'April 2024'!Print_Area</vt:lpstr>
      <vt:lpstr>'August 2024'!Print_Area</vt:lpstr>
      <vt:lpstr>'December 2024'!Print_Area</vt:lpstr>
      <vt:lpstr>'January 2025'!Print_Area</vt:lpstr>
      <vt:lpstr>'July 2024'!Print_Area</vt:lpstr>
      <vt:lpstr>'June 2024'!Print_Area</vt:lpstr>
      <vt:lpstr>'May 2024'!Print_Area</vt:lpstr>
      <vt:lpstr>'November 2024'!Print_Area</vt:lpstr>
      <vt:lpstr>'October 2024'!Print_Area</vt:lpstr>
      <vt:lpstr>'September 2024'!Print_Area</vt:lpstr>
      <vt:lpstr>'April 2024'!Print_Titles</vt:lpstr>
      <vt:lpstr>'August 2024'!Print_Titles</vt:lpstr>
      <vt:lpstr>'December 2024'!Print_Titles</vt:lpstr>
      <vt:lpstr>'January 2025'!Print_Titles</vt:lpstr>
      <vt:lpstr>'July 2024'!Print_Titles</vt:lpstr>
      <vt:lpstr>'June 2024'!Print_Titles</vt:lpstr>
      <vt:lpstr>'May 2024'!Print_Titles</vt:lpstr>
      <vt:lpstr>'November 2024'!Print_Titles</vt:lpstr>
      <vt:lpstr>'October 2024'!Print_Titles</vt:lpstr>
      <vt:lpstr>'September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Dettmer, Christine (OGS)</dc:creator>
  <cp:lastModifiedBy>Dettmer, Christine (OGS)</cp:lastModifiedBy>
  <cp:lastPrinted>2024-11-27T15:23:15Z</cp:lastPrinted>
  <dcterms:created xsi:type="dcterms:W3CDTF">2022-04-01T16:54:31Z</dcterms:created>
  <dcterms:modified xsi:type="dcterms:W3CDTF">2024-12-26T13:18:06Z</dcterms:modified>
</cp:coreProperties>
</file>