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V:\ProcurementServices\OPTeam11\11Shared\Price Adjust_HMA_Liquids\2026 Price Adjustments\6_June_2026\"/>
    </mc:Choice>
  </mc:AlternateContent>
  <xr:revisionPtr revIDLastSave="0" documentId="13_ncr:1_{00052572-6378-48B5-B67F-07BD52185B34}" xr6:coauthVersionLast="47" xr6:coauthVersionMax="47" xr10:uidLastSave="{00000000-0000-0000-0000-000000000000}"/>
  <workbookProtection workbookAlgorithmName="SHA-512" workbookHashValue="k2DR1F1vvxn12377E8AcgKPyy4KvyY25iI65hlC+nlNHQR9o7jEhXmq9zw7wa7PDp05oAdet/lKNhJQs8MjrMA==" workbookSaltValue="sPf8JlmbglO474/jH/hu3A==" workbookSpinCount="100000" lockStructure="1"/>
  <bookViews>
    <workbookView xWindow="28680" yWindow="-120" windowWidth="29040" windowHeight="15720" xr2:uid="{CAD1B4DD-D56A-418F-A6C6-CF676FFB4B15}"/>
  </bookViews>
  <sheets>
    <sheet name="June 2026" sheetId="3" r:id="rId1"/>
    <sheet name="May 2026" sheetId="2" r:id="rId2"/>
    <sheet name="April 2026" sheetId="1" r:id="rId3"/>
  </sheets>
  <definedNames>
    <definedName name="_xlnm.Print_Area" localSheetId="2">'April 2026'!$B$1:$H$153</definedName>
    <definedName name="_xlnm.Print_Area" localSheetId="0">'June 2026'!$B$1:$H$153</definedName>
    <definedName name="_xlnm.Print_Area" localSheetId="1">'May 2026'!$B$1:$H$153</definedName>
    <definedName name="_xlnm.Print_Titles" localSheetId="2">'April 2026'!$1:$5</definedName>
    <definedName name="_xlnm.Print_Titles" localSheetId="0">'June 2026'!$1:$5</definedName>
    <definedName name="_xlnm.Print_Titles" localSheetId="1">'May 2026'!$1:$5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2" i="3" l="1"/>
  <c r="C141" i="3"/>
  <c r="C130" i="3"/>
  <c r="C119" i="3"/>
  <c r="C108" i="3"/>
  <c r="C97" i="3"/>
  <c r="H87" i="3"/>
  <c r="G87" i="3"/>
  <c r="H86" i="3"/>
  <c r="G86" i="3"/>
  <c r="H82" i="3"/>
  <c r="G82" i="3"/>
  <c r="H81" i="3"/>
  <c r="G81" i="3"/>
  <c r="H80" i="3"/>
  <c r="G80" i="3"/>
  <c r="H79" i="3"/>
  <c r="G79" i="3"/>
  <c r="H78" i="3"/>
  <c r="G78" i="3"/>
  <c r="H77" i="3"/>
  <c r="G77" i="3"/>
  <c r="H76" i="3"/>
  <c r="G76" i="3"/>
  <c r="H75" i="3"/>
  <c r="G75" i="3"/>
  <c r="H74" i="3"/>
  <c r="G74" i="3"/>
  <c r="F152" i="3" s="1"/>
  <c r="D153" i="3" s="1"/>
  <c r="H70" i="3"/>
  <c r="G70" i="3"/>
  <c r="F141" i="3" s="1"/>
  <c r="D142" i="3" s="1"/>
  <c r="H67" i="3"/>
  <c r="G67" i="3"/>
  <c r="F130" i="3" s="1"/>
  <c r="D131" i="3" s="1"/>
  <c r="H65" i="3"/>
  <c r="G65" i="3"/>
  <c r="H63" i="3"/>
  <c r="G63" i="3"/>
  <c r="H61" i="3"/>
  <c r="G61" i="3"/>
  <c r="F119" i="3" s="1"/>
  <c r="D120" i="3" s="1"/>
  <c r="H57" i="3"/>
  <c r="F57" i="3"/>
  <c r="G57" i="3" s="1"/>
  <c r="H52" i="3"/>
  <c r="G52" i="3"/>
  <c r="H51" i="3"/>
  <c r="H50" i="3"/>
  <c r="G50" i="3"/>
  <c r="H49" i="3"/>
  <c r="G49" i="3"/>
  <c r="H48" i="3"/>
  <c r="G48" i="3"/>
  <c r="H47" i="3"/>
  <c r="G47" i="3"/>
  <c r="H46" i="3"/>
  <c r="G46" i="3"/>
  <c r="H45" i="3"/>
  <c r="G45" i="3"/>
  <c r="H44" i="3"/>
  <c r="G44" i="3"/>
  <c r="H43" i="3"/>
  <c r="G43" i="3"/>
  <c r="H42" i="3"/>
  <c r="G42" i="3"/>
  <c r="H41" i="3"/>
  <c r="G41" i="3"/>
  <c r="H40" i="3"/>
  <c r="G40" i="3"/>
  <c r="H39" i="3"/>
  <c r="G39" i="3"/>
  <c r="H38" i="3"/>
  <c r="G38" i="3"/>
  <c r="H37" i="3"/>
  <c r="G37" i="3"/>
  <c r="H36" i="3"/>
  <c r="G36" i="3"/>
  <c r="H35" i="3"/>
  <c r="G35" i="3"/>
  <c r="H34" i="3"/>
  <c r="G34" i="3"/>
  <c r="H33" i="3"/>
  <c r="G33" i="3"/>
  <c r="H32" i="3"/>
  <c r="G32" i="3"/>
  <c r="H31" i="3"/>
  <c r="G31" i="3"/>
  <c r="H30" i="3"/>
  <c r="G30" i="3"/>
  <c r="H29" i="3"/>
  <c r="G29" i="3"/>
  <c r="H28" i="3"/>
  <c r="G28" i="3"/>
  <c r="H27" i="3"/>
  <c r="G27" i="3"/>
  <c r="H26" i="3"/>
  <c r="G26" i="3"/>
  <c r="H25" i="3"/>
  <c r="G25" i="3"/>
  <c r="H24" i="3"/>
  <c r="G24" i="3"/>
  <c r="H23" i="3"/>
  <c r="G23" i="3"/>
  <c r="H22" i="3"/>
  <c r="G22" i="3"/>
  <c r="H21" i="3"/>
  <c r="G21" i="3"/>
  <c r="F97" i="3" s="1"/>
  <c r="D98" i="3" s="1"/>
  <c r="G10" i="3"/>
  <c r="G6" i="3"/>
  <c r="G1" i="3"/>
  <c r="F1" i="3"/>
  <c r="F6" i="3" s="1"/>
  <c r="F6" i="2"/>
  <c r="D10" i="3" l="1"/>
  <c r="F108" i="3"/>
  <c r="D109" i="3" s="1"/>
  <c r="D108" i="3"/>
  <c r="D97" i="3"/>
  <c r="D130" i="3"/>
  <c r="D141" i="3"/>
  <c r="D119" i="3"/>
  <c r="D152" i="3"/>
  <c r="C152" i="2"/>
  <c r="C141" i="2"/>
  <c r="C130" i="2"/>
  <c r="C119" i="2"/>
  <c r="C108" i="2"/>
  <c r="C97" i="2"/>
  <c r="H87" i="2"/>
  <c r="G87" i="2"/>
  <c r="H86" i="2"/>
  <c r="G86" i="2"/>
  <c r="H82" i="2"/>
  <c r="G82" i="2"/>
  <c r="H81" i="2"/>
  <c r="G81" i="2"/>
  <c r="H80" i="2"/>
  <c r="G80" i="2"/>
  <c r="H79" i="2"/>
  <c r="G79" i="2"/>
  <c r="H78" i="2"/>
  <c r="G78" i="2"/>
  <c r="H77" i="2"/>
  <c r="G77" i="2"/>
  <c r="H76" i="2"/>
  <c r="G76" i="2"/>
  <c r="H75" i="2"/>
  <c r="G75" i="2"/>
  <c r="H74" i="2"/>
  <c r="G74" i="2"/>
  <c r="F152" i="2" s="1"/>
  <c r="D153" i="2" s="1"/>
  <c r="H70" i="2"/>
  <c r="G70" i="2"/>
  <c r="F141" i="2" s="1"/>
  <c r="D142" i="2" s="1"/>
  <c r="H67" i="2"/>
  <c r="G67" i="2"/>
  <c r="F130" i="2" s="1"/>
  <c r="D131" i="2" s="1"/>
  <c r="H65" i="2"/>
  <c r="G65" i="2"/>
  <c r="H63" i="2"/>
  <c r="G63" i="2"/>
  <c r="H61" i="2"/>
  <c r="G61" i="2"/>
  <c r="F119" i="2" s="1"/>
  <c r="D120" i="2" s="1"/>
  <c r="H57" i="2"/>
  <c r="F57" i="2"/>
  <c r="G57" i="2" s="1"/>
  <c r="H52" i="2"/>
  <c r="G52" i="2"/>
  <c r="H51" i="2"/>
  <c r="H50" i="2"/>
  <c r="G50" i="2"/>
  <c r="H49" i="2"/>
  <c r="G49" i="2"/>
  <c r="H48" i="2"/>
  <c r="G48" i="2"/>
  <c r="H47" i="2"/>
  <c r="G47" i="2"/>
  <c r="H46" i="2"/>
  <c r="G46" i="2"/>
  <c r="H45" i="2"/>
  <c r="G45" i="2"/>
  <c r="H44" i="2"/>
  <c r="G44" i="2"/>
  <c r="H43" i="2"/>
  <c r="G43" i="2"/>
  <c r="H42" i="2"/>
  <c r="G42" i="2"/>
  <c r="H41" i="2"/>
  <c r="G41" i="2"/>
  <c r="H40" i="2"/>
  <c r="G40" i="2"/>
  <c r="H39" i="2"/>
  <c r="G39" i="2"/>
  <c r="H38" i="2"/>
  <c r="G38" i="2"/>
  <c r="H37" i="2"/>
  <c r="G37" i="2"/>
  <c r="H36" i="2"/>
  <c r="G36" i="2"/>
  <c r="H35" i="2"/>
  <c r="G35" i="2"/>
  <c r="H34" i="2"/>
  <c r="G34" i="2"/>
  <c r="H33" i="2"/>
  <c r="G33" i="2"/>
  <c r="H32" i="2"/>
  <c r="G32" i="2"/>
  <c r="H31" i="2"/>
  <c r="G31" i="2"/>
  <c r="H30" i="2"/>
  <c r="G30" i="2"/>
  <c r="H29" i="2"/>
  <c r="G29" i="2"/>
  <c r="H28" i="2"/>
  <c r="G28" i="2"/>
  <c r="H27" i="2"/>
  <c r="G27" i="2"/>
  <c r="H26" i="2"/>
  <c r="G26" i="2"/>
  <c r="H25" i="2"/>
  <c r="G25" i="2"/>
  <c r="H24" i="2"/>
  <c r="G24" i="2"/>
  <c r="H23" i="2"/>
  <c r="G23" i="2"/>
  <c r="H22" i="2"/>
  <c r="G22" i="2"/>
  <c r="H21" i="2"/>
  <c r="G21" i="2"/>
  <c r="F97" i="2" s="1"/>
  <c r="D98" i="2" s="1"/>
  <c r="G10" i="2"/>
  <c r="G6" i="2"/>
  <c r="G1" i="2"/>
  <c r="F1" i="2"/>
  <c r="D10" i="2" s="1"/>
  <c r="F1" i="1"/>
  <c r="D10" i="1" s="1"/>
  <c r="G1" i="1"/>
  <c r="G6" i="1"/>
  <c r="G10" i="1"/>
  <c r="G21" i="1"/>
  <c r="H21" i="1"/>
  <c r="G22" i="1"/>
  <c r="H22" i="1"/>
  <c r="G23" i="1"/>
  <c r="H23" i="1"/>
  <c r="G24" i="1"/>
  <c r="H24" i="1"/>
  <c r="G25" i="1"/>
  <c r="H25" i="1"/>
  <c r="G26" i="1"/>
  <c r="H26" i="1"/>
  <c r="G27" i="1"/>
  <c r="H27" i="1"/>
  <c r="G28" i="1"/>
  <c r="H28" i="1"/>
  <c r="G29" i="1"/>
  <c r="H29" i="1"/>
  <c r="G30" i="1"/>
  <c r="H30" i="1"/>
  <c r="G31" i="1"/>
  <c r="H31" i="1"/>
  <c r="G32" i="1"/>
  <c r="H32" i="1"/>
  <c r="G33" i="1"/>
  <c r="H33" i="1"/>
  <c r="G34" i="1"/>
  <c r="H34" i="1"/>
  <c r="G35" i="1"/>
  <c r="H35" i="1"/>
  <c r="G36" i="1"/>
  <c r="H36" i="1"/>
  <c r="G37" i="1"/>
  <c r="H37" i="1"/>
  <c r="G38" i="1"/>
  <c r="H38" i="1"/>
  <c r="G39" i="1"/>
  <c r="H39" i="1"/>
  <c r="G40" i="1"/>
  <c r="H40" i="1"/>
  <c r="G41" i="1"/>
  <c r="H41" i="1"/>
  <c r="G42" i="1"/>
  <c r="H42" i="1"/>
  <c r="G43" i="1"/>
  <c r="H43" i="1"/>
  <c r="G44" i="1"/>
  <c r="H44" i="1"/>
  <c r="G45" i="1"/>
  <c r="H45" i="1"/>
  <c r="G46" i="1"/>
  <c r="H46" i="1"/>
  <c r="G47" i="1"/>
  <c r="H47" i="1"/>
  <c r="G48" i="1"/>
  <c r="H48" i="1"/>
  <c r="G49" i="1"/>
  <c r="H49" i="1"/>
  <c r="G50" i="1"/>
  <c r="H50" i="1"/>
  <c r="H51" i="1"/>
  <c r="G52" i="1"/>
  <c r="H52" i="1"/>
  <c r="F57" i="1"/>
  <c r="G57" i="1"/>
  <c r="D108" i="1" s="1"/>
  <c r="H57" i="1"/>
  <c r="G61" i="1"/>
  <c r="D119" i="1" s="1"/>
  <c r="H61" i="1"/>
  <c r="G63" i="1"/>
  <c r="H63" i="1"/>
  <c r="G65" i="1"/>
  <c r="H65" i="1"/>
  <c r="G67" i="1"/>
  <c r="D130" i="1" s="1"/>
  <c r="H67" i="1"/>
  <c r="G70" i="1"/>
  <c r="D141" i="1" s="1"/>
  <c r="H70" i="1"/>
  <c r="G74" i="1"/>
  <c r="D152" i="1" s="1"/>
  <c r="H74" i="1"/>
  <c r="G75" i="1"/>
  <c r="H75" i="1"/>
  <c r="G76" i="1"/>
  <c r="H76" i="1"/>
  <c r="G77" i="1"/>
  <c r="H77" i="1"/>
  <c r="G78" i="1"/>
  <c r="H78" i="1"/>
  <c r="G79" i="1"/>
  <c r="H79" i="1"/>
  <c r="G80" i="1"/>
  <c r="H80" i="1"/>
  <c r="G81" i="1"/>
  <c r="H81" i="1"/>
  <c r="G82" i="1"/>
  <c r="H82" i="1"/>
  <c r="G86" i="1"/>
  <c r="H86" i="1"/>
  <c r="G87" i="1"/>
  <c r="H87" i="1"/>
  <c r="C97" i="1"/>
  <c r="D97" i="1"/>
  <c r="F97" i="1"/>
  <c r="D98" i="1"/>
  <c r="C108" i="1"/>
  <c r="C119" i="1"/>
  <c r="C130" i="1"/>
  <c r="C141" i="1"/>
  <c r="C152" i="1"/>
  <c r="D130" i="2" l="1"/>
  <c r="F108" i="2"/>
  <c r="D109" i="2" s="1"/>
  <c r="D108" i="2"/>
  <c r="D97" i="2"/>
  <c r="D141" i="2"/>
  <c r="D119" i="2"/>
  <c r="D152" i="2"/>
  <c r="F130" i="1"/>
  <c r="D131" i="1" s="1"/>
  <c r="F141" i="1"/>
  <c r="D142" i="1" s="1"/>
  <c r="F119" i="1"/>
  <c r="D120" i="1" s="1"/>
  <c r="F152" i="1"/>
  <c r="D153" i="1" s="1"/>
  <c r="F108" i="1"/>
  <c r="D109" i="1" s="1"/>
</calcChain>
</file>

<file path=xl/sharedStrings.xml><?xml version="1.0" encoding="utf-8"?>
<sst xmlns="http://schemas.openxmlformats.org/spreadsheetml/2006/main" count="862" uniqueCount="170">
  <si>
    <t>per ton</t>
  </si>
  <si>
    <t>Total Material Price After Adjustment:</t>
  </si>
  <si>
    <t xml:space="preserve"> =</t>
  </si>
  <si>
    <t>Binder Adjustment:</t>
  </si>
  <si>
    <t>Example:  1 ton of 413.02010118 at $200.000/ ton (example, not reflecting actual pricing from the contract)</t>
  </si>
  <si>
    <t>)  X  Total Allowable Petroleum %</t>
  </si>
  <si>
    <t>Base Average F.O.B.
Terminal Price</t>
  </si>
  <si>
    <t>-</t>
  </si>
  <si>
    <t>New Monthly Average
F.O.B. Terminal Price</t>
  </si>
  <si>
    <t>Price
Adjustment =               (
(per ton)</t>
  </si>
  <si>
    <t>MICROSURFACING, PAVER PLACED SURFACE TREATMENT 
Unit prices per ton will be subject to adjustment based on the following formula:</t>
  </si>
  <si>
    <t>FORMULAS &amp; EXAMPLE</t>
  </si>
  <si>
    <t>per linear foot</t>
  </si>
  <si>
    <t>Example:  1 linear foot of ASTM D6690 Type II at $1,500.000/LF (example, not reflecting actual pricing from the contract)</t>
  </si>
  <si>
    <t>Price
Adjustment =               (
(per linear foot)</t>
  </si>
  <si>
    <r>
      <t xml:space="preserve">JOINT AND CRACK FILLER/SEALER ITEMS (for Routing, Cleaning and Sealing)
Unit prices per </t>
    </r>
    <r>
      <rPr>
        <b/>
        <sz val="16"/>
        <color rgb="FFFF0000"/>
        <rFont val="Arial"/>
        <family val="2"/>
      </rPr>
      <t>linear foot</t>
    </r>
    <r>
      <rPr>
        <b/>
        <sz val="16"/>
        <color indexed="8"/>
        <rFont val="Arial"/>
        <family val="2"/>
      </rPr>
      <t xml:space="preserve"> will be subject to adjustment based on the following formula:</t>
    </r>
  </si>
  <si>
    <t>per pound</t>
  </si>
  <si>
    <t>Example:  1 pound of Mastic Material at $45.000/pound (example, not reflecting actual pricing from the contract)</t>
  </si>
  <si>
    <t>)  X Total Allowable Petroleum %</t>
  </si>
  <si>
    <t>Price
Adjustment =
(per pound)</t>
  </si>
  <si>
    <r>
      <t>JOINT AND CRACK FILLER/SEALER ITEMS (</t>
    </r>
    <r>
      <rPr>
        <b/>
        <u/>
        <sz val="16"/>
        <color indexed="8"/>
        <rFont val="Arial"/>
        <family val="2"/>
      </rPr>
      <t>for Crack Sealing</t>
    </r>
    <r>
      <rPr>
        <b/>
        <sz val="16"/>
        <color indexed="8"/>
        <rFont val="Arial"/>
        <family val="2"/>
      </rPr>
      <t xml:space="preserve">)
Unit prices per </t>
    </r>
    <r>
      <rPr>
        <b/>
        <sz val="16"/>
        <color rgb="FFFF0000"/>
        <rFont val="Arial"/>
        <family val="2"/>
      </rPr>
      <t>pound</t>
    </r>
    <r>
      <rPr>
        <b/>
        <sz val="16"/>
        <color indexed="8"/>
        <rFont val="Arial"/>
        <family val="2"/>
      </rPr>
      <t xml:space="preserve"> will be subject to adjustment based on the following formula:</t>
    </r>
  </si>
  <si>
    <t>per gallon</t>
  </si>
  <si>
    <t>Example:  1 gallon of ASTM D6690 Type II at $45.000/gallon (example, not reflecting actual pricing from the contract)</t>
  </si>
  <si>
    <t>Price
Adjustment = 
(per gallon)</t>
  </si>
  <si>
    <r>
      <t>JOINT AND CRACK FILLER/SEALER ITEMS (</t>
    </r>
    <r>
      <rPr>
        <b/>
        <u/>
        <sz val="16"/>
        <color indexed="8"/>
        <rFont val="Arial"/>
        <family val="2"/>
      </rPr>
      <t>for Crack Sealing</t>
    </r>
    <r>
      <rPr>
        <b/>
        <sz val="16"/>
        <color indexed="8"/>
        <rFont val="Arial"/>
        <family val="2"/>
      </rPr>
      <t xml:space="preserve">)
Unit prices per </t>
    </r>
    <r>
      <rPr>
        <b/>
        <sz val="16"/>
        <color rgb="FFFF0000"/>
        <rFont val="Arial"/>
        <family val="2"/>
      </rPr>
      <t>gallon</t>
    </r>
    <r>
      <rPr>
        <b/>
        <sz val="16"/>
        <color indexed="8"/>
        <rFont val="Arial"/>
        <family val="2"/>
      </rPr>
      <t xml:space="preserve"> will be subject to adjustment based on the following formula:</t>
    </r>
  </si>
  <si>
    <t>Example:  1 pound of 417.0101 at $0.550/pound (example, not reflecting actual pricing from the contract)</t>
  </si>
  <si>
    <t>Price
Adjustment =               (
(per pound)</t>
  </si>
  <si>
    <t>HEATER SCARIFICATION ITEMS
Unit prices per pound will be subject to adjustment based on the following formula:</t>
  </si>
  <si>
    <t>Example:  1 gallon of 702.0700 at $3.000/ gallon (example, not reflecting actual pricing from the contract)</t>
  </si>
  <si>
    <t>Price
Adjustment =               (
(per gallon)</t>
  </si>
  <si>
    <t>ASPHALT EMULSIONS, CHIP SEAL AND COLD RECYCLING ITEMS
Unit prices per gallon will be subject to adjustment based on the following formula:</t>
  </si>
  <si>
    <t>Rubber Modified Paver Placed ST</t>
  </si>
  <si>
    <t>415.1x0F0218</t>
  </si>
  <si>
    <t>Paver Placed ST</t>
  </si>
  <si>
    <t>415.0x0F0218</t>
  </si>
  <si>
    <t>PRICE ADJUST / TON</t>
  </si>
  <si>
    <t>TOTAL ALLOWABLE
PETROLEUM %</t>
  </si>
  <si>
    <t>FUEL
ALLOWANCE</t>
  </si>
  <si>
    <t>% ASPHALT</t>
  </si>
  <si>
    <t>GRADE / DESCRIPTION</t>
  </si>
  <si>
    <t>ITEM</t>
  </si>
  <si>
    <t>PAVER PLACED SURFACE TREATMENT ITEMS - MONTHLY PRICE ADJUSTMENTS:</t>
  </si>
  <si>
    <t>Quick-set Slurry, Type III, F3</t>
  </si>
  <si>
    <t>414.03030118</t>
  </si>
  <si>
    <t>Quick-set Slurry, Type II, F3</t>
  </si>
  <si>
    <t>414.02030118</t>
  </si>
  <si>
    <t>Microsurfacing, Type III Rut Filling</t>
  </si>
  <si>
    <t>413.04030118</t>
  </si>
  <si>
    <t>Microsurfacing, Type III, F3</t>
  </si>
  <si>
    <t>413.03030118</t>
  </si>
  <si>
    <t>Microsurfacing, Type III, F2</t>
  </si>
  <si>
    <t>413.03020118</t>
  </si>
  <si>
    <t>Microsurfacing, Type III, F1</t>
  </si>
  <si>
    <t>413.03010118</t>
  </si>
  <si>
    <t>Microsurfacing, Type II, F3</t>
  </si>
  <si>
    <t>413.02030118</t>
  </si>
  <si>
    <t>Microsurfacing, Type II, F2</t>
  </si>
  <si>
    <t>413.02020118</t>
  </si>
  <si>
    <t>Microsurfacing, Type II, F1</t>
  </si>
  <si>
    <t>413.02010118</t>
  </si>
  <si>
    <t>MICROSURFACING &amp; QUICK SET SLURRY SEAL ITEMS - MONTHLY PRICE ADJUSTMENTS:</t>
  </si>
  <si>
    <t>Joint Sealer</t>
  </si>
  <si>
    <t>ASTM D6690 Type II</t>
  </si>
  <si>
    <r>
      <t xml:space="preserve">PRICE ADJUSTMENT / </t>
    </r>
    <r>
      <rPr>
        <b/>
        <sz val="12"/>
        <rFont val="Arial"/>
        <family val="2"/>
      </rPr>
      <t>LINEAR FEET</t>
    </r>
  </si>
  <si>
    <t>PETROLEUM
ALLOWANCE</t>
  </si>
  <si>
    <t>Rout, Clean &amp; Seal Application Method - ASTM D6690 Type II only</t>
  </si>
  <si>
    <t>Aggregate Reinforced Mastic Mat.</t>
  </si>
  <si>
    <t>Mastic Material</t>
  </si>
  <si>
    <r>
      <t xml:space="preserve">PRICE ADJUSTMENT / </t>
    </r>
    <r>
      <rPr>
        <b/>
        <sz val="12"/>
        <rFont val="Arial"/>
        <family val="2"/>
      </rPr>
      <t>POUND</t>
    </r>
  </si>
  <si>
    <t>Asphalt Product</t>
  </si>
  <si>
    <t>PG 64S-22 + Fiber</t>
  </si>
  <si>
    <r>
      <t xml:space="preserve">PRICE ADJUSTMENT / </t>
    </r>
    <r>
      <rPr>
        <b/>
        <sz val="12"/>
        <rFont val="Arial"/>
        <family val="2"/>
      </rPr>
      <t>GALLON</t>
    </r>
  </si>
  <si>
    <t>JOINT &amp; CRACK FILLER/SEALER ITEMS - MONTHLY PRICE ADJUSTMENTS:</t>
  </si>
  <si>
    <t>Recycling Agent</t>
  </si>
  <si>
    <t>417.0101</t>
  </si>
  <si>
    <t>PRICE ADJUSTMENT / POUND</t>
  </si>
  <si>
    <t>HEATER SCARIFICATION ITEMS - MONTHLY PRICE ADJUSTMENTS:</t>
  </si>
  <si>
    <t xml:space="preserve">
*Note: For Material Designation 702-XXXXT Straight Tack Coat, use Total Allowable Petroleum % for appropriate emulsion grade</t>
  </si>
  <si>
    <t>Non-Tracking Tack Coat</t>
  </si>
  <si>
    <t>702-XXXXTT</t>
  </si>
  <si>
    <t>*See note below</t>
  </si>
  <si>
    <t>Straight Tack Coat</t>
  </si>
  <si>
    <t>702-XXXXT</t>
  </si>
  <si>
    <t>Diluted Tack Coat</t>
  </si>
  <si>
    <t>CQS-1p</t>
  </si>
  <si>
    <t>702.4601P</t>
  </si>
  <si>
    <t>CRS-2p</t>
  </si>
  <si>
    <t>702.4101P</t>
  </si>
  <si>
    <t>CRS-1p</t>
  </si>
  <si>
    <t>702.4001P</t>
  </si>
  <si>
    <t>CQS-1h</t>
  </si>
  <si>
    <t>CSS-1h</t>
  </si>
  <si>
    <t>702.4501
(Cold Recycling only)</t>
  </si>
  <si>
    <t>702.4501</t>
  </si>
  <si>
    <t>CSS-1</t>
  </si>
  <si>
    <t>702.4401
(Cold Recycling only)</t>
  </si>
  <si>
    <t>702.4401</t>
  </si>
  <si>
    <t>April</t>
  </si>
  <si>
    <t>CMS-2h</t>
  </si>
  <si>
    <t>March</t>
  </si>
  <si>
    <t>CMS-2</t>
  </si>
  <si>
    <t>February</t>
  </si>
  <si>
    <t>CRS-2</t>
  </si>
  <si>
    <t>January</t>
  </si>
  <si>
    <t>CRS-1h</t>
  </si>
  <si>
    <t>$/ton</t>
  </si>
  <si>
    <t>Month</t>
  </si>
  <si>
    <t>CRS-1</t>
  </si>
  <si>
    <t>HFMS-2p</t>
  </si>
  <si>
    <t>702.3301P</t>
  </si>
  <si>
    <t>December</t>
  </si>
  <si>
    <t>HFRS-2p</t>
  </si>
  <si>
    <t>702.3102P</t>
  </si>
  <si>
    <t>November</t>
  </si>
  <si>
    <t>RS-2p</t>
  </si>
  <si>
    <t>702.3101P</t>
  </si>
  <si>
    <t>October</t>
  </si>
  <si>
    <t>SS-1h</t>
  </si>
  <si>
    <t>702.3601
(Cold Recycling only)</t>
  </si>
  <si>
    <t>September</t>
  </si>
  <si>
    <t>August</t>
  </si>
  <si>
    <t>SS-1</t>
  </si>
  <si>
    <t>702.3501
(Cold Recycling only)</t>
  </si>
  <si>
    <t>July</t>
  </si>
  <si>
    <t>June</t>
  </si>
  <si>
    <t>HFMS-2s</t>
  </si>
  <si>
    <t>May</t>
  </si>
  <si>
    <t>HFMS-2h</t>
  </si>
  <si>
    <t>HFMS-2</t>
  </si>
  <si>
    <t>MS-2</t>
  </si>
  <si>
    <t>HFRS-2</t>
  </si>
  <si>
    <t>RS-2</t>
  </si>
  <si>
    <t>RS-1h</t>
  </si>
  <si>
    <t>RS-1</t>
  </si>
  <si>
    <t>Asphalt Filler (18-60)</t>
  </si>
  <si>
    <t>702.0700</t>
  </si>
  <si>
    <t>PRICE ADJUSTMENT / GALLON</t>
  </si>
  <si>
    <t>ASPHALT EMULSIONS, CHIP SEAL AND COLD RECYCLING ITEMS - MONTHLY PRICE ADJUSTMENTS:</t>
  </si>
  <si>
    <t xml:space="preserve"> Note: Examples and formulas of how to calculate these price adjustmets can be found at the bottom of this page.</t>
  </si>
  <si>
    <t>the price adjustments listed below:</t>
  </si>
  <si>
    <t>Until further notice, please revise the original contract per gallon/linear foot/ton prices for materials in the referenced award(s) by using</t>
  </si>
  <si>
    <t>All Asphalt Price Adjustments will be computed to three decimal places.</t>
  </si>
  <si>
    <t>than $0.010 per gallon, $0.001 per pound, $0.002 per linear foot or $0.10 per ton from the original price.</t>
  </si>
  <si>
    <t xml:space="preserve">New Average = </t>
  </si>
  <si>
    <t>Asphalt Price Adjustments shall be calculated and applied to the original prices.  There will not be Asphalt Price Adjustments unless the change amounts to more</t>
  </si>
  <si>
    <t xml:space="preserve">Base Average = </t>
  </si>
  <si>
    <t>per ton.</t>
  </si>
  <si>
    <t xml:space="preserve">The November 1, 2025 Base Average FOB Terminal Price for Asphalt Cement was </t>
  </si>
  <si>
    <t>Asphalt Price Adjustment</t>
  </si>
  <si>
    <t>(F.O.B. Terminal Price for unmodified PG 64-22 binder without anti-stripping agent)</t>
  </si>
  <si>
    <t>MONTHLY PG 64-22 BINDER ADJUSTMENT:</t>
  </si>
  <si>
    <t>Posted Price</t>
  </si>
  <si>
    <t>Month:</t>
  </si>
  <si>
    <t>the following price adjustments have been calculated.</t>
  </si>
  <si>
    <t>Year:</t>
  </si>
  <si>
    <t>In compliance with the referenced price adjustment clauses contained in the Contract Award Notification for the referenced award(s),</t>
  </si>
  <si>
    <r>
      <t xml:space="preserve">Award(s) using November 1, 2025 </t>
    </r>
    <r>
      <rPr>
        <u/>
        <sz val="12"/>
        <rFont val="Arial"/>
        <family val="2"/>
      </rPr>
      <t>base</t>
    </r>
    <r>
      <rPr>
        <sz val="12"/>
        <rFont val="Arial"/>
        <family val="2"/>
      </rPr>
      <t xml:space="preserve"> index of </t>
    </r>
  </si>
  <si>
    <t>NYSDOT Average Posted Prices
for Asphalt (Performance Graded Binder)</t>
  </si>
  <si>
    <t>Contract Manager Input</t>
  </si>
  <si>
    <t>April 20, 2026</t>
  </si>
  <si>
    <r>
      <t xml:space="preserve">Bituminous materials price adjustment(s) </t>
    </r>
    <r>
      <rPr>
        <b/>
        <sz val="12"/>
        <rFont val="Arial"/>
        <family val="2"/>
      </rPr>
      <t>EFFECTIVE on:</t>
    </r>
  </si>
  <si>
    <t>23428</t>
  </si>
  <si>
    <t>Comprehensive Liquid Bituminous Materials
(Asphalt Emulsions; Chip Seal; Cold Recycling; Heater Scarification; Joint &amp; Crack Filler/Sealer; Microsurfacing and/or Quick Set Slurry Seal; and Paver Placed Surface Treatment – Conventional &amp; Rubber Modified)
(Statewide)</t>
  </si>
  <si>
    <t>31555</t>
  </si>
  <si>
    <t>Contract No.</t>
  </si>
  <si>
    <t>Award #</t>
  </si>
  <si>
    <t>Description</t>
  </si>
  <si>
    <t>Group</t>
  </si>
  <si>
    <t xml:space="preserve"> - </t>
  </si>
  <si>
    <t>PC70942- PC70962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</si>
</sst>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0;[Red]&quot;$&quot;#,##0.000"/>
    <numFmt numFmtId="165" formatCode="&quot;$&quot;#,##0.000_);[Red]\-\ &quot;$&quot;#,##0.000"/>
    <numFmt numFmtId="166" formatCode="0.000"/>
    <numFmt numFmtId="167" formatCode="&quot;$&quot;#,##0.000"/>
  </numFmts>
  <fonts count="23" x14ac:knownFonts="1">
    <font>
      <sz val="10"/>
      <name val="Arial"/>
      <family val="2"/>
    </font>
    <font>
      <sz val="10"/>
      <name val="Arial"/>
      <family val="2"/>
    </font>
    <font>
      <sz val="12"/>
      <name val="Arial"/>
      <family val="2"/>
    </font>
    <font>
      <sz val="14"/>
      <name val="Arial"/>
      <family val="2"/>
    </font>
    <font>
      <b/>
      <sz val="12"/>
      <name val="Arial"/>
      <family val="2"/>
    </font>
    <font>
      <b/>
      <sz val="14"/>
      <name val="Arial"/>
      <family val="2"/>
    </font>
    <font>
      <b/>
      <u/>
      <sz val="14"/>
      <name val="Arial"/>
      <family val="2"/>
    </font>
    <font>
      <b/>
      <sz val="16"/>
      <color indexed="8"/>
      <name val="Arial"/>
      <family val="2"/>
    </font>
    <font>
      <b/>
      <sz val="16"/>
      <color rgb="FFFF0000"/>
      <name val="Arial"/>
      <family val="2"/>
    </font>
    <font>
      <b/>
      <u/>
      <sz val="16"/>
      <color indexed="8"/>
      <name val="Arial"/>
      <family val="2"/>
    </font>
    <font>
      <sz val="12"/>
      <color indexed="8"/>
      <name val="Arial"/>
      <family val="2"/>
    </font>
    <font>
      <b/>
      <sz val="12"/>
      <color indexed="8"/>
      <name val="Arial"/>
      <family val="2"/>
    </font>
    <font>
      <b/>
      <sz val="10"/>
      <color indexed="8"/>
      <name val="Arial"/>
      <family val="2"/>
    </font>
    <font>
      <b/>
      <u/>
      <sz val="8"/>
      <color indexed="8"/>
      <name val="Arial"/>
      <family val="2"/>
    </font>
    <font>
      <b/>
      <u/>
      <sz val="12"/>
      <name val="Arial"/>
      <family val="2"/>
    </font>
    <font>
      <b/>
      <sz val="11"/>
      <color indexed="8"/>
      <name val="Arial"/>
      <family val="2"/>
    </font>
    <font>
      <u/>
      <sz val="10"/>
      <color indexed="12"/>
      <name val="Arial"/>
      <family val="2"/>
    </font>
    <font>
      <sz val="10"/>
      <color indexed="8"/>
      <name val="Arial"/>
      <family val="2"/>
    </font>
    <font>
      <b/>
      <u/>
      <sz val="12"/>
      <color indexed="8"/>
      <name val="Arial"/>
      <family val="2"/>
    </font>
    <font>
      <u/>
      <sz val="12"/>
      <name val="Arial"/>
      <family val="2"/>
    </font>
    <font>
      <b/>
      <sz val="14"/>
      <color indexed="8"/>
      <name val="Arial"/>
      <family val="2"/>
    </font>
    <font>
      <b/>
      <sz val="18"/>
      <color indexed="8"/>
      <name val="Arial"/>
      <family val="2"/>
    </font>
    <font>
      <b/>
      <sz val="24"/>
      <color indexed="8"/>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s>
  <borders count="43">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style="medium">
        <color indexed="64"/>
      </left>
      <right/>
      <top/>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s>
  <cellStyleXfs count="2">
    <xf numFmtId="0" fontId="0" fillId="0" borderId="0"/>
    <xf numFmtId="0" fontId="16" fillId="0" borderId="0" applyNumberFormat="0" applyFill="0" applyBorder="0" applyAlignment="0" applyProtection="0">
      <alignment vertical="top"/>
      <protection locked="0"/>
    </xf>
  </cellStyleXfs>
  <cellXfs count="204">
    <xf numFmtId="0" fontId="0" fillId="0" borderId="0" xfId="0"/>
    <xf numFmtId="0" fontId="1" fillId="0" borderId="0" xfId="0" applyFont="1" applyProtection="1">
      <protection hidden="1"/>
    </xf>
    <xf numFmtId="0" fontId="1" fillId="0" borderId="0" xfId="0" applyFont="1" applyAlignment="1" applyProtection="1">
      <alignment vertical="center"/>
      <protection hidden="1"/>
    </xf>
    <xf numFmtId="0" fontId="1" fillId="0" borderId="0" xfId="0" applyFont="1" applyAlignment="1" applyProtection="1">
      <alignment vertical="top" wrapText="1"/>
      <protection hidden="1"/>
    </xf>
    <xf numFmtId="0" fontId="2" fillId="0" borderId="0" xfId="0" applyFont="1" applyAlignment="1" applyProtection="1">
      <alignment vertical="center"/>
      <protection hidden="1"/>
    </xf>
    <xf numFmtId="164" fontId="3" fillId="0" borderId="0" xfId="0" applyNumberFormat="1" applyFont="1" applyAlignment="1" applyProtection="1">
      <alignment horizontal="left" vertical="center"/>
      <protection hidden="1"/>
    </xf>
    <xf numFmtId="0" fontId="2" fillId="0" borderId="0" xfId="0" applyFont="1" applyProtection="1">
      <protection hidden="1"/>
    </xf>
    <xf numFmtId="0" fontId="4" fillId="0" borderId="0" xfId="0" applyFont="1" applyProtection="1">
      <protection hidden="1"/>
    </xf>
    <xf numFmtId="164" fontId="5" fillId="0" borderId="0" xfId="0" applyNumberFormat="1" applyFont="1" applyAlignment="1" applyProtection="1">
      <alignment horizontal="center"/>
      <protection hidden="1"/>
    </xf>
    <xf numFmtId="0" fontId="2" fillId="0" borderId="0" xfId="0" applyFont="1" applyAlignment="1" applyProtection="1">
      <alignment horizontal="center" vertical="center"/>
      <protection hidden="1"/>
    </xf>
    <xf numFmtId="165" fontId="3" fillId="0" borderId="0" xfId="0" applyNumberFormat="1" applyFont="1" applyAlignment="1" applyProtection="1">
      <alignment horizontal="center" vertical="center"/>
      <protection hidden="1"/>
    </xf>
    <xf numFmtId="0" fontId="3" fillId="0" borderId="0" xfId="0" applyFont="1" applyAlignment="1" applyProtection="1">
      <alignment horizontal="right" vertical="center"/>
      <protection hidden="1"/>
    </xf>
    <xf numFmtId="0" fontId="4" fillId="0" borderId="0" xfId="0" applyFont="1" applyAlignment="1" applyProtection="1">
      <alignment horizontal="left" vertical="center" indent="5"/>
      <protection hidden="1"/>
    </xf>
    <xf numFmtId="49" fontId="7" fillId="0" borderId="0" xfId="0" applyNumberFormat="1" applyFont="1" applyAlignment="1" applyProtection="1">
      <alignment horizontal="center" vertical="center"/>
      <protection hidden="1"/>
    </xf>
    <xf numFmtId="0" fontId="5" fillId="0" borderId="11" xfId="0" applyFont="1" applyBorder="1" applyAlignment="1" applyProtection="1">
      <alignment horizontal="center" vertical="center"/>
      <protection hidden="1"/>
    </xf>
    <xf numFmtId="0" fontId="5" fillId="0" borderId="11" xfId="0" applyFont="1" applyBorder="1" applyAlignment="1" applyProtection="1">
      <alignment horizontal="center" vertical="center" wrapText="1"/>
      <protection hidden="1"/>
    </xf>
    <xf numFmtId="2" fontId="10" fillId="0" borderId="13" xfId="0" applyNumberFormat="1" applyFont="1" applyBorder="1" applyAlignment="1" applyProtection="1">
      <alignment horizontal="center" vertical="center" wrapText="1"/>
      <protection hidden="1"/>
    </xf>
    <xf numFmtId="2" fontId="10" fillId="0" borderId="13" xfId="0" applyNumberFormat="1" applyFont="1" applyBorder="1" applyAlignment="1" applyProtection="1">
      <alignment horizontal="center" vertical="center"/>
      <protection hidden="1"/>
    </xf>
    <xf numFmtId="1" fontId="10" fillId="0" borderId="13" xfId="0" applyNumberFormat="1" applyFont="1" applyBorder="1" applyAlignment="1" applyProtection="1">
      <alignment horizontal="left" vertical="center" indent="1"/>
      <protection hidden="1"/>
    </xf>
    <xf numFmtId="49" fontId="11" fillId="0" borderId="14" xfId="0" applyNumberFormat="1" applyFont="1" applyBorder="1" applyAlignment="1" applyProtection="1">
      <alignment horizontal="left" vertical="center" indent="3"/>
      <protection hidden="1"/>
    </xf>
    <xf numFmtId="2" fontId="10" fillId="0" borderId="16" xfId="0" applyNumberFormat="1" applyFont="1" applyBorder="1" applyAlignment="1" applyProtection="1">
      <alignment horizontal="center" vertical="center" wrapText="1"/>
      <protection hidden="1"/>
    </xf>
    <xf numFmtId="2" fontId="10" fillId="0" borderId="16" xfId="0" quotePrefix="1" applyNumberFormat="1" applyFont="1" applyBorder="1" applyAlignment="1" applyProtection="1">
      <alignment horizontal="center" vertical="center"/>
      <protection hidden="1"/>
    </xf>
    <xf numFmtId="2" fontId="10" fillId="0" borderId="16" xfId="0" applyNumberFormat="1" applyFont="1" applyBorder="1" applyAlignment="1" applyProtection="1">
      <alignment horizontal="center" vertical="center"/>
      <protection hidden="1"/>
    </xf>
    <xf numFmtId="1" fontId="10" fillId="0" borderId="16" xfId="0" applyNumberFormat="1" applyFont="1" applyBorder="1" applyAlignment="1" applyProtection="1">
      <alignment horizontal="left" vertical="center" indent="1"/>
      <protection hidden="1"/>
    </xf>
    <xf numFmtId="49" fontId="11" fillId="0" borderId="17" xfId="0" applyNumberFormat="1" applyFont="1" applyBorder="1" applyAlignment="1" applyProtection="1">
      <alignment horizontal="left" vertical="center" indent="3"/>
      <protection hidden="1"/>
    </xf>
    <xf numFmtId="2" fontId="11" fillId="0" borderId="19" xfId="0" applyNumberFormat="1" applyFont="1" applyBorder="1" applyAlignment="1" applyProtection="1">
      <alignment horizontal="center" vertical="center" wrapText="1"/>
      <protection hidden="1"/>
    </xf>
    <xf numFmtId="1" fontId="11" fillId="0" borderId="19" xfId="0" applyNumberFormat="1" applyFont="1" applyBorder="1" applyAlignment="1" applyProtection="1">
      <alignment horizontal="center" vertical="center" wrapText="1"/>
      <protection hidden="1"/>
    </xf>
    <xf numFmtId="0" fontId="11" fillId="0" borderId="20" xfId="0" applyFont="1" applyBorder="1" applyAlignment="1" applyProtection="1">
      <alignment horizontal="center" vertical="center" wrapText="1"/>
      <protection hidden="1"/>
    </xf>
    <xf numFmtId="167" fontId="12" fillId="0" borderId="0" xfId="0" applyNumberFormat="1" applyFont="1" applyAlignment="1" applyProtection="1">
      <alignment horizontal="right"/>
      <protection hidden="1"/>
    </xf>
    <xf numFmtId="166" fontId="13" fillId="0" borderId="0" xfId="0" applyNumberFormat="1" applyFont="1" applyAlignment="1" applyProtection="1">
      <alignment horizontal="right" vertical="center" wrapText="1"/>
      <protection hidden="1"/>
    </xf>
    <xf numFmtId="49" fontId="11" fillId="0" borderId="14" xfId="0" applyNumberFormat="1" applyFont="1" applyBorder="1" applyAlignment="1" applyProtection="1">
      <alignment horizontal="center" vertical="center"/>
      <protection hidden="1"/>
    </xf>
    <xf numFmtId="2" fontId="10" fillId="0" borderId="22" xfId="0" applyNumberFormat="1" applyFont="1" applyBorder="1" applyAlignment="1" applyProtection="1">
      <alignment horizontal="center" vertical="center" wrapText="1"/>
      <protection hidden="1"/>
    </xf>
    <xf numFmtId="2" fontId="10" fillId="0" borderId="22" xfId="0" applyNumberFormat="1" applyFont="1" applyBorder="1" applyAlignment="1" applyProtection="1">
      <alignment horizontal="center" vertical="center"/>
      <protection hidden="1"/>
    </xf>
    <xf numFmtId="1" fontId="10" fillId="0" borderId="22" xfId="0" applyNumberFormat="1" applyFont="1" applyBorder="1" applyAlignment="1" applyProtection="1">
      <alignment horizontal="left" vertical="center" indent="1"/>
      <protection hidden="1"/>
    </xf>
    <xf numFmtId="49" fontId="11" fillId="0" borderId="23" xfId="0" applyNumberFormat="1" applyFont="1" applyBorder="1" applyAlignment="1" applyProtection="1">
      <alignment horizontal="center" vertical="center"/>
      <protection hidden="1"/>
    </xf>
    <xf numFmtId="2" fontId="10" fillId="0" borderId="25" xfId="0" applyNumberFormat="1" applyFont="1" applyBorder="1" applyAlignment="1" applyProtection="1">
      <alignment horizontal="center" vertical="center" wrapText="1"/>
      <protection hidden="1"/>
    </xf>
    <xf numFmtId="2" fontId="10" fillId="0" borderId="25" xfId="0" quotePrefix="1" applyNumberFormat="1" applyFont="1" applyBorder="1" applyAlignment="1" applyProtection="1">
      <alignment horizontal="center" vertical="center"/>
      <protection hidden="1"/>
    </xf>
    <xf numFmtId="2" fontId="10" fillId="0" borderId="25" xfId="0" applyNumberFormat="1" applyFont="1" applyBorder="1" applyAlignment="1" applyProtection="1">
      <alignment horizontal="center" vertical="center"/>
      <protection hidden="1"/>
    </xf>
    <xf numFmtId="1" fontId="10" fillId="0" borderId="25" xfId="0" applyNumberFormat="1" applyFont="1" applyBorder="1" applyAlignment="1" applyProtection="1">
      <alignment horizontal="left" vertical="center" indent="1"/>
      <protection hidden="1"/>
    </xf>
    <xf numFmtId="49" fontId="11" fillId="0" borderId="26" xfId="0" applyNumberFormat="1" applyFont="1" applyBorder="1" applyAlignment="1" applyProtection="1">
      <alignment horizontal="center" vertical="center"/>
      <protection hidden="1"/>
    </xf>
    <xf numFmtId="2" fontId="10" fillId="0" borderId="28" xfId="0" applyNumberFormat="1" applyFont="1" applyBorder="1" applyAlignment="1" applyProtection="1">
      <alignment horizontal="center" vertical="center" wrapText="1"/>
      <protection hidden="1"/>
    </xf>
    <xf numFmtId="2" fontId="10" fillId="0" borderId="28" xfId="0" quotePrefix="1" applyNumberFormat="1" applyFont="1" applyBorder="1" applyAlignment="1" applyProtection="1">
      <alignment horizontal="center" vertical="center"/>
      <protection hidden="1"/>
    </xf>
    <xf numFmtId="2" fontId="10" fillId="0" borderId="28" xfId="0" applyNumberFormat="1" applyFont="1" applyBorder="1" applyAlignment="1" applyProtection="1">
      <alignment horizontal="center" vertical="center"/>
      <protection hidden="1"/>
    </xf>
    <xf numFmtId="1" fontId="10" fillId="0" borderId="28" xfId="0" applyNumberFormat="1" applyFont="1" applyBorder="1" applyAlignment="1" applyProtection="1">
      <alignment horizontal="left" vertical="center" indent="2"/>
      <protection hidden="1"/>
    </xf>
    <xf numFmtId="49" fontId="11" fillId="0" borderId="29" xfId="0" applyNumberFormat="1" applyFont="1" applyBorder="1" applyAlignment="1" applyProtection="1">
      <alignment horizontal="left" vertical="center" indent="1"/>
      <protection hidden="1"/>
    </xf>
    <xf numFmtId="0" fontId="11" fillId="0" borderId="20" xfId="0" applyFont="1" applyBorder="1" applyAlignment="1" applyProtection="1">
      <alignment horizontal="left" vertical="center" wrapText="1" indent="1"/>
      <protection hidden="1"/>
    </xf>
    <xf numFmtId="2" fontId="10" fillId="0" borderId="19" xfId="0" applyNumberFormat="1" applyFont="1" applyBorder="1" applyAlignment="1" applyProtection="1">
      <alignment horizontal="center" vertical="center" wrapText="1"/>
      <protection hidden="1"/>
    </xf>
    <xf numFmtId="2" fontId="10" fillId="0" borderId="19" xfId="0" applyNumberFormat="1" applyFont="1" applyBorder="1" applyAlignment="1" applyProtection="1">
      <alignment horizontal="center" vertical="center"/>
      <protection hidden="1"/>
    </xf>
    <xf numFmtId="1" fontId="10" fillId="0" borderId="19" xfId="0" applyNumberFormat="1" applyFont="1" applyBorder="1" applyAlignment="1" applyProtection="1">
      <alignment horizontal="left" vertical="center" indent="1"/>
      <protection hidden="1"/>
    </xf>
    <xf numFmtId="49" fontId="11" fillId="0" borderId="20" xfId="0" applyNumberFormat="1" applyFont="1" applyBorder="1" applyAlignment="1" applyProtection="1">
      <alignment horizontal="left" vertical="center" indent="1"/>
      <protection hidden="1"/>
    </xf>
    <xf numFmtId="49" fontId="11" fillId="0" borderId="26" xfId="0" applyNumberFormat="1" applyFont="1" applyBorder="1" applyAlignment="1" applyProtection="1">
      <alignment horizontal="left" vertical="center" indent="1"/>
      <protection hidden="1"/>
    </xf>
    <xf numFmtId="1" fontId="10" fillId="0" borderId="28" xfId="0" applyNumberFormat="1" applyFont="1" applyBorder="1" applyAlignment="1" applyProtection="1">
      <alignment horizontal="left" vertical="center" indent="1"/>
      <protection hidden="1"/>
    </xf>
    <xf numFmtId="2" fontId="10" fillId="0" borderId="34" xfId="0" applyNumberFormat="1" applyFont="1" applyBorder="1" applyAlignment="1" applyProtection="1">
      <alignment horizontal="center" vertical="center" wrapText="1"/>
      <protection hidden="1"/>
    </xf>
    <xf numFmtId="2" fontId="10" fillId="0" borderId="34" xfId="0" quotePrefix="1" applyNumberFormat="1" applyFont="1" applyBorder="1" applyAlignment="1" applyProtection="1">
      <alignment horizontal="center" vertical="center"/>
      <protection hidden="1"/>
    </xf>
    <xf numFmtId="2" fontId="10" fillId="0" borderId="34" xfId="0" applyNumberFormat="1" applyFont="1" applyBorder="1" applyAlignment="1" applyProtection="1">
      <alignment horizontal="center" vertical="center"/>
      <protection hidden="1"/>
    </xf>
    <xf numFmtId="1" fontId="10" fillId="0" borderId="34" xfId="0" applyNumberFormat="1" applyFont="1" applyBorder="1" applyAlignment="1" applyProtection="1">
      <alignment horizontal="left" vertical="center" indent="1"/>
      <protection hidden="1"/>
    </xf>
    <xf numFmtId="49" fontId="11" fillId="0" borderId="35" xfId="0" applyNumberFormat="1" applyFont="1" applyBorder="1" applyAlignment="1" applyProtection="1">
      <alignment horizontal="left" vertical="center" indent="1"/>
      <protection hidden="1"/>
    </xf>
    <xf numFmtId="165" fontId="4" fillId="0" borderId="0" xfId="0" applyNumberFormat="1" applyFont="1" applyAlignment="1" applyProtection="1">
      <alignment horizontal="center" vertical="center"/>
      <protection hidden="1"/>
    </xf>
    <xf numFmtId="2" fontId="10" fillId="0" borderId="0" xfId="0" applyNumberFormat="1" applyFont="1" applyAlignment="1" applyProtection="1">
      <alignment horizontal="center" vertical="center" wrapText="1"/>
      <protection hidden="1"/>
    </xf>
    <xf numFmtId="2" fontId="10" fillId="0" borderId="0" xfId="0" quotePrefix="1" applyNumberFormat="1" applyFont="1" applyAlignment="1" applyProtection="1">
      <alignment horizontal="center" vertical="center"/>
      <protection hidden="1"/>
    </xf>
    <xf numFmtId="2" fontId="10" fillId="0" borderId="0" xfId="0" applyNumberFormat="1" applyFont="1" applyAlignment="1" applyProtection="1">
      <alignment horizontal="center" vertical="center"/>
      <protection hidden="1"/>
    </xf>
    <xf numFmtId="1" fontId="10" fillId="0" borderId="0" xfId="0" applyNumberFormat="1" applyFont="1" applyAlignment="1" applyProtection="1">
      <alignment horizontal="left" vertical="center" indent="2"/>
      <protection hidden="1"/>
    </xf>
    <xf numFmtId="49" fontId="11" fillId="0" borderId="0" xfId="0" applyNumberFormat="1" applyFont="1" applyAlignment="1" applyProtection="1">
      <alignment horizontal="left" vertical="center" indent="1"/>
      <protection hidden="1"/>
    </xf>
    <xf numFmtId="1" fontId="10" fillId="0" borderId="22" xfId="0" applyNumberFormat="1" applyFont="1" applyBorder="1" applyAlignment="1" applyProtection="1">
      <alignment horizontal="left" vertical="center" indent="2"/>
      <protection hidden="1"/>
    </xf>
    <xf numFmtId="49" fontId="11" fillId="0" borderId="23" xfId="0" applyNumberFormat="1" applyFont="1" applyBorder="1" applyAlignment="1" applyProtection="1">
      <alignment horizontal="left" vertical="center" indent="1"/>
      <protection hidden="1"/>
    </xf>
    <xf numFmtId="2" fontId="10" fillId="3" borderId="22" xfId="0" applyNumberFormat="1" applyFont="1" applyFill="1" applyBorder="1" applyAlignment="1" applyProtection="1">
      <alignment horizontal="center" vertical="center" wrapText="1"/>
      <protection hidden="1"/>
    </xf>
    <xf numFmtId="2" fontId="10" fillId="3" borderId="22" xfId="0" applyNumberFormat="1" applyFont="1" applyFill="1" applyBorder="1" applyAlignment="1" applyProtection="1">
      <alignment horizontal="center" vertical="center"/>
      <protection hidden="1"/>
    </xf>
    <xf numFmtId="2" fontId="10" fillId="4" borderId="22" xfId="0" applyNumberFormat="1" applyFont="1" applyFill="1" applyBorder="1" applyAlignment="1" applyProtection="1">
      <alignment horizontal="center" vertical="center" wrapText="1"/>
      <protection hidden="1"/>
    </xf>
    <xf numFmtId="2" fontId="10" fillId="4" borderId="22" xfId="0" quotePrefix="1" applyNumberFormat="1" applyFont="1" applyFill="1" applyBorder="1" applyAlignment="1" applyProtection="1">
      <alignment horizontal="center" vertical="center"/>
      <protection hidden="1"/>
    </xf>
    <xf numFmtId="2" fontId="10" fillId="4" borderId="22" xfId="0" applyNumberFormat="1" applyFont="1" applyFill="1" applyBorder="1" applyAlignment="1" applyProtection="1">
      <alignment horizontal="center" vertical="center"/>
      <protection hidden="1"/>
    </xf>
    <xf numFmtId="1" fontId="10" fillId="4" borderId="22" xfId="0" applyNumberFormat="1" applyFont="1" applyFill="1" applyBorder="1" applyAlignment="1" applyProtection="1">
      <alignment horizontal="left" vertical="center" indent="2"/>
      <protection hidden="1"/>
    </xf>
    <xf numFmtId="49" fontId="11" fillId="4" borderId="23" xfId="0" applyNumberFormat="1" applyFont="1" applyFill="1" applyBorder="1" applyAlignment="1" applyProtection="1">
      <alignment horizontal="left" vertical="center" wrapText="1" indent="1"/>
      <protection hidden="1"/>
    </xf>
    <xf numFmtId="3" fontId="0" fillId="0" borderId="12" xfId="0" applyNumberFormat="1" applyBorder="1" applyAlignment="1" applyProtection="1">
      <alignment horizontal="center" vertical="center"/>
      <protection hidden="1"/>
    </xf>
    <xf numFmtId="0" fontId="4" fillId="0" borderId="14" xfId="0" applyFont="1" applyBorder="1" applyAlignment="1" applyProtection="1">
      <alignment horizontal="center" vertical="center"/>
      <protection hidden="1"/>
    </xf>
    <xf numFmtId="3" fontId="0" fillId="0" borderId="21" xfId="0" applyNumberFormat="1" applyBorder="1" applyAlignment="1" applyProtection="1">
      <alignment horizontal="center" vertical="center"/>
      <protection hidden="1"/>
    </xf>
    <xf numFmtId="0" fontId="4" fillId="0" borderId="23" xfId="0" applyFont="1" applyBorder="1" applyAlignment="1" applyProtection="1">
      <alignment horizontal="center" vertical="center"/>
      <protection hidden="1"/>
    </xf>
    <xf numFmtId="2" fontId="10" fillId="0" borderId="22" xfId="0" quotePrefix="1" applyNumberFormat="1" applyFont="1" applyBorder="1" applyAlignment="1" applyProtection="1">
      <alignment horizontal="center" vertical="center"/>
      <protection hidden="1"/>
    </xf>
    <xf numFmtId="0" fontId="4" fillId="0" borderId="21" xfId="0" applyFont="1" applyBorder="1" applyAlignment="1" applyProtection="1">
      <alignment horizontal="center" vertical="center"/>
      <protection hidden="1"/>
    </xf>
    <xf numFmtId="0" fontId="4" fillId="3" borderId="21" xfId="0" applyFont="1" applyFill="1" applyBorder="1" applyAlignment="1" applyProtection="1">
      <alignment horizontal="center" vertical="center"/>
      <protection hidden="1"/>
    </xf>
    <xf numFmtId="0" fontId="16" fillId="5" borderId="23" xfId="1" applyFill="1" applyBorder="1" applyAlignment="1" applyProtection="1">
      <alignment horizontal="center" vertical="center" wrapText="1"/>
      <protection hidden="1"/>
    </xf>
    <xf numFmtId="1" fontId="10" fillId="0" borderId="16" xfId="0" applyNumberFormat="1" applyFont="1" applyBorder="1" applyAlignment="1" applyProtection="1">
      <alignment horizontal="left" vertical="center" indent="2"/>
      <protection hidden="1"/>
    </xf>
    <xf numFmtId="49" fontId="11" fillId="0" borderId="17" xfId="0" applyNumberFormat="1" applyFont="1" applyBorder="1" applyAlignment="1" applyProtection="1">
      <alignment horizontal="left" vertical="center" indent="1"/>
      <protection hidden="1"/>
    </xf>
    <xf numFmtId="0" fontId="4" fillId="0" borderId="0" xfId="0" applyFont="1" applyAlignment="1" applyProtection="1">
      <alignment vertical="center"/>
      <protection hidden="1"/>
    </xf>
    <xf numFmtId="2" fontId="11" fillId="0" borderId="0" xfId="0" applyNumberFormat="1" applyFont="1" applyAlignment="1" applyProtection="1">
      <alignment horizontal="right" vertical="center" wrapText="1"/>
      <protection hidden="1"/>
    </xf>
    <xf numFmtId="0" fontId="15" fillId="0" borderId="0" xfId="0" applyFont="1" applyAlignment="1" applyProtection="1">
      <alignment horizontal="right" vertical="center" wrapText="1"/>
      <protection hidden="1"/>
    </xf>
    <xf numFmtId="49" fontId="11" fillId="0" borderId="0" xfId="0" applyNumberFormat="1" applyFont="1" applyAlignment="1" applyProtection="1">
      <alignment horizontal="left" vertical="center"/>
      <protection hidden="1"/>
    </xf>
    <xf numFmtId="49" fontId="10" fillId="0" borderId="0" xfId="0" applyNumberFormat="1" applyFont="1" applyAlignment="1" applyProtection="1">
      <alignment horizontal="left" vertical="center"/>
      <protection hidden="1"/>
    </xf>
    <xf numFmtId="49" fontId="10" fillId="0" borderId="0" xfId="0" applyNumberFormat="1" applyFont="1" applyAlignment="1" applyProtection="1">
      <alignment horizontal="left" vertical="center"/>
      <protection hidden="1"/>
    </xf>
    <xf numFmtId="3" fontId="1" fillId="0" borderId="21" xfId="0" applyNumberFormat="1" applyFont="1" applyBorder="1" applyAlignment="1" applyProtection="1">
      <alignment horizontal="center" vertical="center"/>
      <protection hidden="1"/>
    </xf>
    <xf numFmtId="167" fontId="1" fillId="5" borderId="1" xfId="0" applyNumberFormat="1" applyFont="1" applyFill="1" applyBorder="1" applyAlignment="1" applyProtection="1">
      <alignment horizontal="center" vertical="center"/>
      <protection hidden="1"/>
    </xf>
    <xf numFmtId="0" fontId="4" fillId="0" borderId="3" xfId="0" applyFont="1" applyBorder="1" applyAlignment="1" applyProtection="1">
      <alignment horizontal="right" vertical="center"/>
      <protection hidden="1"/>
    </xf>
    <xf numFmtId="167" fontId="1" fillId="0" borderId="30" xfId="0" applyNumberFormat="1" applyFont="1" applyBorder="1" applyAlignment="1" applyProtection="1">
      <alignment horizontal="center" vertical="center"/>
      <protection hidden="1"/>
    </xf>
    <xf numFmtId="0" fontId="4" fillId="0" borderId="31" xfId="0" applyFont="1" applyBorder="1" applyAlignment="1" applyProtection="1">
      <alignment horizontal="right" vertical="center"/>
      <protection hidden="1"/>
    </xf>
    <xf numFmtId="167" fontId="2" fillId="0" borderId="0" xfId="0" applyNumberFormat="1" applyFont="1" applyAlignment="1" applyProtection="1">
      <alignment horizontal="center" vertical="center"/>
      <protection hidden="1"/>
    </xf>
    <xf numFmtId="49" fontId="17" fillId="0" borderId="0" xfId="0" applyNumberFormat="1" applyFont="1" applyAlignment="1" applyProtection="1">
      <alignment horizontal="right" vertical="top"/>
      <protection hidden="1"/>
    </xf>
    <xf numFmtId="0" fontId="1" fillId="0" borderId="30" xfId="0" applyFont="1" applyBorder="1" applyProtection="1">
      <protection hidden="1"/>
    </xf>
    <xf numFmtId="0" fontId="1" fillId="0" borderId="31" xfId="0" applyFont="1" applyBorder="1" applyProtection="1">
      <protection hidden="1"/>
    </xf>
    <xf numFmtId="49" fontId="11" fillId="0" borderId="0" xfId="0" applyNumberFormat="1" applyFont="1" applyAlignment="1" applyProtection="1">
      <alignment vertical="center"/>
      <protection hidden="1"/>
    </xf>
    <xf numFmtId="49" fontId="11" fillId="2" borderId="40" xfId="0" applyNumberFormat="1" applyFont="1" applyFill="1" applyBorder="1" applyAlignment="1" applyProtection="1">
      <alignment vertical="center"/>
      <protection hidden="1"/>
    </xf>
    <xf numFmtId="167" fontId="11" fillId="2" borderId="40" xfId="0" applyNumberFormat="1" applyFont="1" applyFill="1" applyBorder="1" applyAlignment="1" applyProtection="1">
      <alignment horizontal="center" vertical="center"/>
      <protection hidden="1"/>
    </xf>
    <xf numFmtId="0" fontId="4" fillId="0" borderId="0" xfId="0" applyFont="1" applyAlignment="1" applyProtection="1">
      <alignment horizontal="right" vertical="center"/>
      <protection hidden="1"/>
    </xf>
    <xf numFmtId="0" fontId="1" fillId="5" borderId="30" xfId="0" applyFont="1" applyFill="1" applyBorder="1" applyAlignment="1" applyProtection="1">
      <alignment horizontal="center" vertical="center"/>
      <protection hidden="1"/>
    </xf>
    <xf numFmtId="0" fontId="1" fillId="0" borderId="30" xfId="0" applyFont="1" applyBorder="1" applyAlignment="1" applyProtection="1">
      <alignment vertical="center"/>
      <protection hidden="1"/>
    </xf>
    <xf numFmtId="0" fontId="1" fillId="0" borderId="31" xfId="0" applyFont="1" applyBorder="1" applyAlignment="1" applyProtection="1">
      <alignment vertical="center"/>
      <protection hidden="1"/>
    </xf>
    <xf numFmtId="49" fontId="7" fillId="2" borderId="0" xfId="0" applyNumberFormat="1" applyFont="1" applyFill="1" applyAlignment="1" applyProtection="1">
      <alignment horizontal="center" vertical="center"/>
      <protection hidden="1"/>
    </xf>
    <xf numFmtId="49" fontId="11" fillId="0" borderId="0" xfId="0" applyNumberFormat="1" applyFont="1" applyAlignment="1" applyProtection="1">
      <alignment horizontal="center" vertical="center"/>
      <protection hidden="1"/>
    </xf>
    <xf numFmtId="49" fontId="11" fillId="0" borderId="13" xfId="0" applyNumberFormat="1" applyFont="1" applyBorder="1" applyAlignment="1" applyProtection="1">
      <alignment horizontal="center" vertical="center"/>
      <protection hidden="1"/>
    </xf>
    <xf numFmtId="49" fontId="20" fillId="0" borderId="16" xfId="0" applyNumberFormat="1" applyFont="1" applyBorder="1" applyAlignment="1" applyProtection="1">
      <alignment horizontal="center" vertical="center"/>
      <protection hidden="1"/>
    </xf>
    <xf numFmtId="49" fontId="20" fillId="0" borderId="17" xfId="0" applyNumberFormat="1" applyFont="1" applyBorder="1" applyAlignment="1" applyProtection="1">
      <alignment horizontal="center" vertical="center"/>
      <protection hidden="1"/>
    </xf>
    <xf numFmtId="49" fontId="20" fillId="0" borderId="0" xfId="0" applyNumberFormat="1" applyFont="1" applyAlignment="1" applyProtection="1">
      <alignment horizontal="center" vertical="center"/>
      <protection hidden="1"/>
    </xf>
    <xf numFmtId="0" fontId="1" fillId="3" borderId="0" xfId="0" applyFont="1" applyFill="1" applyProtection="1">
      <protection hidden="1"/>
    </xf>
    <xf numFmtId="0" fontId="1" fillId="3" borderId="0" xfId="0" applyFont="1" applyFill="1" applyAlignment="1" applyProtection="1">
      <alignment vertical="center"/>
      <protection hidden="1"/>
    </xf>
    <xf numFmtId="49" fontId="21" fillId="0" borderId="0" xfId="0" applyNumberFormat="1" applyFont="1" applyAlignment="1" applyProtection="1">
      <alignment vertical="center"/>
      <protection hidden="1"/>
    </xf>
    <xf numFmtId="49" fontId="22" fillId="2" borderId="7" xfId="0" applyNumberFormat="1" applyFont="1" applyFill="1" applyBorder="1" applyAlignment="1" applyProtection="1">
      <alignment vertical="center"/>
      <protection hidden="1"/>
    </xf>
    <xf numFmtId="0" fontId="22" fillId="2" borderId="8" xfId="0" applyFont="1" applyFill="1" applyBorder="1" applyAlignment="1" applyProtection="1">
      <alignment horizontal="center" vertical="center"/>
      <protection hidden="1"/>
    </xf>
    <xf numFmtId="49" fontId="22" fillId="2" borderId="8" xfId="0" applyNumberFormat="1" applyFont="1" applyFill="1" applyBorder="1" applyAlignment="1" applyProtection="1">
      <alignment horizontal="center" vertical="center"/>
      <protection hidden="1"/>
    </xf>
    <xf numFmtId="49" fontId="11" fillId="0" borderId="13" xfId="0" applyNumberFormat="1" applyFont="1" applyBorder="1" applyAlignment="1" applyProtection="1">
      <alignment horizontal="center" vertical="center"/>
      <protection hidden="1"/>
    </xf>
    <xf numFmtId="49" fontId="10" fillId="0" borderId="0" xfId="0" applyNumberFormat="1" applyFont="1" applyAlignment="1" applyProtection="1">
      <alignment horizontal="left" vertical="center"/>
      <protection hidden="1"/>
    </xf>
    <xf numFmtId="49" fontId="11" fillId="0" borderId="0" xfId="0" applyNumberFormat="1" applyFont="1" applyAlignment="1" applyProtection="1">
      <alignment horizontal="center" vertical="center"/>
      <protection hidden="1"/>
    </xf>
    <xf numFmtId="0" fontId="5" fillId="0" borderId="11" xfId="0" applyFont="1" applyBorder="1" applyAlignment="1" applyProtection="1">
      <alignment horizontal="center" vertical="center" wrapText="1"/>
      <protection hidden="1"/>
    </xf>
    <xf numFmtId="0" fontId="1" fillId="0" borderId="0" xfId="0" applyFont="1" applyAlignment="1" applyProtection="1">
      <alignment horizontal="center"/>
      <protection hidden="1"/>
    </xf>
    <xf numFmtId="0" fontId="5" fillId="0" borderId="0" xfId="0" applyFont="1" applyAlignment="1" applyProtection="1">
      <alignment vertical="center"/>
      <protection hidden="1"/>
    </xf>
    <xf numFmtId="0" fontId="6" fillId="0" borderId="0" xfId="0" applyFont="1" applyAlignment="1" applyProtection="1">
      <alignment horizontal="left" vertical="center"/>
      <protection hidden="1"/>
    </xf>
    <xf numFmtId="0" fontId="6" fillId="0" borderId="0" xfId="0" applyFont="1" applyAlignment="1" applyProtection="1">
      <alignment horizontal="left"/>
      <protection hidden="1"/>
    </xf>
    <xf numFmtId="0" fontId="5" fillId="0" borderId="6" xfId="0" applyFont="1" applyBorder="1" applyAlignment="1" applyProtection="1">
      <alignment horizontal="left" vertical="center" wrapText="1"/>
      <protection hidden="1"/>
    </xf>
    <xf numFmtId="0" fontId="5" fillId="0" borderId="3" xfId="0" applyFont="1" applyBorder="1" applyAlignment="1" applyProtection="1">
      <alignment horizontal="left" vertical="center" wrapText="1"/>
      <protection hidden="1"/>
    </xf>
    <xf numFmtId="0" fontId="5" fillId="0" borderId="5" xfId="0" applyFont="1" applyBorder="1" applyAlignment="1" applyProtection="1">
      <alignment horizontal="center" vertical="center" wrapText="1"/>
      <protection hidden="1"/>
    </xf>
    <xf numFmtId="0" fontId="5" fillId="0" borderId="2" xfId="0" applyFont="1" applyBorder="1" applyAlignment="1" applyProtection="1">
      <alignment horizontal="center" vertical="center" wrapText="1"/>
      <protection hidden="1"/>
    </xf>
    <xf numFmtId="0" fontId="5" fillId="0" borderId="5" xfId="0" applyFont="1" applyBorder="1" applyAlignment="1" applyProtection="1">
      <alignment horizontal="center" vertical="center"/>
      <protection hidden="1"/>
    </xf>
    <xf numFmtId="0" fontId="5" fillId="0" borderId="2" xfId="0" applyFont="1" applyBorder="1" applyAlignment="1" applyProtection="1">
      <alignment horizontal="center" vertical="center"/>
      <protection hidden="1"/>
    </xf>
    <xf numFmtId="0" fontId="5" fillId="0" borderId="4"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4" fillId="0" borderId="0" xfId="0" applyFont="1" applyAlignment="1" applyProtection="1">
      <alignment horizontal="left"/>
      <protection hidden="1"/>
    </xf>
    <xf numFmtId="0" fontId="6" fillId="0" borderId="9" xfId="0" applyFont="1" applyBorder="1" applyAlignment="1" applyProtection="1">
      <alignment horizontal="center" vertical="center"/>
      <protection hidden="1"/>
    </xf>
    <xf numFmtId="0" fontId="6" fillId="0" borderId="8" xfId="0" applyFont="1" applyBorder="1" applyAlignment="1" applyProtection="1">
      <alignment horizontal="center" vertical="center"/>
      <protection hidden="1"/>
    </xf>
    <xf numFmtId="0" fontId="6" fillId="0" borderId="7" xfId="0" applyFont="1" applyBorder="1" applyAlignment="1" applyProtection="1">
      <alignment horizontal="center" vertical="center"/>
      <protection hidden="1"/>
    </xf>
    <xf numFmtId="49" fontId="7" fillId="2" borderId="9" xfId="0" applyNumberFormat="1" applyFont="1" applyFill="1" applyBorder="1" applyAlignment="1" applyProtection="1">
      <alignment horizontal="center" vertical="center" wrapText="1"/>
      <protection hidden="1"/>
    </xf>
    <xf numFmtId="49" fontId="7" fillId="2" borderId="8" xfId="0" applyNumberFormat="1" applyFont="1" applyFill="1" applyBorder="1" applyAlignment="1" applyProtection="1">
      <alignment horizontal="center" vertical="center"/>
      <protection hidden="1"/>
    </xf>
    <xf numFmtId="49" fontId="7" fillId="2" borderId="7" xfId="0" applyNumberFormat="1" applyFont="1" applyFill="1" applyBorder="1" applyAlignment="1" applyProtection="1">
      <alignment horizontal="center" vertical="center"/>
      <protection hidden="1"/>
    </xf>
    <xf numFmtId="0" fontId="5" fillId="0" borderId="11" xfId="0" applyFont="1" applyBorder="1" applyAlignment="1" applyProtection="1">
      <alignment horizontal="center" vertical="center" wrapText="1"/>
      <protection hidden="1"/>
    </xf>
    <xf numFmtId="0" fontId="5" fillId="0" borderId="5" xfId="0" applyFont="1" applyBorder="1" applyAlignment="1" applyProtection="1">
      <alignment horizontal="left" vertical="center" wrapText="1"/>
      <protection hidden="1"/>
    </xf>
    <xf numFmtId="0" fontId="5" fillId="0" borderId="4" xfId="0" applyFont="1" applyBorder="1" applyAlignment="1" applyProtection="1">
      <alignment horizontal="left" vertical="center" wrapText="1"/>
      <protection hidden="1"/>
    </xf>
    <xf numFmtId="0" fontId="5" fillId="0" borderId="2" xfId="0" applyFont="1" applyBorder="1" applyAlignment="1" applyProtection="1">
      <alignment horizontal="left" vertical="center" wrapText="1"/>
      <protection hidden="1"/>
    </xf>
    <xf numFmtId="0" fontId="5" fillId="0" borderId="1" xfId="0" applyFont="1" applyBorder="1" applyAlignment="1" applyProtection="1">
      <alignment horizontal="left" vertical="center" wrapText="1"/>
      <protection hidden="1"/>
    </xf>
    <xf numFmtId="3" fontId="5" fillId="0" borderId="10" xfId="0" applyNumberFormat="1" applyFont="1" applyBorder="1" applyAlignment="1" applyProtection="1">
      <alignment horizontal="center" vertical="center" wrapText="1"/>
      <protection hidden="1"/>
    </xf>
    <xf numFmtId="0" fontId="5" fillId="0" borderId="10" xfId="0" applyFont="1" applyBorder="1" applyAlignment="1" applyProtection="1">
      <alignment horizontal="center" vertical="center" wrapText="1"/>
      <protection hidden="1"/>
    </xf>
    <xf numFmtId="165" fontId="4" fillId="0" borderId="16" xfId="0" applyNumberFormat="1" applyFont="1" applyBorder="1" applyAlignment="1" applyProtection="1">
      <alignment horizontal="center" vertical="center"/>
      <protection hidden="1"/>
    </xf>
    <xf numFmtId="165" fontId="4" fillId="0" borderId="15" xfId="0" applyNumberFormat="1" applyFont="1" applyBorder="1" applyAlignment="1" applyProtection="1">
      <alignment horizontal="center" vertical="center"/>
      <protection hidden="1"/>
    </xf>
    <xf numFmtId="165" fontId="4" fillId="0" borderId="13" xfId="0" applyNumberFormat="1" applyFont="1" applyBorder="1" applyAlignment="1" applyProtection="1">
      <alignment horizontal="center" vertical="center"/>
      <protection hidden="1"/>
    </xf>
    <xf numFmtId="165" fontId="4" fillId="0" borderId="12" xfId="0" applyNumberFormat="1" applyFont="1" applyBorder="1" applyAlignment="1" applyProtection="1">
      <alignment horizontal="center" vertical="center"/>
      <protection hidden="1"/>
    </xf>
    <xf numFmtId="165" fontId="4" fillId="0" borderId="22" xfId="0" applyNumberFormat="1" applyFont="1" applyBorder="1" applyAlignment="1" applyProtection="1">
      <alignment horizontal="center" vertical="center"/>
      <protection hidden="1"/>
    </xf>
    <xf numFmtId="165" fontId="4" fillId="0" borderId="21" xfId="0" applyNumberFormat="1" applyFont="1" applyBorder="1" applyAlignment="1" applyProtection="1">
      <alignment horizontal="center" vertical="center"/>
      <protection hidden="1"/>
    </xf>
    <xf numFmtId="49" fontId="7" fillId="2" borderId="9" xfId="0" applyNumberFormat="1" applyFont="1" applyFill="1" applyBorder="1" applyAlignment="1" applyProtection="1">
      <alignment horizontal="center" vertical="center"/>
      <protection hidden="1"/>
    </xf>
    <xf numFmtId="166" fontId="11" fillId="0" borderId="19" xfId="0" applyNumberFormat="1" applyFont="1" applyBorder="1" applyAlignment="1" applyProtection="1">
      <alignment horizontal="center" vertical="center" wrapText="1"/>
      <protection hidden="1"/>
    </xf>
    <xf numFmtId="166" fontId="11" fillId="0" borderId="18" xfId="0" applyNumberFormat="1" applyFont="1" applyBorder="1" applyAlignment="1" applyProtection="1">
      <alignment horizontal="center" vertical="center" wrapText="1"/>
      <protection hidden="1"/>
    </xf>
    <xf numFmtId="165" fontId="4" fillId="0" borderId="25" xfId="0" applyNumberFormat="1" applyFont="1" applyBorder="1" applyAlignment="1" applyProtection="1">
      <alignment horizontal="center" vertical="center"/>
      <protection hidden="1"/>
    </xf>
    <xf numFmtId="165" fontId="4" fillId="0" borderId="24" xfId="0" applyNumberFormat="1" applyFont="1" applyBorder="1" applyAlignment="1" applyProtection="1">
      <alignment horizontal="center" vertical="center"/>
      <protection hidden="1"/>
    </xf>
    <xf numFmtId="165" fontId="4" fillId="0" borderId="19" xfId="0" applyNumberFormat="1" applyFont="1" applyBorder="1" applyAlignment="1" applyProtection="1">
      <alignment horizontal="center" vertical="center"/>
      <protection hidden="1"/>
    </xf>
    <xf numFmtId="165" fontId="4" fillId="0" borderId="18" xfId="0" applyNumberFormat="1" applyFont="1" applyBorder="1" applyAlignment="1" applyProtection="1">
      <alignment horizontal="center" vertical="center"/>
      <protection hidden="1"/>
    </xf>
    <xf numFmtId="0" fontId="14" fillId="0" borderId="31" xfId="0" applyFont="1" applyBorder="1" applyAlignment="1" applyProtection="1">
      <alignment horizontal="center" vertical="center"/>
      <protection hidden="1"/>
    </xf>
    <xf numFmtId="0" fontId="14" fillId="0" borderId="0" xfId="0" applyFont="1" applyAlignment="1" applyProtection="1">
      <alignment horizontal="center" vertical="center"/>
      <protection hidden="1"/>
    </xf>
    <xf numFmtId="0" fontId="14" fillId="0" borderId="30" xfId="0" applyFont="1" applyBorder="1" applyAlignment="1" applyProtection="1">
      <alignment horizontal="center" vertical="center"/>
      <protection hidden="1"/>
    </xf>
    <xf numFmtId="165" fontId="4" fillId="0" borderId="28" xfId="0" applyNumberFormat="1" applyFont="1" applyBorder="1" applyAlignment="1" applyProtection="1">
      <alignment horizontal="center" vertical="center"/>
      <protection hidden="1"/>
    </xf>
    <xf numFmtId="165" fontId="4" fillId="0" borderId="27" xfId="0" applyNumberFormat="1" applyFont="1" applyBorder="1" applyAlignment="1" applyProtection="1">
      <alignment horizontal="center" vertical="center"/>
      <protection hidden="1"/>
    </xf>
    <xf numFmtId="165" fontId="4" fillId="0" borderId="34" xfId="0" applyNumberFormat="1" applyFont="1" applyBorder="1" applyAlignment="1" applyProtection="1">
      <alignment horizontal="center" vertical="center"/>
      <protection hidden="1"/>
    </xf>
    <xf numFmtId="165" fontId="4" fillId="0" borderId="33" xfId="0" applyNumberFormat="1" applyFont="1" applyBorder="1" applyAlignment="1" applyProtection="1">
      <alignment horizontal="center" vertical="center"/>
      <protection hidden="1"/>
    </xf>
    <xf numFmtId="165" fontId="4" fillId="0" borderId="32" xfId="0" applyNumberFormat="1" applyFont="1" applyBorder="1" applyAlignment="1" applyProtection="1">
      <alignment horizontal="center" vertical="center"/>
      <protection hidden="1"/>
    </xf>
    <xf numFmtId="165" fontId="4" fillId="0" borderId="7" xfId="0" applyNumberFormat="1" applyFont="1" applyBorder="1" applyAlignment="1" applyProtection="1">
      <alignment horizontal="center" vertical="center"/>
      <protection hidden="1"/>
    </xf>
    <xf numFmtId="165" fontId="4" fillId="0" borderId="39" xfId="0" applyNumberFormat="1" applyFont="1" applyBorder="1" applyAlignment="1" applyProtection="1">
      <alignment horizontal="center" vertical="center"/>
      <protection hidden="1"/>
    </xf>
    <xf numFmtId="165" fontId="4" fillId="0" borderId="38" xfId="0" applyNumberFormat="1" applyFont="1" applyBorder="1" applyAlignment="1" applyProtection="1">
      <alignment horizontal="center" vertical="center"/>
      <protection hidden="1"/>
    </xf>
    <xf numFmtId="49" fontId="15" fillId="0" borderId="37" xfId="0" applyNumberFormat="1" applyFont="1" applyBorder="1" applyAlignment="1" applyProtection="1">
      <alignment horizontal="left" vertical="center"/>
      <protection hidden="1"/>
    </xf>
    <xf numFmtId="49" fontId="15" fillId="0" borderId="10" xfId="0" applyNumberFormat="1" applyFont="1" applyBorder="1" applyAlignment="1" applyProtection="1">
      <alignment horizontal="left" vertical="center"/>
      <protection hidden="1"/>
    </xf>
    <xf numFmtId="49" fontId="15" fillId="0" borderId="36" xfId="0" applyNumberFormat="1" applyFont="1" applyBorder="1" applyAlignment="1" applyProtection="1">
      <alignment horizontal="left" vertical="center"/>
      <protection hidden="1"/>
    </xf>
    <xf numFmtId="165" fontId="4" fillId="3" borderId="39" xfId="0" applyNumberFormat="1" applyFont="1" applyFill="1" applyBorder="1" applyAlignment="1" applyProtection="1">
      <alignment horizontal="center" vertical="center"/>
      <protection hidden="1"/>
    </xf>
    <xf numFmtId="165" fontId="4" fillId="3" borderId="38" xfId="0" applyNumberFormat="1" applyFont="1" applyFill="1" applyBorder="1" applyAlignment="1" applyProtection="1">
      <alignment horizontal="center" vertical="center"/>
      <protection hidden="1"/>
    </xf>
    <xf numFmtId="165" fontId="4" fillId="4" borderId="22" xfId="0" applyNumberFormat="1" applyFont="1" applyFill="1" applyBorder="1" applyAlignment="1" applyProtection="1">
      <alignment horizontal="center" vertical="center"/>
      <protection hidden="1"/>
    </xf>
    <xf numFmtId="165" fontId="4" fillId="4" borderId="21" xfId="0" applyNumberFormat="1" applyFont="1" applyFill="1" applyBorder="1" applyAlignment="1" applyProtection="1">
      <alignment horizontal="center" vertical="center"/>
      <protection hidden="1"/>
    </xf>
    <xf numFmtId="49" fontId="10" fillId="0" borderId="0" xfId="0" applyNumberFormat="1" applyFont="1" applyAlignment="1" applyProtection="1">
      <alignment horizontal="left" vertical="center"/>
      <protection hidden="1"/>
    </xf>
    <xf numFmtId="49" fontId="11" fillId="0" borderId="0" xfId="0" applyNumberFormat="1" applyFont="1" applyAlignment="1" applyProtection="1">
      <alignment horizontal="center" vertical="center" wrapText="1"/>
      <protection hidden="1"/>
    </xf>
    <xf numFmtId="49" fontId="11" fillId="0" borderId="0" xfId="0" applyNumberFormat="1" applyFont="1" applyAlignment="1" applyProtection="1">
      <alignment horizontal="center" vertical="center"/>
      <protection hidden="1"/>
    </xf>
    <xf numFmtId="49" fontId="17" fillId="0" borderId="0" xfId="0" applyNumberFormat="1" applyFont="1" applyAlignment="1" applyProtection="1">
      <alignment horizontal="right" vertical="top" indent="3"/>
      <protection hidden="1"/>
    </xf>
    <xf numFmtId="0" fontId="4" fillId="0" borderId="9" xfId="0" applyFont="1" applyBorder="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5" fillId="0" borderId="9" xfId="0" applyFont="1" applyBorder="1" applyAlignment="1" applyProtection="1">
      <alignment horizontal="center" vertical="center"/>
      <protection hidden="1"/>
    </xf>
    <xf numFmtId="0" fontId="5" fillId="0" borderId="7" xfId="0" applyFont="1" applyBorder="1" applyAlignment="1" applyProtection="1">
      <alignment horizontal="center" vertical="center"/>
      <protection hidden="1"/>
    </xf>
    <xf numFmtId="0" fontId="5" fillId="0" borderId="6" xfId="0" applyFont="1" applyBorder="1" applyAlignment="1" applyProtection="1">
      <alignment horizontal="center" vertical="center" wrapText="1"/>
      <protection hidden="1"/>
    </xf>
    <xf numFmtId="0" fontId="5" fillId="0" borderId="31" xfId="0" applyFont="1" applyBorder="1" applyAlignment="1" applyProtection="1">
      <alignment horizontal="center" vertical="center" wrapText="1"/>
      <protection hidden="1"/>
    </xf>
    <xf numFmtId="0" fontId="5" fillId="0" borderId="30" xfId="0" applyFont="1" applyBorder="1" applyAlignment="1" applyProtection="1">
      <alignment horizontal="center" vertical="center" wrapText="1"/>
      <protection hidden="1"/>
    </xf>
    <xf numFmtId="0" fontId="5" fillId="0" borderId="42" xfId="0" applyFont="1" applyBorder="1" applyAlignment="1" applyProtection="1">
      <alignment horizontal="center" vertical="center" wrapText="1"/>
      <protection hidden="1"/>
    </xf>
    <xf numFmtId="0" fontId="5" fillId="0" borderId="41" xfId="0" applyFont="1" applyBorder="1" applyAlignment="1" applyProtection="1">
      <alignment horizontal="center" vertical="center" wrapText="1"/>
      <protection hidden="1"/>
    </xf>
    <xf numFmtId="0" fontId="2" fillId="0" borderId="0" xfId="0" applyFont="1" applyAlignment="1" applyProtection="1">
      <alignment horizontal="right" vertical="center"/>
      <protection hidden="1"/>
    </xf>
    <xf numFmtId="49" fontId="18" fillId="0" borderId="0" xfId="0" applyNumberFormat="1" applyFont="1" applyAlignment="1" applyProtection="1">
      <alignment horizontal="left" vertical="center"/>
      <protection hidden="1"/>
    </xf>
    <xf numFmtId="0" fontId="11" fillId="2" borderId="40" xfId="0" applyFont="1" applyFill="1" applyBorder="1" applyAlignment="1" applyProtection="1">
      <alignment horizontal="right" vertical="center"/>
      <protection hidden="1"/>
    </xf>
    <xf numFmtId="49" fontId="22" fillId="2" borderId="9" xfId="0" applyNumberFormat="1" applyFont="1" applyFill="1" applyBorder="1" applyAlignment="1" applyProtection="1">
      <alignment horizontal="right" vertical="center"/>
      <protection hidden="1"/>
    </xf>
    <xf numFmtId="49" fontId="22" fillId="2" borderId="8" xfId="0" applyNumberFormat="1" applyFont="1" applyFill="1" applyBorder="1" applyAlignment="1" applyProtection="1">
      <alignment horizontal="right" vertical="center"/>
      <protection hidden="1"/>
    </xf>
    <xf numFmtId="49" fontId="7" fillId="0" borderId="16" xfId="0" applyNumberFormat="1" applyFont="1" applyBorder="1" applyAlignment="1" applyProtection="1">
      <alignment horizontal="center" vertical="center"/>
      <protection hidden="1"/>
    </xf>
    <xf numFmtId="49" fontId="7" fillId="0" borderId="15" xfId="0" applyNumberFormat="1" applyFont="1" applyBorder="1" applyAlignment="1" applyProtection="1">
      <alignment horizontal="center" vertical="center"/>
      <protection hidden="1"/>
    </xf>
    <xf numFmtId="49" fontId="11" fillId="0" borderId="13" xfId="0" applyNumberFormat="1" applyFont="1" applyBorder="1" applyAlignment="1" applyProtection="1">
      <alignment horizontal="left" vertical="center" wrapText="1" indent="3"/>
      <protection hidden="1"/>
    </xf>
    <xf numFmtId="49" fontId="11" fillId="0" borderId="13" xfId="0" applyNumberFormat="1" applyFont="1" applyBorder="1" applyAlignment="1" applyProtection="1">
      <alignment horizontal="left" vertical="center" indent="3"/>
      <protection hidden="1"/>
    </xf>
    <xf numFmtId="49" fontId="11" fillId="0" borderId="13" xfId="0" applyNumberFormat="1" applyFont="1" applyBorder="1" applyAlignment="1" applyProtection="1">
      <alignment horizontal="center" vertical="center"/>
      <protection hidden="1"/>
    </xf>
    <xf numFmtId="49" fontId="11" fillId="0" borderId="12" xfId="0" applyNumberFormat="1" applyFont="1" applyBorder="1" applyAlignment="1" applyProtection="1">
      <alignment horizontal="center" vertical="center"/>
      <protection hidden="1"/>
    </xf>
    <xf numFmtId="0" fontId="2" fillId="2" borderId="0" xfId="0" applyFont="1" applyFill="1" applyAlignment="1" applyProtection="1">
      <alignment horizontal="right" vertical="center"/>
      <protection hidden="1"/>
    </xf>
    <xf numFmtId="0" fontId="4" fillId="2" borderId="40" xfId="0" applyNumberFormat="1" applyFont="1" applyFill="1" applyBorder="1" applyAlignment="1" applyProtection="1">
      <alignment horizontal="center" vertical="center"/>
      <protection hidden="1"/>
    </xf>
    <xf numFmtId="49" fontId="4" fillId="2" borderId="40" xfId="0" applyNumberFormat="1" applyFont="1" applyFill="1" applyBorder="1" applyAlignment="1" applyProtection="1">
      <alignment horizontal="center" vertical="center"/>
      <protection hidden="1"/>
    </xf>
  </cellXfs>
  <cellStyles count="2">
    <cellStyle name="Hyperlink 2" xfId="1" xr:uid="{B7A29ED7-6548-45D1-AC62-C2B5F661048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dot.ny.gov/main/business-center/contractors/construction-division/fuel-asphalt-steel-price-adjustments?nd=nysdot"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dot.ny.gov/main/business-center/contractors/construction-division/fuel-asphalt-steel-price-adjustments?nd=nysdot"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dot.ny.gov/main/business-center/contractors/construction-division/fuel-asphalt-steel-price-adjustments?nd=nysdo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72380-BF31-4DC2-9D9E-D44A7E9ED277}">
  <dimension ref="B1:Q155"/>
  <sheetViews>
    <sheetView showGridLines="0" showRowColHeaders="0" tabSelected="1" zoomScaleNormal="100" workbookViewId="0">
      <selection activeCell="B14" sqref="B14:H14"/>
    </sheetView>
  </sheetViews>
  <sheetFormatPr defaultColWidth="23.7109375" defaultRowHeight="12.75" x14ac:dyDescent="0.2"/>
  <cols>
    <col min="1" max="1" width="3.7109375" style="1" customWidth="1"/>
    <col min="2" max="2" width="28.42578125" style="1" customWidth="1"/>
    <col min="3" max="3" width="37.5703125" style="1" customWidth="1"/>
    <col min="4" max="4" width="17.42578125" style="1" customWidth="1"/>
    <col min="5" max="5" width="17.28515625" style="1" customWidth="1"/>
    <col min="6" max="6" width="23.7109375" style="1" customWidth="1"/>
    <col min="7" max="7" width="25.42578125" style="1" customWidth="1"/>
    <col min="8" max="8" width="19" style="1" customWidth="1"/>
    <col min="9" max="9" width="4.28515625" style="1" customWidth="1"/>
    <col min="10" max="11" width="22.5703125" style="2" hidden="1" customWidth="1"/>
    <col min="12" max="12" width="11.42578125" style="2" hidden="1" customWidth="1"/>
    <col min="13" max="13" width="25.5703125" style="1" hidden="1" customWidth="1"/>
    <col min="14" max="14" width="27.42578125" style="1" hidden="1" customWidth="1"/>
    <col min="15" max="15" width="22.5703125" style="1" customWidth="1"/>
    <col min="16" max="16" width="13.7109375" style="1" customWidth="1"/>
    <col min="17" max="250" width="9.28515625" style="1" customWidth="1"/>
    <col min="251" max="251" width="20" style="1" customWidth="1"/>
    <col min="252" max="252" width="32.7109375" style="1" customWidth="1"/>
    <col min="253" max="253" width="17.42578125" style="1" customWidth="1"/>
    <col min="254" max="254" width="17.28515625" style="1" customWidth="1"/>
    <col min="255" max="255" width="23.7109375" style="1"/>
    <col min="256" max="256" width="9.28515625" style="1" customWidth="1"/>
    <col min="257" max="257" width="28.42578125" style="1" customWidth="1"/>
    <col min="258" max="258" width="37.5703125" style="1" customWidth="1"/>
    <col min="259" max="259" width="17.42578125" style="1" customWidth="1"/>
    <col min="260" max="260" width="17.28515625" style="1" customWidth="1"/>
    <col min="261" max="261" width="23.7109375" style="1"/>
    <col min="262" max="262" width="25.42578125" style="1" customWidth="1"/>
    <col min="263" max="263" width="19" style="1" customWidth="1"/>
    <col min="264" max="279" width="0" style="1" hidden="1" customWidth="1"/>
    <col min="280" max="506" width="9.28515625" style="1" customWidth="1"/>
    <col min="507" max="507" width="20" style="1" customWidth="1"/>
    <col min="508" max="508" width="32.7109375" style="1" customWidth="1"/>
    <col min="509" max="509" width="17.42578125" style="1" customWidth="1"/>
    <col min="510" max="510" width="17.28515625" style="1" customWidth="1"/>
    <col min="511" max="511" width="23.7109375" style="1"/>
    <col min="512" max="512" width="9.28515625" style="1" customWidth="1"/>
    <col min="513" max="513" width="28.42578125" style="1" customWidth="1"/>
    <col min="514" max="514" width="37.5703125" style="1" customWidth="1"/>
    <col min="515" max="515" width="17.42578125" style="1" customWidth="1"/>
    <col min="516" max="516" width="17.28515625" style="1" customWidth="1"/>
    <col min="517" max="517" width="23.7109375" style="1"/>
    <col min="518" max="518" width="25.42578125" style="1" customWidth="1"/>
    <col min="519" max="519" width="19" style="1" customWidth="1"/>
    <col min="520" max="535" width="0" style="1" hidden="1" customWidth="1"/>
    <col min="536" max="762" width="9.28515625" style="1" customWidth="1"/>
    <col min="763" max="763" width="20" style="1" customWidth="1"/>
    <col min="764" max="764" width="32.7109375" style="1" customWidth="1"/>
    <col min="765" max="765" width="17.42578125" style="1" customWidth="1"/>
    <col min="766" max="766" width="17.28515625" style="1" customWidth="1"/>
    <col min="767" max="767" width="23.7109375" style="1"/>
    <col min="768" max="768" width="9.28515625" style="1" customWidth="1"/>
    <col min="769" max="769" width="28.42578125" style="1" customWidth="1"/>
    <col min="770" max="770" width="37.5703125" style="1" customWidth="1"/>
    <col min="771" max="771" width="17.42578125" style="1" customWidth="1"/>
    <col min="772" max="772" width="17.28515625" style="1" customWidth="1"/>
    <col min="773" max="773" width="23.7109375" style="1"/>
    <col min="774" max="774" width="25.42578125" style="1" customWidth="1"/>
    <col min="775" max="775" width="19" style="1" customWidth="1"/>
    <col min="776" max="791" width="0" style="1" hidden="1" customWidth="1"/>
    <col min="792" max="1018" width="9.28515625" style="1" customWidth="1"/>
    <col min="1019" max="1019" width="20" style="1" customWidth="1"/>
    <col min="1020" max="1020" width="32.7109375" style="1" customWidth="1"/>
    <col min="1021" max="1021" width="17.42578125" style="1" customWidth="1"/>
    <col min="1022" max="1022" width="17.28515625" style="1" customWidth="1"/>
    <col min="1023" max="1023" width="23.7109375" style="1"/>
    <col min="1024" max="1024" width="9.28515625" style="1" customWidth="1"/>
    <col min="1025" max="1025" width="28.42578125" style="1" customWidth="1"/>
    <col min="1026" max="1026" width="37.5703125" style="1" customWidth="1"/>
    <col min="1027" max="1027" width="17.42578125" style="1" customWidth="1"/>
    <col min="1028" max="1028" width="17.28515625" style="1" customWidth="1"/>
    <col min="1029" max="1029" width="23.7109375" style="1"/>
    <col min="1030" max="1030" width="25.42578125" style="1" customWidth="1"/>
    <col min="1031" max="1031" width="19" style="1" customWidth="1"/>
    <col min="1032" max="1047" width="0" style="1" hidden="1" customWidth="1"/>
    <col min="1048" max="1274" width="9.28515625" style="1" customWidth="1"/>
    <col min="1275" max="1275" width="20" style="1" customWidth="1"/>
    <col min="1276" max="1276" width="32.7109375" style="1" customWidth="1"/>
    <col min="1277" max="1277" width="17.42578125" style="1" customWidth="1"/>
    <col min="1278" max="1278" width="17.28515625" style="1" customWidth="1"/>
    <col min="1279" max="1279" width="23.7109375" style="1"/>
    <col min="1280" max="1280" width="9.28515625" style="1" customWidth="1"/>
    <col min="1281" max="1281" width="28.42578125" style="1" customWidth="1"/>
    <col min="1282" max="1282" width="37.5703125" style="1" customWidth="1"/>
    <col min="1283" max="1283" width="17.42578125" style="1" customWidth="1"/>
    <col min="1284" max="1284" width="17.28515625" style="1" customWidth="1"/>
    <col min="1285" max="1285" width="23.7109375" style="1"/>
    <col min="1286" max="1286" width="25.42578125" style="1" customWidth="1"/>
    <col min="1287" max="1287" width="19" style="1" customWidth="1"/>
    <col min="1288" max="1303" width="0" style="1" hidden="1" customWidth="1"/>
    <col min="1304" max="1530" width="9.28515625" style="1" customWidth="1"/>
    <col min="1531" max="1531" width="20" style="1" customWidth="1"/>
    <col min="1532" max="1532" width="32.7109375" style="1" customWidth="1"/>
    <col min="1533" max="1533" width="17.42578125" style="1" customWidth="1"/>
    <col min="1534" max="1534" width="17.28515625" style="1" customWidth="1"/>
    <col min="1535" max="1535" width="23.7109375" style="1"/>
    <col min="1536" max="1536" width="9.28515625" style="1" customWidth="1"/>
    <col min="1537" max="1537" width="28.42578125" style="1" customWidth="1"/>
    <col min="1538" max="1538" width="37.5703125" style="1" customWidth="1"/>
    <col min="1539" max="1539" width="17.42578125" style="1" customWidth="1"/>
    <col min="1540" max="1540" width="17.28515625" style="1" customWidth="1"/>
    <col min="1541" max="1541" width="23.7109375" style="1"/>
    <col min="1542" max="1542" width="25.42578125" style="1" customWidth="1"/>
    <col min="1543" max="1543" width="19" style="1" customWidth="1"/>
    <col min="1544" max="1559" width="0" style="1" hidden="1" customWidth="1"/>
    <col min="1560" max="1786" width="9.28515625" style="1" customWidth="1"/>
    <col min="1787" max="1787" width="20" style="1" customWidth="1"/>
    <col min="1788" max="1788" width="32.7109375" style="1" customWidth="1"/>
    <col min="1789" max="1789" width="17.42578125" style="1" customWidth="1"/>
    <col min="1790" max="1790" width="17.28515625" style="1" customWidth="1"/>
    <col min="1791" max="1791" width="23.7109375" style="1"/>
    <col min="1792" max="1792" width="9.28515625" style="1" customWidth="1"/>
    <col min="1793" max="1793" width="28.42578125" style="1" customWidth="1"/>
    <col min="1794" max="1794" width="37.5703125" style="1" customWidth="1"/>
    <col min="1795" max="1795" width="17.42578125" style="1" customWidth="1"/>
    <col min="1796" max="1796" width="17.28515625" style="1" customWidth="1"/>
    <col min="1797" max="1797" width="23.7109375" style="1"/>
    <col min="1798" max="1798" width="25.42578125" style="1" customWidth="1"/>
    <col min="1799" max="1799" width="19" style="1" customWidth="1"/>
    <col min="1800" max="1815" width="0" style="1" hidden="1" customWidth="1"/>
    <col min="1816" max="2042" width="9.28515625" style="1" customWidth="1"/>
    <col min="2043" max="2043" width="20" style="1" customWidth="1"/>
    <col min="2044" max="2044" width="32.7109375" style="1" customWidth="1"/>
    <col min="2045" max="2045" width="17.42578125" style="1" customWidth="1"/>
    <col min="2046" max="2046" width="17.28515625" style="1" customWidth="1"/>
    <col min="2047" max="2047" width="23.7109375" style="1"/>
    <col min="2048" max="2048" width="9.28515625" style="1" customWidth="1"/>
    <col min="2049" max="2049" width="28.42578125" style="1" customWidth="1"/>
    <col min="2050" max="2050" width="37.5703125" style="1" customWidth="1"/>
    <col min="2051" max="2051" width="17.42578125" style="1" customWidth="1"/>
    <col min="2052" max="2052" width="17.28515625" style="1" customWidth="1"/>
    <col min="2053" max="2053" width="23.7109375" style="1"/>
    <col min="2054" max="2054" width="25.42578125" style="1" customWidth="1"/>
    <col min="2055" max="2055" width="19" style="1" customWidth="1"/>
    <col min="2056" max="2071" width="0" style="1" hidden="1" customWidth="1"/>
    <col min="2072" max="2298" width="9.28515625" style="1" customWidth="1"/>
    <col min="2299" max="2299" width="20" style="1" customWidth="1"/>
    <col min="2300" max="2300" width="32.7109375" style="1" customWidth="1"/>
    <col min="2301" max="2301" width="17.42578125" style="1" customWidth="1"/>
    <col min="2302" max="2302" width="17.28515625" style="1" customWidth="1"/>
    <col min="2303" max="2303" width="23.7109375" style="1"/>
    <col min="2304" max="2304" width="9.28515625" style="1" customWidth="1"/>
    <col min="2305" max="2305" width="28.42578125" style="1" customWidth="1"/>
    <col min="2306" max="2306" width="37.5703125" style="1" customWidth="1"/>
    <col min="2307" max="2307" width="17.42578125" style="1" customWidth="1"/>
    <col min="2308" max="2308" width="17.28515625" style="1" customWidth="1"/>
    <col min="2309" max="2309" width="23.7109375" style="1"/>
    <col min="2310" max="2310" width="25.42578125" style="1" customWidth="1"/>
    <col min="2311" max="2311" width="19" style="1" customWidth="1"/>
    <col min="2312" max="2327" width="0" style="1" hidden="1" customWidth="1"/>
    <col min="2328" max="2554" width="9.28515625" style="1" customWidth="1"/>
    <col min="2555" max="2555" width="20" style="1" customWidth="1"/>
    <col min="2556" max="2556" width="32.7109375" style="1" customWidth="1"/>
    <col min="2557" max="2557" width="17.42578125" style="1" customWidth="1"/>
    <col min="2558" max="2558" width="17.28515625" style="1" customWidth="1"/>
    <col min="2559" max="2559" width="23.7109375" style="1"/>
    <col min="2560" max="2560" width="9.28515625" style="1" customWidth="1"/>
    <col min="2561" max="2561" width="28.42578125" style="1" customWidth="1"/>
    <col min="2562" max="2562" width="37.5703125" style="1" customWidth="1"/>
    <col min="2563" max="2563" width="17.42578125" style="1" customWidth="1"/>
    <col min="2564" max="2564" width="17.28515625" style="1" customWidth="1"/>
    <col min="2565" max="2565" width="23.7109375" style="1"/>
    <col min="2566" max="2566" width="25.42578125" style="1" customWidth="1"/>
    <col min="2567" max="2567" width="19" style="1" customWidth="1"/>
    <col min="2568" max="2583" width="0" style="1" hidden="1" customWidth="1"/>
    <col min="2584" max="2810" width="9.28515625" style="1" customWidth="1"/>
    <col min="2811" max="2811" width="20" style="1" customWidth="1"/>
    <col min="2812" max="2812" width="32.7109375" style="1" customWidth="1"/>
    <col min="2813" max="2813" width="17.42578125" style="1" customWidth="1"/>
    <col min="2814" max="2814" width="17.28515625" style="1" customWidth="1"/>
    <col min="2815" max="2815" width="23.7109375" style="1"/>
    <col min="2816" max="2816" width="9.28515625" style="1" customWidth="1"/>
    <col min="2817" max="2817" width="28.42578125" style="1" customWidth="1"/>
    <col min="2818" max="2818" width="37.5703125" style="1" customWidth="1"/>
    <col min="2819" max="2819" width="17.42578125" style="1" customWidth="1"/>
    <col min="2820" max="2820" width="17.28515625" style="1" customWidth="1"/>
    <col min="2821" max="2821" width="23.7109375" style="1"/>
    <col min="2822" max="2822" width="25.42578125" style="1" customWidth="1"/>
    <col min="2823" max="2823" width="19" style="1" customWidth="1"/>
    <col min="2824" max="2839" width="0" style="1" hidden="1" customWidth="1"/>
    <col min="2840" max="3066" width="9.28515625" style="1" customWidth="1"/>
    <col min="3067" max="3067" width="20" style="1" customWidth="1"/>
    <col min="3068" max="3068" width="32.7109375" style="1" customWidth="1"/>
    <col min="3069" max="3069" width="17.42578125" style="1" customWidth="1"/>
    <col min="3070" max="3070" width="17.28515625" style="1" customWidth="1"/>
    <col min="3071" max="3071" width="23.7109375" style="1"/>
    <col min="3072" max="3072" width="9.28515625" style="1" customWidth="1"/>
    <col min="3073" max="3073" width="28.42578125" style="1" customWidth="1"/>
    <col min="3074" max="3074" width="37.5703125" style="1" customWidth="1"/>
    <col min="3075" max="3075" width="17.42578125" style="1" customWidth="1"/>
    <col min="3076" max="3076" width="17.28515625" style="1" customWidth="1"/>
    <col min="3077" max="3077" width="23.7109375" style="1"/>
    <col min="3078" max="3078" width="25.42578125" style="1" customWidth="1"/>
    <col min="3079" max="3079" width="19" style="1" customWidth="1"/>
    <col min="3080" max="3095" width="0" style="1" hidden="1" customWidth="1"/>
    <col min="3096" max="3322" width="9.28515625" style="1" customWidth="1"/>
    <col min="3323" max="3323" width="20" style="1" customWidth="1"/>
    <col min="3324" max="3324" width="32.7109375" style="1" customWidth="1"/>
    <col min="3325" max="3325" width="17.42578125" style="1" customWidth="1"/>
    <col min="3326" max="3326" width="17.28515625" style="1" customWidth="1"/>
    <col min="3327" max="3327" width="23.7109375" style="1"/>
    <col min="3328" max="3328" width="9.28515625" style="1" customWidth="1"/>
    <col min="3329" max="3329" width="28.42578125" style="1" customWidth="1"/>
    <col min="3330" max="3330" width="37.5703125" style="1" customWidth="1"/>
    <col min="3331" max="3331" width="17.42578125" style="1" customWidth="1"/>
    <col min="3332" max="3332" width="17.28515625" style="1" customWidth="1"/>
    <col min="3333" max="3333" width="23.7109375" style="1"/>
    <col min="3334" max="3334" width="25.42578125" style="1" customWidth="1"/>
    <col min="3335" max="3335" width="19" style="1" customWidth="1"/>
    <col min="3336" max="3351" width="0" style="1" hidden="1" customWidth="1"/>
    <col min="3352" max="3578" width="9.28515625" style="1" customWidth="1"/>
    <col min="3579" max="3579" width="20" style="1" customWidth="1"/>
    <col min="3580" max="3580" width="32.7109375" style="1" customWidth="1"/>
    <col min="3581" max="3581" width="17.42578125" style="1" customWidth="1"/>
    <col min="3582" max="3582" width="17.28515625" style="1" customWidth="1"/>
    <col min="3583" max="3583" width="23.7109375" style="1"/>
    <col min="3584" max="3584" width="9.28515625" style="1" customWidth="1"/>
    <col min="3585" max="3585" width="28.42578125" style="1" customWidth="1"/>
    <col min="3586" max="3586" width="37.5703125" style="1" customWidth="1"/>
    <col min="3587" max="3587" width="17.42578125" style="1" customWidth="1"/>
    <col min="3588" max="3588" width="17.28515625" style="1" customWidth="1"/>
    <col min="3589" max="3589" width="23.7109375" style="1"/>
    <col min="3590" max="3590" width="25.42578125" style="1" customWidth="1"/>
    <col min="3591" max="3591" width="19" style="1" customWidth="1"/>
    <col min="3592" max="3607" width="0" style="1" hidden="1" customWidth="1"/>
    <col min="3608" max="3834" width="9.28515625" style="1" customWidth="1"/>
    <col min="3835" max="3835" width="20" style="1" customWidth="1"/>
    <col min="3836" max="3836" width="32.7109375" style="1" customWidth="1"/>
    <col min="3837" max="3837" width="17.42578125" style="1" customWidth="1"/>
    <col min="3838" max="3838" width="17.28515625" style="1" customWidth="1"/>
    <col min="3839" max="3839" width="23.7109375" style="1"/>
    <col min="3840" max="3840" width="9.28515625" style="1" customWidth="1"/>
    <col min="3841" max="3841" width="28.42578125" style="1" customWidth="1"/>
    <col min="3842" max="3842" width="37.5703125" style="1" customWidth="1"/>
    <col min="3843" max="3843" width="17.42578125" style="1" customWidth="1"/>
    <col min="3844" max="3844" width="17.28515625" style="1" customWidth="1"/>
    <col min="3845" max="3845" width="23.7109375" style="1"/>
    <col min="3846" max="3846" width="25.42578125" style="1" customWidth="1"/>
    <col min="3847" max="3847" width="19" style="1" customWidth="1"/>
    <col min="3848" max="3863" width="0" style="1" hidden="1" customWidth="1"/>
    <col min="3864" max="4090" width="9.28515625" style="1" customWidth="1"/>
    <col min="4091" max="4091" width="20" style="1" customWidth="1"/>
    <col min="4092" max="4092" width="32.7109375" style="1" customWidth="1"/>
    <col min="4093" max="4093" width="17.42578125" style="1" customWidth="1"/>
    <col min="4094" max="4094" width="17.28515625" style="1" customWidth="1"/>
    <col min="4095" max="4095" width="23.7109375" style="1"/>
    <col min="4096" max="4096" width="9.28515625" style="1" customWidth="1"/>
    <col min="4097" max="4097" width="28.42578125" style="1" customWidth="1"/>
    <col min="4098" max="4098" width="37.5703125" style="1" customWidth="1"/>
    <col min="4099" max="4099" width="17.42578125" style="1" customWidth="1"/>
    <col min="4100" max="4100" width="17.28515625" style="1" customWidth="1"/>
    <col min="4101" max="4101" width="23.7109375" style="1"/>
    <col min="4102" max="4102" width="25.42578125" style="1" customWidth="1"/>
    <col min="4103" max="4103" width="19" style="1" customWidth="1"/>
    <col min="4104" max="4119" width="0" style="1" hidden="1" customWidth="1"/>
    <col min="4120" max="4346" width="9.28515625" style="1" customWidth="1"/>
    <col min="4347" max="4347" width="20" style="1" customWidth="1"/>
    <col min="4348" max="4348" width="32.7109375" style="1" customWidth="1"/>
    <col min="4349" max="4349" width="17.42578125" style="1" customWidth="1"/>
    <col min="4350" max="4350" width="17.28515625" style="1" customWidth="1"/>
    <col min="4351" max="4351" width="23.7109375" style="1"/>
    <col min="4352" max="4352" width="9.28515625" style="1" customWidth="1"/>
    <col min="4353" max="4353" width="28.42578125" style="1" customWidth="1"/>
    <col min="4354" max="4354" width="37.5703125" style="1" customWidth="1"/>
    <col min="4355" max="4355" width="17.42578125" style="1" customWidth="1"/>
    <col min="4356" max="4356" width="17.28515625" style="1" customWidth="1"/>
    <col min="4357" max="4357" width="23.7109375" style="1"/>
    <col min="4358" max="4358" width="25.42578125" style="1" customWidth="1"/>
    <col min="4359" max="4359" width="19" style="1" customWidth="1"/>
    <col min="4360" max="4375" width="0" style="1" hidden="1" customWidth="1"/>
    <col min="4376" max="4602" width="9.28515625" style="1" customWidth="1"/>
    <col min="4603" max="4603" width="20" style="1" customWidth="1"/>
    <col min="4604" max="4604" width="32.7109375" style="1" customWidth="1"/>
    <col min="4605" max="4605" width="17.42578125" style="1" customWidth="1"/>
    <col min="4606" max="4606" width="17.28515625" style="1" customWidth="1"/>
    <col min="4607" max="4607" width="23.7109375" style="1"/>
    <col min="4608" max="4608" width="9.28515625" style="1" customWidth="1"/>
    <col min="4609" max="4609" width="28.42578125" style="1" customWidth="1"/>
    <col min="4610" max="4610" width="37.5703125" style="1" customWidth="1"/>
    <col min="4611" max="4611" width="17.42578125" style="1" customWidth="1"/>
    <col min="4612" max="4612" width="17.28515625" style="1" customWidth="1"/>
    <col min="4613" max="4613" width="23.7109375" style="1"/>
    <col min="4614" max="4614" width="25.42578125" style="1" customWidth="1"/>
    <col min="4615" max="4615" width="19" style="1" customWidth="1"/>
    <col min="4616" max="4631" width="0" style="1" hidden="1" customWidth="1"/>
    <col min="4632" max="4858" width="9.28515625" style="1" customWidth="1"/>
    <col min="4859" max="4859" width="20" style="1" customWidth="1"/>
    <col min="4860" max="4860" width="32.7109375" style="1" customWidth="1"/>
    <col min="4861" max="4861" width="17.42578125" style="1" customWidth="1"/>
    <col min="4862" max="4862" width="17.28515625" style="1" customWidth="1"/>
    <col min="4863" max="4863" width="23.7109375" style="1"/>
    <col min="4864" max="4864" width="9.28515625" style="1" customWidth="1"/>
    <col min="4865" max="4865" width="28.42578125" style="1" customWidth="1"/>
    <col min="4866" max="4866" width="37.5703125" style="1" customWidth="1"/>
    <col min="4867" max="4867" width="17.42578125" style="1" customWidth="1"/>
    <col min="4868" max="4868" width="17.28515625" style="1" customWidth="1"/>
    <col min="4869" max="4869" width="23.7109375" style="1"/>
    <col min="4870" max="4870" width="25.42578125" style="1" customWidth="1"/>
    <col min="4871" max="4871" width="19" style="1" customWidth="1"/>
    <col min="4872" max="4887" width="0" style="1" hidden="1" customWidth="1"/>
    <col min="4888" max="5114" width="9.28515625" style="1" customWidth="1"/>
    <col min="5115" max="5115" width="20" style="1" customWidth="1"/>
    <col min="5116" max="5116" width="32.7109375" style="1" customWidth="1"/>
    <col min="5117" max="5117" width="17.42578125" style="1" customWidth="1"/>
    <col min="5118" max="5118" width="17.28515625" style="1" customWidth="1"/>
    <col min="5119" max="5119" width="23.7109375" style="1"/>
    <col min="5120" max="5120" width="9.28515625" style="1" customWidth="1"/>
    <col min="5121" max="5121" width="28.42578125" style="1" customWidth="1"/>
    <col min="5122" max="5122" width="37.5703125" style="1" customWidth="1"/>
    <col min="5123" max="5123" width="17.42578125" style="1" customWidth="1"/>
    <col min="5124" max="5124" width="17.28515625" style="1" customWidth="1"/>
    <col min="5125" max="5125" width="23.7109375" style="1"/>
    <col min="5126" max="5126" width="25.42578125" style="1" customWidth="1"/>
    <col min="5127" max="5127" width="19" style="1" customWidth="1"/>
    <col min="5128" max="5143" width="0" style="1" hidden="1" customWidth="1"/>
    <col min="5144" max="5370" width="9.28515625" style="1" customWidth="1"/>
    <col min="5371" max="5371" width="20" style="1" customWidth="1"/>
    <col min="5372" max="5372" width="32.7109375" style="1" customWidth="1"/>
    <col min="5373" max="5373" width="17.42578125" style="1" customWidth="1"/>
    <col min="5374" max="5374" width="17.28515625" style="1" customWidth="1"/>
    <col min="5375" max="5375" width="23.7109375" style="1"/>
    <col min="5376" max="5376" width="9.28515625" style="1" customWidth="1"/>
    <col min="5377" max="5377" width="28.42578125" style="1" customWidth="1"/>
    <col min="5378" max="5378" width="37.5703125" style="1" customWidth="1"/>
    <col min="5379" max="5379" width="17.42578125" style="1" customWidth="1"/>
    <col min="5380" max="5380" width="17.28515625" style="1" customWidth="1"/>
    <col min="5381" max="5381" width="23.7109375" style="1"/>
    <col min="5382" max="5382" width="25.42578125" style="1" customWidth="1"/>
    <col min="5383" max="5383" width="19" style="1" customWidth="1"/>
    <col min="5384" max="5399" width="0" style="1" hidden="1" customWidth="1"/>
    <col min="5400" max="5626" width="9.28515625" style="1" customWidth="1"/>
    <col min="5627" max="5627" width="20" style="1" customWidth="1"/>
    <col min="5628" max="5628" width="32.7109375" style="1" customWidth="1"/>
    <col min="5629" max="5629" width="17.42578125" style="1" customWidth="1"/>
    <col min="5630" max="5630" width="17.28515625" style="1" customWidth="1"/>
    <col min="5631" max="5631" width="23.7109375" style="1"/>
    <col min="5632" max="5632" width="9.28515625" style="1" customWidth="1"/>
    <col min="5633" max="5633" width="28.42578125" style="1" customWidth="1"/>
    <col min="5634" max="5634" width="37.5703125" style="1" customWidth="1"/>
    <col min="5635" max="5635" width="17.42578125" style="1" customWidth="1"/>
    <col min="5636" max="5636" width="17.28515625" style="1" customWidth="1"/>
    <col min="5637" max="5637" width="23.7109375" style="1"/>
    <col min="5638" max="5638" width="25.42578125" style="1" customWidth="1"/>
    <col min="5639" max="5639" width="19" style="1" customWidth="1"/>
    <col min="5640" max="5655" width="0" style="1" hidden="1" customWidth="1"/>
    <col min="5656" max="5882" width="9.28515625" style="1" customWidth="1"/>
    <col min="5883" max="5883" width="20" style="1" customWidth="1"/>
    <col min="5884" max="5884" width="32.7109375" style="1" customWidth="1"/>
    <col min="5885" max="5885" width="17.42578125" style="1" customWidth="1"/>
    <col min="5886" max="5886" width="17.28515625" style="1" customWidth="1"/>
    <col min="5887" max="5887" width="23.7109375" style="1"/>
    <col min="5888" max="5888" width="9.28515625" style="1" customWidth="1"/>
    <col min="5889" max="5889" width="28.42578125" style="1" customWidth="1"/>
    <col min="5890" max="5890" width="37.5703125" style="1" customWidth="1"/>
    <col min="5891" max="5891" width="17.42578125" style="1" customWidth="1"/>
    <col min="5892" max="5892" width="17.28515625" style="1" customWidth="1"/>
    <col min="5893" max="5893" width="23.7109375" style="1"/>
    <col min="5894" max="5894" width="25.42578125" style="1" customWidth="1"/>
    <col min="5895" max="5895" width="19" style="1" customWidth="1"/>
    <col min="5896" max="5911" width="0" style="1" hidden="1" customWidth="1"/>
    <col min="5912" max="6138" width="9.28515625" style="1" customWidth="1"/>
    <col min="6139" max="6139" width="20" style="1" customWidth="1"/>
    <col min="6140" max="6140" width="32.7109375" style="1" customWidth="1"/>
    <col min="6141" max="6141" width="17.42578125" style="1" customWidth="1"/>
    <col min="6142" max="6142" width="17.28515625" style="1" customWidth="1"/>
    <col min="6143" max="6143" width="23.7109375" style="1"/>
    <col min="6144" max="6144" width="9.28515625" style="1" customWidth="1"/>
    <col min="6145" max="6145" width="28.42578125" style="1" customWidth="1"/>
    <col min="6146" max="6146" width="37.5703125" style="1" customWidth="1"/>
    <col min="6147" max="6147" width="17.42578125" style="1" customWidth="1"/>
    <col min="6148" max="6148" width="17.28515625" style="1" customWidth="1"/>
    <col min="6149" max="6149" width="23.7109375" style="1"/>
    <col min="6150" max="6150" width="25.42578125" style="1" customWidth="1"/>
    <col min="6151" max="6151" width="19" style="1" customWidth="1"/>
    <col min="6152" max="6167" width="0" style="1" hidden="1" customWidth="1"/>
    <col min="6168" max="6394" width="9.28515625" style="1" customWidth="1"/>
    <col min="6395" max="6395" width="20" style="1" customWidth="1"/>
    <col min="6396" max="6396" width="32.7109375" style="1" customWidth="1"/>
    <col min="6397" max="6397" width="17.42578125" style="1" customWidth="1"/>
    <col min="6398" max="6398" width="17.28515625" style="1" customWidth="1"/>
    <col min="6399" max="6399" width="23.7109375" style="1"/>
    <col min="6400" max="6400" width="9.28515625" style="1" customWidth="1"/>
    <col min="6401" max="6401" width="28.42578125" style="1" customWidth="1"/>
    <col min="6402" max="6402" width="37.5703125" style="1" customWidth="1"/>
    <col min="6403" max="6403" width="17.42578125" style="1" customWidth="1"/>
    <col min="6404" max="6404" width="17.28515625" style="1" customWidth="1"/>
    <col min="6405" max="6405" width="23.7109375" style="1"/>
    <col min="6406" max="6406" width="25.42578125" style="1" customWidth="1"/>
    <col min="6407" max="6407" width="19" style="1" customWidth="1"/>
    <col min="6408" max="6423" width="0" style="1" hidden="1" customWidth="1"/>
    <col min="6424" max="6650" width="9.28515625" style="1" customWidth="1"/>
    <col min="6651" max="6651" width="20" style="1" customWidth="1"/>
    <col min="6652" max="6652" width="32.7109375" style="1" customWidth="1"/>
    <col min="6653" max="6653" width="17.42578125" style="1" customWidth="1"/>
    <col min="6654" max="6654" width="17.28515625" style="1" customWidth="1"/>
    <col min="6655" max="6655" width="23.7109375" style="1"/>
    <col min="6656" max="6656" width="9.28515625" style="1" customWidth="1"/>
    <col min="6657" max="6657" width="28.42578125" style="1" customWidth="1"/>
    <col min="6658" max="6658" width="37.5703125" style="1" customWidth="1"/>
    <col min="6659" max="6659" width="17.42578125" style="1" customWidth="1"/>
    <col min="6660" max="6660" width="17.28515625" style="1" customWidth="1"/>
    <col min="6661" max="6661" width="23.7109375" style="1"/>
    <col min="6662" max="6662" width="25.42578125" style="1" customWidth="1"/>
    <col min="6663" max="6663" width="19" style="1" customWidth="1"/>
    <col min="6664" max="6679" width="0" style="1" hidden="1" customWidth="1"/>
    <col min="6680" max="6906" width="9.28515625" style="1" customWidth="1"/>
    <col min="6907" max="6907" width="20" style="1" customWidth="1"/>
    <col min="6908" max="6908" width="32.7109375" style="1" customWidth="1"/>
    <col min="6909" max="6909" width="17.42578125" style="1" customWidth="1"/>
    <col min="6910" max="6910" width="17.28515625" style="1" customWidth="1"/>
    <col min="6911" max="6911" width="23.7109375" style="1"/>
    <col min="6912" max="6912" width="9.28515625" style="1" customWidth="1"/>
    <col min="6913" max="6913" width="28.42578125" style="1" customWidth="1"/>
    <col min="6914" max="6914" width="37.5703125" style="1" customWidth="1"/>
    <col min="6915" max="6915" width="17.42578125" style="1" customWidth="1"/>
    <col min="6916" max="6916" width="17.28515625" style="1" customWidth="1"/>
    <col min="6917" max="6917" width="23.7109375" style="1"/>
    <col min="6918" max="6918" width="25.42578125" style="1" customWidth="1"/>
    <col min="6919" max="6919" width="19" style="1" customWidth="1"/>
    <col min="6920" max="6935" width="0" style="1" hidden="1" customWidth="1"/>
    <col min="6936" max="7162" width="9.28515625" style="1" customWidth="1"/>
    <col min="7163" max="7163" width="20" style="1" customWidth="1"/>
    <col min="7164" max="7164" width="32.7109375" style="1" customWidth="1"/>
    <col min="7165" max="7165" width="17.42578125" style="1" customWidth="1"/>
    <col min="7166" max="7166" width="17.28515625" style="1" customWidth="1"/>
    <col min="7167" max="7167" width="23.7109375" style="1"/>
    <col min="7168" max="7168" width="9.28515625" style="1" customWidth="1"/>
    <col min="7169" max="7169" width="28.42578125" style="1" customWidth="1"/>
    <col min="7170" max="7170" width="37.5703125" style="1" customWidth="1"/>
    <col min="7171" max="7171" width="17.42578125" style="1" customWidth="1"/>
    <col min="7172" max="7172" width="17.28515625" style="1" customWidth="1"/>
    <col min="7173" max="7173" width="23.7109375" style="1"/>
    <col min="7174" max="7174" width="25.42578125" style="1" customWidth="1"/>
    <col min="7175" max="7175" width="19" style="1" customWidth="1"/>
    <col min="7176" max="7191" width="0" style="1" hidden="1" customWidth="1"/>
    <col min="7192" max="7418" width="9.28515625" style="1" customWidth="1"/>
    <col min="7419" max="7419" width="20" style="1" customWidth="1"/>
    <col min="7420" max="7420" width="32.7109375" style="1" customWidth="1"/>
    <col min="7421" max="7421" width="17.42578125" style="1" customWidth="1"/>
    <col min="7422" max="7422" width="17.28515625" style="1" customWidth="1"/>
    <col min="7423" max="7423" width="23.7109375" style="1"/>
    <col min="7424" max="7424" width="9.28515625" style="1" customWidth="1"/>
    <col min="7425" max="7425" width="28.42578125" style="1" customWidth="1"/>
    <col min="7426" max="7426" width="37.5703125" style="1" customWidth="1"/>
    <col min="7427" max="7427" width="17.42578125" style="1" customWidth="1"/>
    <col min="7428" max="7428" width="17.28515625" style="1" customWidth="1"/>
    <col min="7429" max="7429" width="23.7109375" style="1"/>
    <col min="7430" max="7430" width="25.42578125" style="1" customWidth="1"/>
    <col min="7431" max="7431" width="19" style="1" customWidth="1"/>
    <col min="7432" max="7447" width="0" style="1" hidden="1" customWidth="1"/>
    <col min="7448" max="7674" width="9.28515625" style="1" customWidth="1"/>
    <col min="7675" max="7675" width="20" style="1" customWidth="1"/>
    <col min="7676" max="7676" width="32.7109375" style="1" customWidth="1"/>
    <col min="7677" max="7677" width="17.42578125" style="1" customWidth="1"/>
    <col min="7678" max="7678" width="17.28515625" style="1" customWidth="1"/>
    <col min="7679" max="7679" width="23.7109375" style="1"/>
    <col min="7680" max="7680" width="9.28515625" style="1" customWidth="1"/>
    <col min="7681" max="7681" width="28.42578125" style="1" customWidth="1"/>
    <col min="7682" max="7682" width="37.5703125" style="1" customWidth="1"/>
    <col min="7683" max="7683" width="17.42578125" style="1" customWidth="1"/>
    <col min="7684" max="7684" width="17.28515625" style="1" customWidth="1"/>
    <col min="7685" max="7685" width="23.7109375" style="1"/>
    <col min="7686" max="7686" width="25.42578125" style="1" customWidth="1"/>
    <col min="7687" max="7687" width="19" style="1" customWidth="1"/>
    <col min="7688" max="7703" width="0" style="1" hidden="1" customWidth="1"/>
    <col min="7704" max="7930" width="9.28515625" style="1" customWidth="1"/>
    <col min="7931" max="7931" width="20" style="1" customWidth="1"/>
    <col min="7932" max="7932" width="32.7109375" style="1" customWidth="1"/>
    <col min="7933" max="7933" width="17.42578125" style="1" customWidth="1"/>
    <col min="7934" max="7934" width="17.28515625" style="1" customWidth="1"/>
    <col min="7935" max="7935" width="23.7109375" style="1"/>
    <col min="7936" max="7936" width="9.28515625" style="1" customWidth="1"/>
    <col min="7937" max="7937" width="28.42578125" style="1" customWidth="1"/>
    <col min="7938" max="7938" width="37.5703125" style="1" customWidth="1"/>
    <col min="7939" max="7939" width="17.42578125" style="1" customWidth="1"/>
    <col min="7940" max="7940" width="17.28515625" style="1" customWidth="1"/>
    <col min="7941" max="7941" width="23.7109375" style="1"/>
    <col min="7942" max="7942" width="25.42578125" style="1" customWidth="1"/>
    <col min="7943" max="7943" width="19" style="1" customWidth="1"/>
    <col min="7944" max="7959" width="0" style="1" hidden="1" customWidth="1"/>
    <col min="7960" max="8186" width="9.28515625" style="1" customWidth="1"/>
    <col min="8187" max="8187" width="20" style="1" customWidth="1"/>
    <col min="8188" max="8188" width="32.7109375" style="1" customWidth="1"/>
    <col min="8189" max="8189" width="17.42578125" style="1" customWidth="1"/>
    <col min="8190" max="8190" width="17.28515625" style="1" customWidth="1"/>
    <col min="8191" max="8191" width="23.7109375" style="1"/>
    <col min="8192" max="8192" width="9.28515625" style="1" customWidth="1"/>
    <col min="8193" max="8193" width="28.42578125" style="1" customWidth="1"/>
    <col min="8194" max="8194" width="37.5703125" style="1" customWidth="1"/>
    <col min="8195" max="8195" width="17.42578125" style="1" customWidth="1"/>
    <col min="8196" max="8196" width="17.28515625" style="1" customWidth="1"/>
    <col min="8197" max="8197" width="23.7109375" style="1"/>
    <col min="8198" max="8198" width="25.42578125" style="1" customWidth="1"/>
    <col min="8199" max="8199" width="19" style="1" customWidth="1"/>
    <col min="8200" max="8215" width="0" style="1" hidden="1" customWidth="1"/>
    <col min="8216" max="8442" width="9.28515625" style="1" customWidth="1"/>
    <col min="8443" max="8443" width="20" style="1" customWidth="1"/>
    <col min="8444" max="8444" width="32.7109375" style="1" customWidth="1"/>
    <col min="8445" max="8445" width="17.42578125" style="1" customWidth="1"/>
    <col min="8446" max="8446" width="17.28515625" style="1" customWidth="1"/>
    <col min="8447" max="8447" width="23.7109375" style="1"/>
    <col min="8448" max="8448" width="9.28515625" style="1" customWidth="1"/>
    <col min="8449" max="8449" width="28.42578125" style="1" customWidth="1"/>
    <col min="8450" max="8450" width="37.5703125" style="1" customWidth="1"/>
    <col min="8451" max="8451" width="17.42578125" style="1" customWidth="1"/>
    <col min="8452" max="8452" width="17.28515625" style="1" customWidth="1"/>
    <col min="8453" max="8453" width="23.7109375" style="1"/>
    <col min="8454" max="8454" width="25.42578125" style="1" customWidth="1"/>
    <col min="8455" max="8455" width="19" style="1" customWidth="1"/>
    <col min="8456" max="8471" width="0" style="1" hidden="1" customWidth="1"/>
    <col min="8472" max="8698" width="9.28515625" style="1" customWidth="1"/>
    <col min="8699" max="8699" width="20" style="1" customWidth="1"/>
    <col min="8700" max="8700" width="32.7109375" style="1" customWidth="1"/>
    <col min="8701" max="8701" width="17.42578125" style="1" customWidth="1"/>
    <col min="8702" max="8702" width="17.28515625" style="1" customWidth="1"/>
    <col min="8703" max="8703" width="23.7109375" style="1"/>
    <col min="8704" max="8704" width="9.28515625" style="1" customWidth="1"/>
    <col min="8705" max="8705" width="28.42578125" style="1" customWidth="1"/>
    <col min="8706" max="8706" width="37.5703125" style="1" customWidth="1"/>
    <col min="8707" max="8707" width="17.42578125" style="1" customWidth="1"/>
    <col min="8708" max="8708" width="17.28515625" style="1" customWidth="1"/>
    <col min="8709" max="8709" width="23.7109375" style="1"/>
    <col min="8710" max="8710" width="25.42578125" style="1" customWidth="1"/>
    <col min="8711" max="8711" width="19" style="1" customWidth="1"/>
    <col min="8712" max="8727" width="0" style="1" hidden="1" customWidth="1"/>
    <col min="8728" max="8954" width="9.28515625" style="1" customWidth="1"/>
    <col min="8955" max="8955" width="20" style="1" customWidth="1"/>
    <col min="8956" max="8956" width="32.7109375" style="1" customWidth="1"/>
    <col min="8957" max="8957" width="17.42578125" style="1" customWidth="1"/>
    <col min="8958" max="8958" width="17.28515625" style="1" customWidth="1"/>
    <col min="8959" max="8959" width="23.7109375" style="1"/>
    <col min="8960" max="8960" width="9.28515625" style="1" customWidth="1"/>
    <col min="8961" max="8961" width="28.42578125" style="1" customWidth="1"/>
    <col min="8962" max="8962" width="37.5703125" style="1" customWidth="1"/>
    <col min="8963" max="8963" width="17.42578125" style="1" customWidth="1"/>
    <col min="8964" max="8964" width="17.28515625" style="1" customWidth="1"/>
    <col min="8965" max="8965" width="23.7109375" style="1"/>
    <col min="8966" max="8966" width="25.42578125" style="1" customWidth="1"/>
    <col min="8967" max="8967" width="19" style="1" customWidth="1"/>
    <col min="8968" max="8983" width="0" style="1" hidden="1" customWidth="1"/>
    <col min="8984" max="9210" width="9.28515625" style="1" customWidth="1"/>
    <col min="9211" max="9211" width="20" style="1" customWidth="1"/>
    <col min="9212" max="9212" width="32.7109375" style="1" customWidth="1"/>
    <col min="9213" max="9213" width="17.42578125" style="1" customWidth="1"/>
    <col min="9214" max="9214" width="17.28515625" style="1" customWidth="1"/>
    <col min="9215" max="9215" width="23.7109375" style="1"/>
    <col min="9216" max="9216" width="9.28515625" style="1" customWidth="1"/>
    <col min="9217" max="9217" width="28.42578125" style="1" customWidth="1"/>
    <col min="9218" max="9218" width="37.5703125" style="1" customWidth="1"/>
    <col min="9219" max="9219" width="17.42578125" style="1" customWidth="1"/>
    <col min="9220" max="9220" width="17.28515625" style="1" customWidth="1"/>
    <col min="9221" max="9221" width="23.7109375" style="1"/>
    <col min="9222" max="9222" width="25.42578125" style="1" customWidth="1"/>
    <col min="9223" max="9223" width="19" style="1" customWidth="1"/>
    <col min="9224" max="9239" width="0" style="1" hidden="1" customWidth="1"/>
    <col min="9240" max="9466" width="9.28515625" style="1" customWidth="1"/>
    <col min="9467" max="9467" width="20" style="1" customWidth="1"/>
    <col min="9468" max="9468" width="32.7109375" style="1" customWidth="1"/>
    <col min="9469" max="9469" width="17.42578125" style="1" customWidth="1"/>
    <col min="9470" max="9470" width="17.28515625" style="1" customWidth="1"/>
    <col min="9471" max="9471" width="23.7109375" style="1"/>
    <col min="9472" max="9472" width="9.28515625" style="1" customWidth="1"/>
    <col min="9473" max="9473" width="28.42578125" style="1" customWidth="1"/>
    <col min="9474" max="9474" width="37.5703125" style="1" customWidth="1"/>
    <col min="9475" max="9475" width="17.42578125" style="1" customWidth="1"/>
    <col min="9476" max="9476" width="17.28515625" style="1" customWidth="1"/>
    <col min="9477" max="9477" width="23.7109375" style="1"/>
    <col min="9478" max="9478" width="25.42578125" style="1" customWidth="1"/>
    <col min="9479" max="9479" width="19" style="1" customWidth="1"/>
    <col min="9480" max="9495" width="0" style="1" hidden="1" customWidth="1"/>
    <col min="9496" max="9722" width="9.28515625" style="1" customWidth="1"/>
    <col min="9723" max="9723" width="20" style="1" customWidth="1"/>
    <col min="9724" max="9724" width="32.7109375" style="1" customWidth="1"/>
    <col min="9725" max="9725" width="17.42578125" style="1" customWidth="1"/>
    <col min="9726" max="9726" width="17.28515625" style="1" customWidth="1"/>
    <col min="9727" max="9727" width="23.7109375" style="1"/>
    <col min="9728" max="9728" width="9.28515625" style="1" customWidth="1"/>
    <col min="9729" max="9729" width="28.42578125" style="1" customWidth="1"/>
    <col min="9730" max="9730" width="37.5703125" style="1" customWidth="1"/>
    <col min="9731" max="9731" width="17.42578125" style="1" customWidth="1"/>
    <col min="9732" max="9732" width="17.28515625" style="1" customWidth="1"/>
    <col min="9733" max="9733" width="23.7109375" style="1"/>
    <col min="9734" max="9734" width="25.42578125" style="1" customWidth="1"/>
    <col min="9735" max="9735" width="19" style="1" customWidth="1"/>
    <col min="9736" max="9751" width="0" style="1" hidden="1" customWidth="1"/>
    <col min="9752" max="9978" width="9.28515625" style="1" customWidth="1"/>
    <col min="9979" max="9979" width="20" style="1" customWidth="1"/>
    <col min="9980" max="9980" width="32.7109375" style="1" customWidth="1"/>
    <col min="9981" max="9981" width="17.42578125" style="1" customWidth="1"/>
    <col min="9982" max="9982" width="17.28515625" style="1" customWidth="1"/>
    <col min="9983" max="9983" width="23.7109375" style="1"/>
    <col min="9984" max="9984" width="9.28515625" style="1" customWidth="1"/>
    <col min="9985" max="9985" width="28.42578125" style="1" customWidth="1"/>
    <col min="9986" max="9986" width="37.5703125" style="1" customWidth="1"/>
    <col min="9987" max="9987" width="17.42578125" style="1" customWidth="1"/>
    <col min="9988" max="9988" width="17.28515625" style="1" customWidth="1"/>
    <col min="9989" max="9989" width="23.7109375" style="1"/>
    <col min="9990" max="9990" width="25.42578125" style="1" customWidth="1"/>
    <col min="9991" max="9991" width="19" style="1" customWidth="1"/>
    <col min="9992" max="10007" width="0" style="1" hidden="1" customWidth="1"/>
    <col min="10008" max="10234" width="9.28515625" style="1" customWidth="1"/>
    <col min="10235" max="10235" width="20" style="1" customWidth="1"/>
    <col min="10236" max="10236" width="32.7109375" style="1" customWidth="1"/>
    <col min="10237" max="10237" width="17.42578125" style="1" customWidth="1"/>
    <col min="10238" max="10238" width="17.28515625" style="1" customWidth="1"/>
    <col min="10239" max="10239" width="23.7109375" style="1"/>
    <col min="10240" max="10240" width="9.28515625" style="1" customWidth="1"/>
    <col min="10241" max="10241" width="28.42578125" style="1" customWidth="1"/>
    <col min="10242" max="10242" width="37.5703125" style="1" customWidth="1"/>
    <col min="10243" max="10243" width="17.42578125" style="1" customWidth="1"/>
    <col min="10244" max="10244" width="17.28515625" style="1" customWidth="1"/>
    <col min="10245" max="10245" width="23.7109375" style="1"/>
    <col min="10246" max="10246" width="25.42578125" style="1" customWidth="1"/>
    <col min="10247" max="10247" width="19" style="1" customWidth="1"/>
    <col min="10248" max="10263" width="0" style="1" hidden="1" customWidth="1"/>
    <col min="10264" max="10490" width="9.28515625" style="1" customWidth="1"/>
    <col min="10491" max="10491" width="20" style="1" customWidth="1"/>
    <col min="10492" max="10492" width="32.7109375" style="1" customWidth="1"/>
    <col min="10493" max="10493" width="17.42578125" style="1" customWidth="1"/>
    <col min="10494" max="10494" width="17.28515625" style="1" customWidth="1"/>
    <col min="10495" max="10495" width="23.7109375" style="1"/>
    <col min="10496" max="10496" width="9.28515625" style="1" customWidth="1"/>
    <col min="10497" max="10497" width="28.42578125" style="1" customWidth="1"/>
    <col min="10498" max="10498" width="37.5703125" style="1" customWidth="1"/>
    <col min="10499" max="10499" width="17.42578125" style="1" customWidth="1"/>
    <col min="10500" max="10500" width="17.28515625" style="1" customWidth="1"/>
    <col min="10501" max="10501" width="23.7109375" style="1"/>
    <col min="10502" max="10502" width="25.42578125" style="1" customWidth="1"/>
    <col min="10503" max="10503" width="19" style="1" customWidth="1"/>
    <col min="10504" max="10519" width="0" style="1" hidden="1" customWidth="1"/>
    <col min="10520" max="10746" width="9.28515625" style="1" customWidth="1"/>
    <col min="10747" max="10747" width="20" style="1" customWidth="1"/>
    <col min="10748" max="10748" width="32.7109375" style="1" customWidth="1"/>
    <col min="10749" max="10749" width="17.42578125" style="1" customWidth="1"/>
    <col min="10750" max="10750" width="17.28515625" style="1" customWidth="1"/>
    <col min="10751" max="10751" width="23.7109375" style="1"/>
    <col min="10752" max="10752" width="9.28515625" style="1" customWidth="1"/>
    <col min="10753" max="10753" width="28.42578125" style="1" customWidth="1"/>
    <col min="10754" max="10754" width="37.5703125" style="1" customWidth="1"/>
    <col min="10755" max="10755" width="17.42578125" style="1" customWidth="1"/>
    <col min="10756" max="10756" width="17.28515625" style="1" customWidth="1"/>
    <col min="10757" max="10757" width="23.7109375" style="1"/>
    <col min="10758" max="10758" width="25.42578125" style="1" customWidth="1"/>
    <col min="10759" max="10759" width="19" style="1" customWidth="1"/>
    <col min="10760" max="10775" width="0" style="1" hidden="1" customWidth="1"/>
    <col min="10776" max="11002" width="9.28515625" style="1" customWidth="1"/>
    <col min="11003" max="11003" width="20" style="1" customWidth="1"/>
    <col min="11004" max="11004" width="32.7109375" style="1" customWidth="1"/>
    <col min="11005" max="11005" width="17.42578125" style="1" customWidth="1"/>
    <col min="11006" max="11006" width="17.28515625" style="1" customWidth="1"/>
    <col min="11007" max="11007" width="23.7109375" style="1"/>
    <col min="11008" max="11008" width="9.28515625" style="1" customWidth="1"/>
    <col min="11009" max="11009" width="28.42578125" style="1" customWidth="1"/>
    <col min="11010" max="11010" width="37.5703125" style="1" customWidth="1"/>
    <col min="11011" max="11011" width="17.42578125" style="1" customWidth="1"/>
    <col min="11012" max="11012" width="17.28515625" style="1" customWidth="1"/>
    <col min="11013" max="11013" width="23.7109375" style="1"/>
    <col min="11014" max="11014" width="25.42578125" style="1" customWidth="1"/>
    <col min="11015" max="11015" width="19" style="1" customWidth="1"/>
    <col min="11016" max="11031" width="0" style="1" hidden="1" customWidth="1"/>
    <col min="11032" max="11258" width="9.28515625" style="1" customWidth="1"/>
    <col min="11259" max="11259" width="20" style="1" customWidth="1"/>
    <col min="11260" max="11260" width="32.7109375" style="1" customWidth="1"/>
    <col min="11261" max="11261" width="17.42578125" style="1" customWidth="1"/>
    <col min="11262" max="11262" width="17.28515625" style="1" customWidth="1"/>
    <col min="11263" max="11263" width="23.7109375" style="1"/>
    <col min="11264" max="11264" width="9.28515625" style="1" customWidth="1"/>
    <col min="11265" max="11265" width="28.42578125" style="1" customWidth="1"/>
    <col min="11266" max="11266" width="37.5703125" style="1" customWidth="1"/>
    <col min="11267" max="11267" width="17.42578125" style="1" customWidth="1"/>
    <col min="11268" max="11268" width="17.28515625" style="1" customWidth="1"/>
    <col min="11269" max="11269" width="23.7109375" style="1"/>
    <col min="11270" max="11270" width="25.42578125" style="1" customWidth="1"/>
    <col min="11271" max="11271" width="19" style="1" customWidth="1"/>
    <col min="11272" max="11287" width="0" style="1" hidden="1" customWidth="1"/>
    <col min="11288" max="11514" width="9.28515625" style="1" customWidth="1"/>
    <col min="11515" max="11515" width="20" style="1" customWidth="1"/>
    <col min="11516" max="11516" width="32.7109375" style="1" customWidth="1"/>
    <col min="11517" max="11517" width="17.42578125" style="1" customWidth="1"/>
    <col min="11518" max="11518" width="17.28515625" style="1" customWidth="1"/>
    <col min="11519" max="11519" width="23.7109375" style="1"/>
    <col min="11520" max="11520" width="9.28515625" style="1" customWidth="1"/>
    <col min="11521" max="11521" width="28.42578125" style="1" customWidth="1"/>
    <col min="11522" max="11522" width="37.5703125" style="1" customWidth="1"/>
    <col min="11523" max="11523" width="17.42578125" style="1" customWidth="1"/>
    <col min="11524" max="11524" width="17.28515625" style="1" customWidth="1"/>
    <col min="11525" max="11525" width="23.7109375" style="1"/>
    <col min="11526" max="11526" width="25.42578125" style="1" customWidth="1"/>
    <col min="11527" max="11527" width="19" style="1" customWidth="1"/>
    <col min="11528" max="11543" width="0" style="1" hidden="1" customWidth="1"/>
    <col min="11544" max="11770" width="9.28515625" style="1" customWidth="1"/>
    <col min="11771" max="11771" width="20" style="1" customWidth="1"/>
    <col min="11772" max="11772" width="32.7109375" style="1" customWidth="1"/>
    <col min="11773" max="11773" width="17.42578125" style="1" customWidth="1"/>
    <col min="11774" max="11774" width="17.28515625" style="1" customWidth="1"/>
    <col min="11775" max="11775" width="23.7109375" style="1"/>
    <col min="11776" max="11776" width="9.28515625" style="1" customWidth="1"/>
    <col min="11777" max="11777" width="28.42578125" style="1" customWidth="1"/>
    <col min="11778" max="11778" width="37.5703125" style="1" customWidth="1"/>
    <col min="11779" max="11779" width="17.42578125" style="1" customWidth="1"/>
    <col min="11780" max="11780" width="17.28515625" style="1" customWidth="1"/>
    <col min="11781" max="11781" width="23.7109375" style="1"/>
    <col min="11782" max="11782" width="25.42578125" style="1" customWidth="1"/>
    <col min="11783" max="11783" width="19" style="1" customWidth="1"/>
    <col min="11784" max="11799" width="0" style="1" hidden="1" customWidth="1"/>
    <col min="11800" max="12026" width="9.28515625" style="1" customWidth="1"/>
    <col min="12027" max="12027" width="20" style="1" customWidth="1"/>
    <col min="12028" max="12028" width="32.7109375" style="1" customWidth="1"/>
    <col min="12029" max="12029" width="17.42578125" style="1" customWidth="1"/>
    <col min="12030" max="12030" width="17.28515625" style="1" customWidth="1"/>
    <col min="12031" max="12031" width="23.7109375" style="1"/>
    <col min="12032" max="12032" width="9.28515625" style="1" customWidth="1"/>
    <col min="12033" max="12033" width="28.42578125" style="1" customWidth="1"/>
    <col min="12034" max="12034" width="37.5703125" style="1" customWidth="1"/>
    <col min="12035" max="12035" width="17.42578125" style="1" customWidth="1"/>
    <col min="12036" max="12036" width="17.28515625" style="1" customWidth="1"/>
    <col min="12037" max="12037" width="23.7109375" style="1"/>
    <col min="12038" max="12038" width="25.42578125" style="1" customWidth="1"/>
    <col min="12039" max="12039" width="19" style="1" customWidth="1"/>
    <col min="12040" max="12055" width="0" style="1" hidden="1" customWidth="1"/>
    <col min="12056" max="12282" width="9.28515625" style="1" customWidth="1"/>
    <col min="12283" max="12283" width="20" style="1" customWidth="1"/>
    <col min="12284" max="12284" width="32.7109375" style="1" customWidth="1"/>
    <col min="12285" max="12285" width="17.42578125" style="1" customWidth="1"/>
    <col min="12286" max="12286" width="17.28515625" style="1" customWidth="1"/>
    <col min="12287" max="12287" width="23.7109375" style="1"/>
    <col min="12288" max="12288" width="9.28515625" style="1" customWidth="1"/>
    <col min="12289" max="12289" width="28.42578125" style="1" customWidth="1"/>
    <col min="12290" max="12290" width="37.5703125" style="1" customWidth="1"/>
    <col min="12291" max="12291" width="17.42578125" style="1" customWidth="1"/>
    <col min="12292" max="12292" width="17.28515625" style="1" customWidth="1"/>
    <col min="12293" max="12293" width="23.7109375" style="1"/>
    <col min="12294" max="12294" width="25.42578125" style="1" customWidth="1"/>
    <col min="12295" max="12295" width="19" style="1" customWidth="1"/>
    <col min="12296" max="12311" width="0" style="1" hidden="1" customWidth="1"/>
    <col min="12312" max="12538" width="9.28515625" style="1" customWidth="1"/>
    <col min="12539" max="12539" width="20" style="1" customWidth="1"/>
    <col min="12540" max="12540" width="32.7109375" style="1" customWidth="1"/>
    <col min="12541" max="12541" width="17.42578125" style="1" customWidth="1"/>
    <col min="12542" max="12542" width="17.28515625" style="1" customWidth="1"/>
    <col min="12543" max="12543" width="23.7109375" style="1"/>
    <col min="12544" max="12544" width="9.28515625" style="1" customWidth="1"/>
    <col min="12545" max="12545" width="28.42578125" style="1" customWidth="1"/>
    <col min="12546" max="12546" width="37.5703125" style="1" customWidth="1"/>
    <col min="12547" max="12547" width="17.42578125" style="1" customWidth="1"/>
    <col min="12548" max="12548" width="17.28515625" style="1" customWidth="1"/>
    <col min="12549" max="12549" width="23.7109375" style="1"/>
    <col min="12550" max="12550" width="25.42578125" style="1" customWidth="1"/>
    <col min="12551" max="12551" width="19" style="1" customWidth="1"/>
    <col min="12552" max="12567" width="0" style="1" hidden="1" customWidth="1"/>
    <col min="12568" max="12794" width="9.28515625" style="1" customWidth="1"/>
    <col min="12795" max="12795" width="20" style="1" customWidth="1"/>
    <col min="12796" max="12796" width="32.7109375" style="1" customWidth="1"/>
    <col min="12797" max="12797" width="17.42578125" style="1" customWidth="1"/>
    <col min="12798" max="12798" width="17.28515625" style="1" customWidth="1"/>
    <col min="12799" max="12799" width="23.7109375" style="1"/>
    <col min="12800" max="12800" width="9.28515625" style="1" customWidth="1"/>
    <col min="12801" max="12801" width="28.42578125" style="1" customWidth="1"/>
    <col min="12802" max="12802" width="37.5703125" style="1" customWidth="1"/>
    <col min="12803" max="12803" width="17.42578125" style="1" customWidth="1"/>
    <col min="12804" max="12804" width="17.28515625" style="1" customWidth="1"/>
    <col min="12805" max="12805" width="23.7109375" style="1"/>
    <col min="12806" max="12806" width="25.42578125" style="1" customWidth="1"/>
    <col min="12807" max="12807" width="19" style="1" customWidth="1"/>
    <col min="12808" max="12823" width="0" style="1" hidden="1" customWidth="1"/>
    <col min="12824" max="13050" width="9.28515625" style="1" customWidth="1"/>
    <col min="13051" max="13051" width="20" style="1" customWidth="1"/>
    <col min="13052" max="13052" width="32.7109375" style="1" customWidth="1"/>
    <col min="13053" max="13053" width="17.42578125" style="1" customWidth="1"/>
    <col min="13054" max="13054" width="17.28515625" style="1" customWidth="1"/>
    <col min="13055" max="13055" width="23.7109375" style="1"/>
    <col min="13056" max="13056" width="9.28515625" style="1" customWidth="1"/>
    <col min="13057" max="13057" width="28.42578125" style="1" customWidth="1"/>
    <col min="13058" max="13058" width="37.5703125" style="1" customWidth="1"/>
    <col min="13059" max="13059" width="17.42578125" style="1" customWidth="1"/>
    <col min="13060" max="13060" width="17.28515625" style="1" customWidth="1"/>
    <col min="13061" max="13061" width="23.7109375" style="1"/>
    <col min="13062" max="13062" width="25.42578125" style="1" customWidth="1"/>
    <col min="13063" max="13063" width="19" style="1" customWidth="1"/>
    <col min="13064" max="13079" width="0" style="1" hidden="1" customWidth="1"/>
    <col min="13080" max="13306" width="9.28515625" style="1" customWidth="1"/>
    <col min="13307" max="13307" width="20" style="1" customWidth="1"/>
    <col min="13308" max="13308" width="32.7109375" style="1" customWidth="1"/>
    <col min="13309" max="13309" width="17.42578125" style="1" customWidth="1"/>
    <col min="13310" max="13310" width="17.28515625" style="1" customWidth="1"/>
    <col min="13311" max="13311" width="23.7109375" style="1"/>
    <col min="13312" max="13312" width="9.28515625" style="1" customWidth="1"/>
    <col min="13313" max="13313" width="28.42578125" style="1" customWidth="1"/>
    <col min="13314" max="13314" width="37.5703125" style="1" customWidth="1"/>
    <col min="13315" max="13315" width="17.42578125" style="1" customWidth="1"/>
    <col min="13316" max="13316" width="17.28515625" style="1" customWidth="1"/>
    <col min="13317" max="13317" width="23.7109375" style="1"/>
    <col min="13318" max="13318" width="25.42578125" style="1" customWidth="1"/>
    <col min="13319" max="13319" width="19" style="1" customWidth="1"/>
    <col min="13320" max="13335" width="0" style="1" hidden="1" customWidth="1"/>
    <col min="13336" max="13562" width="9.28515625" style="1" customWidth="1"/>
    <col min="13563" max="13563" width="20" style="1" customWidth="1"/>
    <col min="13564" max="13564" width="32.7109375" style="1" customWidth="1"/>
    <col min="13565" max="13565" width="17.42578125" style="1" customWidth="1"/>
    <col min="13566" max="13566" width="17.28515625" style="1" customWidth="1"/>
    <col min="13567" max="13567" width="23.7109375" style="1"/>
    <col min="13568" max="13568" width="9.28515625" style="1" customWidth="1"/>
    <col min="13569" max="13569" width="28.42578125" style="1" customWidth="1"/>
    <col min="13570" max="13570" width="37.5703125" style="1" customWidth="1"/>
    <col min="13571" max="13571" width="17.42578125" style="1" customWidth="1"/>
    <col min="13572" max="13572" width="17.28515625" style="1" customWidth="1"/>
    <col min="13573" max="13573" width="23.7109375" style="1"/>
    <col min="13574" max="13574" width="25.42578125" style="1" customWidth="1"/>
    <col min="13575" max="13575" width="19" style="1" customWidth="1"/>
    <col min="13576" max="13591" width="0" style="1" hidden="1" customWidth="1"/>
    <col min="13592" max="13818" width="9.28515625" style="1" customWidth="1"/>
    <col min="13819" max="13819" width="20" style="1" customWidth="1"/>
    <col min="13820" max="13820" width="32.7109375" style="1" customWidth="1"/>
    <col min="13821" max="13821" width="17.42578125" style="1" customWidth="1"/>
    <col min="13822" max="13822" width="17.28515625" style="1" customWidth="1"/>
    <col min="13823" max="13823" width="23.7109375" style="1"/>
    <col min="13824" max="13824" width="9.28515625" style="1" customWidth="1"/>
    <col min="13825" max="13825" width="28.42578125" style="1" customWidth="1"/>
    <col min="13826" max="13826" width="37.5703125" style="1" customWidth="1"/>
    <col min="13827" max="13827" width="17.42578125" style="1" customWidth="1"/>
    <col min="13828" max="13828" width="17.28515625" style="1" customWidth="1"/>
    <col min="13829" max="13829" width="23.7109375" style="1"/>
    <col min="13830" max="13830" width="25.42578125" style="1" customWidth="1"/>
    <col min="13831" max="13831" width="19" style="1" customWidth="1"/>
    <col min="13832" max="13847" width="0" style="1" hidden="1" customWidth="1"/>
    <col min="13848" max="14074" width="9.28515625" style="1" customWidth="1"/>
    <col min="14075" max="14075" width="20" style="1" customWidth="1"/>
    <col min="14076" max="14076" width="32.7109375" style="1" customWidth="1"/>
    <col min="14077" max="14077" width="17.42578125" style="1" customWidth="1"/>
    <col min="14078" max="14078" width="17.28515625" style="1" customWidth="1"/>
    <col min="14079" max="14079" width="23.7109375" style="1"/>
    <col min="14080" max="14080" width="9.28515625" style="1" customWidth="1"/>
    <col min="14081" max="14081" width="28.42578125" style="1" customWidth="1"/>
    <col min="14082" max="14082" width="37.5703125" style="1" customWidth="1"/>
    <col min="14083" max="14083" width="17.42578125" style="1" customWidth="1"/>
    <col min="14084" max="14084" width="17.28515625" style="1" customWidth="1"/>
    <col min="14085" max="14085" width="23.7109375" style="1"/>
    <col min="14086" max="14086" width="25.42578125" style="1" customWidth="1"/>
    <col min="14087" max="14087" width="19" style="1" customWidth="1"/>
    <col min="14088" max="14103" width="0" style="1" hidden="1" customWidth="1"/>
    <col min="14104" max="14330" width="9.28515625" style="1" customWidth="1"/>
    <col min="14331" max="14331" width="20" style="1" customWidth="1"/>
    <col min="14332" max="14332" width="32.7109375" style="1" customWidth="1"/>
    <col min="14333" max="14333" width="17.42578125" style="1" customWidth="1"/>
    <col min="14334" max="14334" width="17.28515625" style="1" customWidth="1"/>
    <col min="14335" max="14335" width="23.7109375" style="1"/>
    <col min="14336" max="14336" width="9.28515625" style="1" customWidth="1"/>
    <col min="14337" max="14337" width="28.42578125" style="1" customWidth="1"/>
    <col min="14338" max="14338" width="37.5703125" style="1" customWidth="1"/>
    <col min="14339" max="14339" width="17.42578125" style="1" customWidth="1"/>
    <col min="14340" max="14340" width="17.28515625" style="1" customWidth="1"/>
    <col min="14341" max="14341" width="23.7109375" style="1"/>
    <col min="14342" max="14342" width="25.42578125" style="1" customWidth="1"/>
    <col min="14343" max="14343" width="19" style="1" customWidth="1"/>
    <col min="14344" max="14359" width="0" style="1" hidden="1" customWidth="1"/>
    <col min="14360" max="14586" width="9.28515625" style="1" customWidth="1"/>
    <col min="14587" max="14587" width="20" style="1" customWidth="1"/>
    <col min="14588" max="14588" width="32.7109375" style="1" customWidth="1"/>
    <col min="14589" max="14589" width="17.42578125" style="1" customWidth="1"/>
    <col min="14590" max="14590" width="17.28515625" style="1" customWidth="1"/>
    <col min="14591" max="14591" width="23.7109375" style="1"/>
    <col min="14592" max="14592" width="9.28515625" style="1" customWidth="1"/>
    <col min="14593" max="14593" width="28.42578125" style="1" customWidth="1"/>
    <col min="14594" max="14594" width="37.5703125" style="1" customWidth="1"/>
    <col min="14595" max="14595" width="17.42578125" style="1" customWidth="1"/>
    <col min="14596" max="14596" width="17.28515625" style="1" customWidth="1"/>
    <col min="14597" max="14597" width="23.7109375" style="1"/>
    <col min="14598" max="14598" width="25.42578125" style="1" customWidth="1"/>
    <col min="14599" max="14599" width="19" style="1" customWidth="1"/>
    <col min="14600" max="14615" width="0" style="1" hidden="1" customWidth="1"/>
    <col min="14616" max="14842" width="9.28515625" style="1" customWidth="1"/>
    <col min="14843" max="14843" width="20" style="1" customWidth="1"/>
    <col min="14844" max="14844" width="32.7109375" style="1" customWidth="1"/>
    <col min="14845" max="14845" width="17.42578125" style="1" customWidth="1"/>
    <col min="14846" max="14846" width="17.28515625" style="1" customWidth="1"/>
    <col min="14847" max="14847" width="23.7109375" style="1"/>
    <col min="14848" max="14848" width="9.28515625" style="1" customWidth="1"/>
    <col min="14849" max="14849" width="28.42578125" style="1" customWidth="1"/>
    <col min="14850" max="14850" width="37.5703125" style="1" customWidth="1"/>
    <col min="14851" max="14851" width="17.42578125" style="1" customWidth="1"/>
    <col min="14852" max="14852" width="17.28515625" style="1" customWidth="1"/>
    <col min="14853" max="14853" width="23.7109375" style="1"/>
    <col min="14854" max="14854" width="25.42578125" style="1" customWidth="1"/>
    <col min="14855" max="14855" width="19" style="1" customWidth="1"/>
    <col min="14856" max="14871" width="0" style="1" hidden="1" customWidth="1"/>
    <col min="14872" max="15098" width="9.28515625" style="1" customWidth="1"/>
    <col min="15099" max="15099" width="20" style="1" customWidth="1"/>
    <col min="15100" max="15100" width="32.7109375" style="1" customWidth="1"/>
    <col min="15101" max="15101" width="17.42578125" style="1" customWidth="1"/>
    <col min="15102" max="15102" width="17.28515625" style="1" customWidth="1"/>
    <col min="15103" max="15103" width="23.7109375" style="1"/>
    <col min="15104" max="15104" width="9.28515625" style="1" customWidth="1"/>
    <col min="15105" max="15105" width="28.42578125" style="1" customWidth="1"/>
    <col min="15106" max="15106" width="37.5703125" style="1" customWidth="1"/>
    <col min="15107" max="15107" width="17.42578125" style="1" customWidth="1"/>
    <col min="15108" max="15108" width="17.28515625" style="1" customWidth="1"/>
    <col min="15109" max="15109" width="23.7109375" style="1"/>
    <col min="15110" max="15110" width="25.42578125" style="1" customWidth="1"/>
    <col min="15111" max="15111" width="19" style="1" customWidth="1"/>
    <col min="15112" max="15127" width="0" style="1" hidden="1" customWidth="1"/>
    <col min="15128" max="15354" width="9.28515625" style="1" customWidth="1"/>
    <col min="15355" max="15355" width="20" style="1" customWidth="1"/>
    <col min="15356" max="15356" width="32.7109375" style="1" customWidth="1"/>
    <col min="15357" max="15357" width="17.42578125" style="1" customWidth="1"/>
    <col min="15358" max="15358" width="17.28515625" style="1" customWidth="1"/>
    <col min="15359" max="15359" width="23.7109375" style="1"/>
    <col min="15360" max="15360" width="9.28515625" style="1" customWidth="1"/>
    <col min="15361" max="15361" width="28.42578125" style="1" customWidth="1"/>
    <col min="15362" max="15362" width="37.5703125" style="1" customWidth="1"/>
    <col min="15363" max="15363" width="17.42578125" style="1" customWidth="1"/>
    <col min="15364" max="15364" width="17.28515625" style="1" customWidth="1"/>
    <col min="15365" max="15365" width="23.7109375" style="1"/>
    <col min="15366" max="15366" width="25.42578125" style="1" customWidth="1"/>
    <col min="15367" max="15367" width="19" style="1" customWidth="1"/>
    <col min="15368" max="15383" width="0" style="1" hidden="1" customWidth="1"/>
    <col min="15384" max="15610" width="9.28515625" style="1" customWidth="1"/>
    <col min="15611" max="15611" width="20" style="1" customWidth="1"/>
    <col min="15612" max="15612" width="32.7109375" style="1" customWidth="1"/>
    <col min="15613" max="15613" width="17.42578125" style="1" customWidth="1"/>
    <col min="15614" max="15614" width="17.28515625" style="1" customWidth="1"/>
    <col min="15615" max="15615" width="23.7109375" style="1"/>
    <col min="15616" max="15616" width="9.28515625" style="1" customWidth="1"/>
    <col min="15617" max="15617" width="28.42578125" style="1" customWidth="1"/>
    <col min="15618" max="15618" width="37.5703125" style="1" customWidth="1"/>
    <col min="15619" max="15619" width="17.42578125" style="1" customWidth="1"/>
    <col min="15620" max="15620" width="17.28515625" style="1" customWidth="1"/>
    <col min="15621" max="15621" width="23.7109375" style="1"/>
    <col min="15622" max="15622" width="25.42578125" style="1" customWidth="1"/>
    <col min="15623" max="15623" width="19" style="1" customWidth="1"/>
    <col min="15624" max="15639" width="0" style="1" hidden="1" customWidth="1"/>
    <col min="15640" max="15866" width="9.28515625" style="1" customWidth="1"/>
    <col min="15867" max="15867" width="20" style="1" customWidth="1"/>
    <col min="15868" max="15868" width="32.7109375" style="1" customWidth="1"/>
    <col min="15869" max="15869" width="17.42578125" style="1" customWidth="1"/>
    <col min="15870" max="15870" width="17.28515625" style="1" customWidth="1"/>
    <col min="15871" max="15871" width="23.7109375" style="1"/>
    <col min="15872" max="15872" width="9.28515625" style="1" customWidth="1"/>
    <col min="15873" max="15873" width="28.42578125" style="1" customWidth="1"/>
    <col min="15874" max="15874" width="37.5703125" style="1" customWidth="1"/>
    <col min="15875" max="15875" width="17.42578125" style="1" customWidth="1"/>
    <col min="15876" max="15876" width="17.28515625" style="1" customWidth="1"/>
    <col min="15877" max="15877" width="23.7109375" style="1"/>
    <col min="15878" max="15878" width="25.42578125" style="1" customWidth="1"/>
    <col min="15879" max="15879" width="19" style="1" customWidth="1"/>
    <col min="15880" max="15895" width="0" style="1" hidden="1" customWidth="1"/>
    <col min="15896" max="16122" width="9.28515625" style="1" customWidth="1"/>
    <col min="16123" max="16123" width="20" style="1" customWidth="1"/>
    <col min="16124" max="16124" width="32.7109375" style="1" customWidth="1"/>
    <col min="16125" max="16125" width="17.42578125" style="1" customWidth="1"/>
    <col min="16126" max="16126" width="17.28515625" style="1" customWidth="1"/>
    <col min="16127" max="16127" width="23.7109375" style="1"/>
    <col min="16128" max="16128" width="9.28515625" style="1" customWidth="1"/>
    <col min="16129" max="16129" width="28.42578125" style="1" customWidth="1"/>
    <col min="16130" max="16130" width="37.5703125" style="1" customWidth="1"/>
    <col min="16131" max="16131" width="17.42578125" style="1" customWidth="1"/>
    <col min="16132" max="16132" width="17.28515625" style="1" customWidth="1"/>
    <col min="16133" max="16133" width="23.7109375" style="1"/>
    <col min="16134" max="16134" width="25.42578125" style="1" customWidth="1"/>
    <col min="16135" max="16135" width="19" style="1" customWidth="1"/>
    <col min="16136" max="16151" width="0" style="1" hidden="1" customWidth="1"/>
    <col min="16152" max="16378" width="9.28515625" style="1" customWidth="1"/>
    <col min="16379" max="16379" width="20" style="1" customWidth="1"/>
    <col min="16380" max="16380" width="32.7109375" style="1" customWidth="1"/>
    <col min="16381" max="16381" width="17.42578125" style="1" customWidth="1"/>
    <col min="16382" max="16384" width="17.28515625" style="1" customWidth="1"/>
  </cols>
  <sheetData>
    <row r="1" spans="2:17" ht="42.75" customHeight="1" thickBot="1" x14ac:dyDescent="0.25">
      <c r="B1" s="193" t="s">
        <v>148</v>
      </c>
      <c r="C1" s="194"/>
      <c r="D1" s="194"/>
      <c r="E1" s="115" t="s">
        <v>168</v>
      </c>
      <c r="F1" s="114" t="str">
        <f>K9</f>
        <v>June</v>
      </c>
      <c r="G1" s="114">
        <f>K8</f>
        <v>2026</v>
      </c>
      <c r="H1" s="113"/>
      <c r="I1" s="112"/>
      <c r="J1" s="111"/>
      <c r="K1" s="111"/>
      <c r="L1" s="111"/>
      <c r="M1" s="110"/>
      <c r="N1" s="110"/>
    </row>
    <row r="2" spans="2:17" ht="8.25" customHeight="1" thickBot="1" x14ac:dyDescent="0.25">
      <c r="B2" s="109"/>
      <c r="C2" s="13"/>
      <c r="D2" s="13"/>
      <c r="E2" s="13"/>
      <c r="F2" s="13"/>
      <c r="G2" s="13"/>
      <c r="H2" s="13"/>
      <c r="I2" s="13"/>
    </row>
    <row r="3" spans="2:17" ht="20.25" customHeight="1" x14ac:dyDescent="0.2">
      <c r="B3" s="108" t="s">
        <v>167</v>
      </c>
      <c r="C3" s="195" t="s">
        <v>166</v>
      </c>
      <c r="D3" s="195"/>
      <c r="E3" s="195"/>
      <c r="F3" s="107" t="s">
        <v>165</v>
      </c>
      <c r="G3" s="195" t="s">
        <v>164</v>
      </c>
      <c r="H3" s="196"/>
      <c r="I3" s="13"/>
    </row>
    <row r="4" spans="2:17" ht="111" customHeight="1" thickBot="1" x14ac:dyDescent="0.25">
      <c r="B4" s="30" t="s">
        <v>163</v>
      </c>
      <c r="C4" s="197" t="s">
        <v>162</v>
      </c>
      <c r="D4" s="198"/>
      <c r="E4" s="198"/>
      <c r="F4" s="116" t="s">
        <v>161</v>
      </c>
      <c r="G4" s="199" t="s">
        <v>169</v>
      </c>
      <c r="H4" s="200"/>
      <c r="I4" s="118"/>
    </row>
    <row r="5" spans="2:17" ht="20.25" customHeight="1" thickBot="1" x14ac:dyDescent="0.25">
      <c r="B5" s="13"/>
      <c r="C5" s="13"/>
      <c r="D5" s="13"/>
      <c r="E5" s="13"/>
      <c r="F5" s="13"/>
      <c r="G5" s="13"/>
      <c r="H5" s="13"/>
      <c r="I5" s="13"/>
    </row>
    <row r="6" spans="2:17" ht="24" customHeight="1" thickBot="1" x14ac:dyDescent="0.25">
      <c r="B6" s="201" t="s">
        <v>160</v>
      </c>
      <c r="C6" s="201"/>
      <c r="D6" s="201"/>
      <c r="E6" s="201"/>
      <c r="F6" s="202" t="str">
        <f>CONCATENATE(F1," 1, ",G1)</f>
        <v>June 1, 2026</v>
      </c>
      <c r="G6" s="202" t="e">
        <f>CONCATENATE(#REF!," 1, ",#REF!)</f>
        <v>#REF!</v>
      </c>
      <c r="H6" s="104"/>
      <c r="I6" s="13"/>
      <c r="J6" s="183" t="s">
        <v>158</v>
      </c>
      <c r="K6" s="184"/>
      <c r="M6" s="185" t="s">
        <v>157</v>
      </c>
      <c r="N6" s="130"/>
    </row>
    <row r="7" spans="2:17" ht="24" customHeight="1" x14ac:dyDescent="0.2">
      <c r="B7" s="190" t="s">
        <v>156</v>
      </c>
      <c r="C7" s="190"/>
      <c r="D7" s="190"/>
      <c r="E7" s="190"/>
      <c r="F7" s="93">
        <v>638</v>
      </c>
      <c r="G7" s="4" t="s">
        <v>146</v>
      </c>
      <c r="H7" s="4"/>
      <c r="I7" s="4"/>
      <c r="J7" s="103"/>
      <c r="K7" s="102"/>
      <c r="M7" s="186"/>
      <c r="N7" s="187"/>
    </row>
    <row r="8" spans="2:17" ht="24" customHeight="1" x14ac:dyDescent="0.2">
      <c r="B8" s="177" t="s">
        <v>155</v>
      </c>
      <c r="C8" s="177"/>
      <c r="D8" s="177"/>
      <c r="E8" s="177"/>
      <c r="F8" s="177"/>
      <c r="G8" s="177"/>
      <c r="H8" s="177"/>
      <c r="I8" s="117"/>
      <c r="J8" s="92" t="s">
        <v>154</v>
      </c>
      <c r="K8" s="101">
        <v>2026</v>
      </c>
      <c r="M8" s="188"/>
      <c r="N8" s="189"/>
    </row>
    <row r="9" spans="2:17" ht="24" customHeight="1" x14ac:dyDescent="0.2">
      <c r="B9" s="177" t="s">
        <v>153</v>
      </c>
      <c r="C9" s="177"/>
      <c r="D9" s="177"/>
      <c r="E9" s="177"/>
      <c r="F9" s="177"/>
      <c r="G9" s="177"/>
      <c r="H9" s="177"/>
      <c r="I9" s="117"/>
      <c r="J9" s="92" t="s">
        <v>152</v>
      </c>
      <c r="K9" s="101" t="s">
        <v>124</v>
      </c>
      <c r="L9" s="100"/>
      <c r="M9" s="79" t="s">
        <v>151</v>
      </c>
      <c r="N9" s="78">
        <v>2026</v>
      </c>
    </row>
    <row r="10" spans="2:17" ht="24" customHeight="1" thickBot="1" x14ac:dyDescent="0.25">
      <c r="B10" s="191" t="s">
        <v>150</v>
      </c>
      <c r="C10" s="191"/>
      <c r="D10" s="192" t="str">
        <f>CONCATENATE("The ",F1," ",G1," Average is")</f>
        <v>The June 2026 Average is</v>
      </c>
      <c r="E10" s="192"/>
      <c r="F10" s="192"/>
      <c r="G10" s="99">
        <f>K13</f>
        <v>793</v>
      </c>
      <c r="H10" s="98" t="s">
        <v>0</v>
      </c>
      <c r="I10" s="97"/>
      <c r="J10" s="96"/>
      <c r="K10" s="95"/>
      <c r="M10" s="75" t="s">
        <v>106</v>
      </c>
      <c r="N10" s="77" t="s">
        <v>105</v>
      </c>
    </row>
    <row r="11" spans="2:17" ht="24" customHeight="1" thickBot="1" x14ac:dyDescent="0.25">
      <c r="B11" s="180" t="s">
        <v>149</v>
      </c>
      <c r="C11" s="180"/>
      <c r="D11" s="180"/>
      <c r="E11" s="180"/>
      <c r="F11" s="180"/>
      <c r="G11" s="180"/>
      <c r="H11" s="180"/>
      <c r="I11" s="94"/>
      <c r="J11" s="181" t="s">
        <v>148</v>
      </c>
      <c r="K11" s="182"/>
      <c r="M11" s="75" t="s">
        <v>103</v>
      </c>
      <c r="N11" s="88" t="s">
        <v>7</v>
      </c>
      <c r="P11" s="3"/>
      <c r="Q11" s="3"/>
    </row>
    <row r="12" spans="2:17" ht="24" customHeight="1" x14ac:dyDescent="0.2">
      <c r="B12" s="177" t="s">
        <v>147</v>
      </c>
      <c r="C12" s="177"/>
      <c r="D12" s="177"/>
      <c r="E12" s="177"/>
      <c r="F12" s="93">
        <v>638</v>
      </c>
      <c r="G12" s="4" t="s">
        <v>146</v>
      </c>
      <c r="I12" s="4"/>
      <c r="J12" s="92" t="s">
        <v>145</v>
      </c>
      <c r="K12" s="91">
        <v>638</v>
      </c>
      <c r="M12" s="75" t="s">
        <v>101</v>
      </c>
      <c r="N12" s="88" t="s">
        <v>7</v>
      </c>
      <c r="P12" s="3"/>
      <c r="Q12" s="3"/>
    </row>
    <row r="13" spans="2:17" ht="24" customHeight="1" thickBot="1" x14ac:dyDescent="0.25">
      <c r="B13" s="177" t="s">
        <v>144</v>
      </c>
      <c r="C13" s="177"/>
      <c r="D13" s="177"/>
      <c r="E13" s="177"/>
      <c r="F13" s="177"/>
      <c r="G13" s="177"/>
      <c r="H13" s="177"/>
      <c r="I13" s="117"/>
      <c r="J13" s="90" t="s">
        <v>143</v>
      </c>
      <c r="K13" s="89">
        <v>793</v>
      </c>
      <c r="M13" s="75" t="s">
        <v>99</v>
      </c>
      <c r="N13" s="88" t="s">
        <v>7</v>
      </c>
      <c r="P13" s="3"/>
      <c r="Q13" s="3"/>
    </row>
    <row r="14" spans="2:17" ht="24" customHeight="1" x14ac:dyDescent="0.2">
      <c r="B14" s="177" t="s">
        <v>142</v>
      </c>
      <c r="C14" s="177"/>
      <c r="D14" s="177"/>
      <c r="E14" s="177"/>
      <c r="F14" s="177"/>
      <c r="G14" s="177"/>
      <c r="H14" s="177"/>
      <c r="I14" s="117"/>
      <c r="J14" s="1"/>
      <c r="K14" s="1"/>
      <c r="M14" s="75" t="s">
        <v>97</v>
      </c>
      <c r="N14" s="74">
        <v>730</v>
      </c>
      <c r="P14" s="3"/>
      <c r="Q14" s="3"/>
    </row>
    <row r="15" spans="2:17" ht="24" customHeight="1" x14ac:dyDescent="0.2">
      <c r="B15" s="177" t="s">
        <v>141</v>
      </c>
      <c r="C15" s="177"/>
      <c r="D15" s="177"/>
      <c r="E15" s="177"/>
      <c r="F15" s="177"/>
      <c r="G15" s="177"/>
      <c r="H15" s="177"/>
      <c r="I15" s="117"/>
      <c r="J15" s="1"/>
      <c r="K15" s="1"/>
      <c r="M15" s="75" t="s">
        <v>126</v>
      </c>
      <c r="N15" s="74">
        <v>777</v>
      </c>
      <c r="P15" s="3"/>
      <c r="Q15" s="3"/>
    </row>
    <row r="16" spans="2:17" ht="24" customHeight="1" x14ac:dyDescent="0.2">
      <c r="B16" s="177" t="s">
        <v>140</v>
      </c>
      <c r="C16" s="177"/>
      <c r="D16" s="177"/>
      <c r="E16" s="177"/>
      <c r="F16" s="177"/>
      <c r="G16" s="177"/>
      <c r="H16" s="177"/>
      <c r="I16" s="117"/>
      <c r="J16" s="1"/>
      <c r="K16" s="1"/>
      <c r="M16" s="75" t="s">
        <v>124</v>
      </c>
      <c r="N16" s="74">
        <v>793</v>
      </c>
      <c r="P16" s="3"/>
      <c r="Q16" s="3"/>
    </row>
    <row r="17" spans="2:17" ht="24" customHeight="1" x14ac:dyDescent="0.2">
      <c r="B17" s="177" t="s">
        <v>139</v>
      </c>
      <c r="C17" s="177"/>
      <c r="D17" s="177"/>
      <c r="E17" s="177"/>
      <c r="F17" s="177"/>
      <c r="G17" s="177"/>
      <c r="H17" s="177"/>
      <c r="I17" s="117"/>
      <c r="J17" s="1"/>
      <c r="K17" s="1"/>
      <c r="M17" s="75" t="s">
        <v>123</v>
      </c>
      <c r="N17" s="74"/>
      <c r="P17" s="3"/>
      <c r="Q17" s="3"/>
    </row>
    <row r="18" spans="2:17" ht="24" customHeight="1" thickBot="1" x14ac:dyDescent="0.25">
      <c r="B18" s="178" t="s">
        <v>138</v>
      </c>
      <c r="C18" s="179"/>
      <c r="D18" s="179"/>
      <c r="E18" s="179"/>
      <c r="F18" s="179"/>
      <c r="G18" s="179"/>
      <c r="H18" s="179"/>
      <c r="I18" s="85"/>
      <c r="J18" s="84"/>
      <c r="K18" s="82"/>
      <c r="M18" s="75" t="s">
        <v>120</v>
      </c>
      <c r="N18" s="74"/>
      <c r="P18" s="3"/>
      <c r="Q18" s="3"/>
    </row>
    <row r="19" spans="2:17" ht="33.6" customHeight="1" thickBot="1" x14ac:dyDescent="0.25">
      <c r="B19" s="152" t="s">
        <v>137</v>
      </c>
      <c r="C19" s="137"/>
      <c r="D19" s="137"/>
      <c r="E19" s="137"/>
      <c r="F19" s="137"/>
      <c r="G19" s="137"/>
      <c r="H19" s="138"/>
      <c r="I19" s="29"/>
      <c r="J19" s="83"/>
      <c r="K19" s="82"/>
      <c r="M19" s="75" t="s">
        <v>116</v>
      </c>
      <c r="N19" s="74"/>
      <c r="P19" s="3"/>
      <c r="Q19" s="3"/>
    </row>
    <row r="20" spans="2:17" ht="40.5" customHeight="1" thickBot="1" x14ac:dyDescent="0.25">
      <c r="B20" s="45" t="s">
        <v>40</v>
      </c>
      <c r="C20" s="26" t="s">
        <v>39</v>
      </c>
      <c r="D20" s="25" t="s">
        <v>38</v>
      </c>
      <c r="E20" s="25" t="s">
        <v>64</v>
      </c>
      <c r="F20" s="25" t="s">
        <v>36</v>
      </c>
      <c r="G20" s="153" t="s">
        <v>136</v>
      </c>
      <c r="H20" s="154"/>
      <c r="I20" s="28"/>
      <c r="K20" s="82"/>
      <c r="L20" s="1"/>
      <c r="M20" s="75" t="s">
        <v>113</v>
      </c>
      <c r="N20" s="74"/>
      <c r="P20" s="3"/>
      <c r="Q20" s="3"/>
    </row>
    <row r="21" spans="2:17" ht="29.1" customHeight="1" thickBot="1" x14ac:dyDescent="0.25">
      <c r="B21" s="81" t="s">
        <v>135</v>
      </c>
      <c r="C21" s="80" t="s">
        <v>134</v>
      </c>
      <c r="D21" s="22">
        <v>100</v>
      </c>
      <c r="E21" s="21">
        <v>0.2</v>
      </c>
      <c r="F21" s="20">
        <v>100.2</v>
      </c>
      <c r="G21" s="146">
        <f t="shared" ref="G21:G50" si="0">IF((ABS((($K$13-$K$12)/235)*F21/100))&gt;0.01, ((($K$13-$K$12)/235)*F21/100), 0)</f>
        <v>0.66089361702127658</v>
      </c>
      <c r="H21" s="147" t="e">
        <f t="shared" ref="H21:H26" si="1">IF((ABS((J13-J12)*E21/100))&gt;0.1, (J13-J12)*E21/100, 0)</f>
        <v>#VALUE!</v>
      </c>
      <c r="I21" s="28"/>
      <c r="M21" s="73" t="s">
        <v>110</v>
      </c>
      <c r="N21" s="72"/>
    </row>
    <row r="22" spans="2:17" ht="29.1" customHeight="1" x14ac:dyDescent="0.2">
      <c r="B22" s="64">
        <v>702.30010000000004</v>
      </c>
      <c r="C22" s="63" t="s">
        <v>133</v>
      </c>
      <c r="D22" s="32">
        <v>55</v>
      </c>
      <c r="E22" s="32">
        <v>1.7</v>
      </c>
      <c r="F22" s="31">
        <v>56.7</v>
      </c>
      <c r="G22" s="150">
        <f t="shared" si="0"/>
        <v>0.37397872340425531</v>
      </c>
      <c r="H22" s="151" t="e">
        <f t="shared" si="1"/>
        <v>#VALUE!</v>
      </c>
      <c r="I22" s="28"/>
      <c r="M22" s="79"/>
      <c r="N22" s="78">
        <v>2027</v>
      </c>
    </row>
    <row r="23" spans="2:17" ht="29.1" customHeight="1" x14ac:dyDescent="0.2">
      <c r="B23" s="64">
        <v>702.30020000000002</v>
      </c>
      <c r="C23" s="63" t="s">
        <v>132</v>
      </c>
      <c r="D23" s="32">
        <v>55</v>
      </c>
      <c r="E23" s="32">
        <v>1.7</v>
      </c>
      <c r="F23" s="31">
        <v>56.7</v>
      </c>
      <c r="G23" s="150">
        <f t="shared" si="0"/>
        <v>0.37397872340425531</v>
      </c>
      <c r="H23" s="151">
        <f t="shared" si="1"/>
        <v>0</v>
      </c>
      <c r="I23" s="28"/>
      <c r="M23" s="75" t="s">
        <v>106</v>
      </c>
      <c r="N23" s="77" t="s">
        <v>105</v>
      </c>
    </row>
    <row r="24" spans="2:17" ht="29.1" customHeight="1" x14ac:dyDescent="0.2">
      <c r="B24" s="64">
        <v>702.31010000000003</v>
      </c>
      <c r="C24" s="63" t="s">
        <v>131</v>
      </c>
      <c r="D24" s="32">
        <v>63</v>
      </c>
      <c r="E24" s="32">
        <v>2.7</v>
      </c>
      <c r="F24" s="31">
        <v>65.7</v>
      </c>
      <c r="G24" s="150">
        <f t="shared" si="0"/>
        <v>0.43334042553191487</v>
      </c>
      <c r="H24" s="151">
        <f t="shared" si="1"/>
        <v>0</v>
      </c>
      <c r="I24" s="28"/>
      <c r="M24" s="75" t="s">
        <v>103</v>
      </c>
      <c r="N24" s="74"/>
    </row>
    <row r="25" spans="2:17" ht="29.1" customHeight="1" x14ac:dyDescent="0.2">
      <c r="B25" s="64">
        <v>702.31020000000001</v>
      </c>
      <c r="C25" s="63" t="s">
        <v>130</v>
      </c>
      <c r="D25" s="32">
        <v>63</v>
      </c>
      <c r="E25" s="32">
        <v>2.7</v>
      </c>
      <c r="F25" s="31">
        <v>65.7</v>
      </c>
      <c r="G25" s="150">
        <f t="shared" si="0"/>
        <v>0.43334042553191487</v>
      </c>
      <c r="H25" s="151">
        <f t="shared" si="1"/>
        <v>0</v>
      </c>
      <c r="I25" s="28"/>
      <c r="M25" s="75" t="s">
        <v>101</v>
      </c>
      <c r="N25" s="74"/>
    </row>
    <row r="26" spans="2:17" ht="29.1" customHeight="1" x14ac:dyDescent="0.2">
      <c r="B26" s="64">
        <v>702.32010000000002</v>
      </c>
      <c r="C26" s="63" t="s">
        <v>129</v>
      </c>
      <c r="D26" s="32">
        <v>65</v>
      </c>
      <c r="E26" s="32">
        <v>8.1999999999999993</v>
      </c>
      <c r="F26" s="31">
        <v>73.2</v>
      </c>
      <c r="G26" s="150">
        <f t="shared" si="0"/>
        <v>0.48280851063829788</v>
      </c>
      <c r="H26" s="151">
        <f t="shared" si="1"/>
        <v>0</v>
      </c>
      <c r="I26" s="28"/>
      <c r="M26" s="75" t="s">
        <v>99</v>
      </c>
      <c r="N26" s="74"/>
    </row>
    <row r="27" spans="2:17" ht="29.1" customHeight="1" x14ac:dyDescent="0.2">
      <c r="B27" s="64">
        <v>702.33010000000002</v>
      </c>
      <c r="C27" s="63" t="s">
        <v>128</v>
      </c>
      <c r="D27" s="32">
        <v>65</v>
      </c>
      <c r="E27" s="32">
        <v>8.1999999999999993</v>
      </c>
      <c r="F27" s="31">
        <v>73.2</v>
      </c>
      <c r="G27" s="150">
        <f t="shared" si="0"/>
        <v>0.48280851063829788</v>
      </c>
      <c r="H27" s="151" t="e">
        <f>IF((ABS((#REF!-J18)*E27/100))&gt;0.1, (#REF!-J18)*E27/100, 0)</f>
        <v>#REF!</v>
      </c>
      <c r="I27" s="28"/>
      <c r="M27" s="75" t="s">
        <v>97</v>
      </c>
      <c r="N27" s="74"/>
    </row>
    <row r="28" spans="2:17" ht="29.1" customHeight="1" x14ac:dyDescent="0.2">
      <c r="B28" s="64">
        <v>702.34010000000001</v>
      </c>
      <c r="C28" s="63" t="s">
        <v>127</v>
      </c>
      <c r="D28" s="32">
        <v>65</v>
      </c>
      <c r="E28" s="32">
        <v>2.7</v>
      </c>
      <c r="F28" s="31">
        <v>67.7</v>
      </c>
      <c r="G28" s="150">
        <f t="shared" si="0"/>
        <v>0.44653191489361704</v>
      </c>
      <c r="H28" s="151" t="e">
        <f>IF((ABS((#REF!-#REF!)*E28/100))&gt;0.1, (#REF!-#REF!)*E28/100, 0)</f>
        <v>#REF!</v>
      </c>
      <c r="I28" s="28"/>
      <c r="M28" s="75" t="s">
        <v>126</v>
      </c>
      <c r="N28" s="74"/>
    </row>
    <row r="29" spans="2:17" ht="29.1" customHeight="1" x14ac:dyDescent="0.2">
      <c r="B29" s="64">
        <v>702.34019999999998</v>
      </c>
      <c r="C29" s="63" t="s">
        <v>125</v>
      </c>
      <c r="D29" s="32">
        <v>65</v>
      </c>
      <c r="E29" s="76">
        <v>8.1999999999999993</v>
      </c>
      <c r="F29" s="31">
        <v>73.2</v>
      </c>
      <c r="G29" s="150">
        <f t="shared" si="0"/>
        <v>0.48280851063829788</v>
      </c>
      <c r="H29" s="151" t="e">
        <f>IF((ABS((J19-#REF!)*E29/100))&gt;0.1, (J19-#REF!)*E29/100, 0)</f>
        <v>#REF!</v>
      </c>
      <c r="I29" s="28"/>
      <c r="M29" s="75" t="s">
        <v>124</v>
      </c>
      <c r="N29" s="74"/>
    </row>
    <row r="30" spans="2:17" ht="29.1" customHeight="1" x14ac:dyDescent="0.2">
      <c r="B30" s="64">
        <v>702.3501</v>
      </c>
      <c r="C30" s="63" t="s">
        <v>121</v>
      </c>
      <c r="D30" s="32">
        <v>57</v>
      </c>
      <c r="E30" s="32">
        <v>0.2</v>
      </c>
      <c r="F30" s="31">
        <v>57.2</v>
      </c>
      <c r="G30" s="150">
        <f t="shared" si="0"/>
        <v>0.37727659574468086</v>
      </c>
      <c r="H30" s="151">
        <f>IF((ABS((J20-J19)*E30/100))&gt;0.1, (J20-J19)*E30/100, 0)</f>
        <v>0</v>
      </c>
      <c r="I30" s="28"/>
      <c r="M30" s="75" t="s">
        <v>123</v>
      </c>
      <c r="N30" s="74"/>
    </row>
    <row r="31" spans="2:17" ht="29.1" customHeight="1" x14ac:dyDescent="0.2">
      <c r="B31" s="71" t="s">
        <v>122</v>
      </c>
      <c r="C31" s="70" t="s">
        <v>121</v>
      </c>
      <c r="D31" s="69">
        <v>65</v>
      </c>
      <c r="E31" s="69">
        <v>0.2</v>
      </c>
      <c r="F31" s="67">
        <v>65.2</v>
      </c>
      <c r="G31" s="175">
        <f t="shared" si="0"/>
        <v>0.43004255319148932</v>
      </c>
      <c r="H31" s="176" t="e">
        <f>IF((ABS((#REF!-J20)*E31/100))&gt;0.1, (#REF!-J20)*E31/100, 0)</f>
        <v>#REF!</v>
      </c>
      <c r="I31" s="28"/>
      <c r="M31" s="75" t="s">
        <v>120</v>
      </c>
      <c r="N31" s="74"/>
    </row>
    <row r="32" spans="2:17" ht="29.1" customHeight="1" x14ac:dyDescent="0.2">
      <c r="B32" s="64">
        <v>702.36009999999999</v>
      </c>
      <c r="C32" s="63" t="s">
        <v>117</v>
      </c>
      <c r="D32" s="32">
        <v>57</v>
      </c>
      <c r="E32" s="32">
        <v>0.2</v>
      </c>
      <c r="F32" s="31">
        <v>57.2</v>
      </c>
      <c r="G32" s="150">
        <f t="shared" si="0"/>
        <v>0.37727659574468086</v>
      </c>
      <c r="H32" s="151" t="e">
        <f>IF((ABS((#REF!-#REF!)*E32/100))&gt;0.1, (#REF!-#REF!)*E32/100, 0)</f>
        <v>#REF!</v>
      </c>
      <c r="I32" s="28"/>
      <c r="M32" s="75" t="s">
        <v>119</v>
      </c>
      <c r="N32" s="74"/>
    </row>
    <row r="33" spans="2:14" ht="29.1" customHeight="1" x14ac:dyDescent="0.2">
      <c r="B33" s="71" t="s">
        <v>118</v>
      </c>
      <c r="C33" s="70" t="s">
        <v>117</v>
      </c>
      <c r="D33" s="69">
        <v>65</v>
      </c>
      <c r="E33" s="69">
        <v>0.2</v>
      </c>
      <c r="F33" s="67">
        <v>65.2</v>
      </c>
      <c r="G33" s="175">
        <f t="shared" si="0"/>
        <v>0.43004255319148932</v>
      </c>
      <c r="H33" s="176" t="e">
        <f>IF((ABS((#REF!-#REF!)*E33/100))&gt;0.1, (#REF!-#REF!)*E33/100, 0)</f>
        <v>#REF!</v>
      </c>
      <c r="I33" s="28"/>
      <c r="M33" s="75" t="s">
        <v>116</v>
      </c>
      <c r="N33" s="74"/>
    </row>
    <row r="34" spans="2:14" ht="29.1" customHeight="1" x14ac:dyDescent="0.2">
      <c r="B34" s="64" t="s">
        <v>115</v>
      </c>
      <c r="C34" s="63" t="s">
        <v>114</v>
      </c>
      <c r="D34" s="32">
        <v>63</v>
      </c>
      <c r="E34" s="32">
        <v>2.7</v>
      </c>
      <c r="F34" s="31">
        <v>65.7</v>
      </c>
      <c r="G34" s="150">
        <f t="shared" si="0"/>
        <v>0.43334042553191487</v>
      </c>
      <c r="H34" s="151" t="e">
        <f>IF((ABS((#REF!-#REF!)*E34/100))&gt;0.1, (#REF!-#REF!)*E34/100, 0)</f>
        <v>#REF!</v>
      </c>
      <c r="I34" s="28"/>
      <c r="M34" s="75" t="s">
        <v>113</v>
      </c>
      <c r="N34" s="74"/>
    </row>
    <row r="35" spans="2:14" ht="29.1" customHeight="1" thickBot="1" x14ac:dyDescent="0.25">
      <c r="B35" s="64" t="s">
        <v>112</v>
      </c>
      <c r="C35" s="63" t="s">
        <v>111</v>
      </c>
      <c r="D35" s="32">
        <v>63</v>
      </c>
      <c r="E35" s="32">
        <v>2.7</v>
      </c>
      <c r="F35" s="31">
        <v>65.7</v>
      </c>
      <c r="G35" s="150">
        <f t="shared" si="0"/>
        <v>0.43334042553191487</v>
      </c>
      <c r="H35" s="151" t="e">
        <f>IF((ABS((#REF!-#REF!)*E35/100))&gt;0.1, (#REF!-#REF!)*E35/100, 0)</f>
        <v>#REF!</v>
      </c>
      <c r="I35" s="28"/>
      <c r="M35" s="73" t="s">
        <v>110</v>
      </c>
      <c r="N35" s="72"/>
    </row>
    <row r="36" spans="2:14" ht="29.1" customHeight="1" x14ac:dyDescent="0.2">
      <c r="B36" s="64" t="s">
        <v>109</v>
      </c>
      <c r="C36" s="63" t="s">
        <v>108</v>
      </c>
      <c r="D36" s="32">
        <v>65</v>
      </c>
      <c r="E36" s="32">
        <v>8.1999999999999993</v>
      </c>
      <c r="F36" s="31">
        <v>73.2</v>
      </c>
      <c r="G36" s="150">
        <f t="shared" si="0"/>
        <v>0.48280851063829788</v>
      </c>
      <c r="H36" s="151" t="e">
        <f>IF((ABS((#REF!-#REF!)*E36/100))&gt;0.1, (#REF!-#REF!)*E36/100, 0)</f>
        <v>#REF!</v>
      </c>
      <c r="I36" s="28"/>
      <c r="M36" s="79"/>
      <c r="N36" s="78">
        <v>2028</v>
      </c>
    </row>
    <row r="37" spans="2:14" ht="29.1" customHeight="1" x14ac:dyDescent="0.2">
      <c r="B37" s="64">
        <v>702.40009999999995</v>
      </c>
      <c r="C37" s="63" t="s">
        <v>107</v>
      </c>
      <c r="D37" s="32">
        <v>60</v>
      </c>
      <c r="E37" s="32">
        <v>2.7</v>
      </c>
      <c r="F37" s="31">
        <v>62.7</v>
      </c>
      <c r="G37" s="150">
        <f t="shared" si="0"/>
        <v>0.4135531914893617</v>
      </c>
      <c r="H37" s="151" t="e">
        <f>IF((ABS((#REF!-#REF!)*E37/100))&gt;0.1, (#REF!-#REF!)*E37/100, 0)</f>
        <v>#REF!</v>
      </c>
      <c r="I37" s="28"/>
      <c r="M37" s="75" t="s">
        <v>106</v>
      </c>
      <c r="N37" s="77" t="s">
        <v>105</v>
      </c>
    </row>
    <row r="38" spans="2:14" ht="29.1" customHeight="1" x14ac:dyDescent="0.2">
      <c r="B38" s="64">
        <v>702.40020000000004</v>
      </c>
      <c r="C38" s="63" t="s">
        <v>104</v>
      </c>
      <c r="D38" s="32">
        <v>60</v>
      </c>
      <c r="E38" s="76">
        <v>2.7</v>
      </c>
      <c r="F38" s="31">
        <v>62.7</v>
      </c>
      <c r="G38" s="150">
        <f t="shared" si="0"/>
        <v>0.4135531914893617</v>
      </c>
      <c r="H38" s="151" t="e">
        <f>IF((ABS((#REF!-#REF!)*E38/100))&gt;0.1, (#REF!-#REF!)*E38/100, 0)</f>
        <v>#REF!</v>
      </c>
      <c r="I38" s="28"/>
      <c r="M38" s="75" t="s">
        <v>103</v>
      </c>
      <c r="N38" s="74"/>
    </row>
    <row r="39" spans="2:14" ht="29.1" customHeight="1" x14ac:dyDescent="0.2">
      <c r="B39" s="64">
        <v>702.41010000000006</v>
      </c>
      <c r="C39" s="63" t="s">
        <v>102</v>
      </c>
      <c r="D39" s="32">
        <v>65</v>
      </c>
      <c r="E39" s="32">
        <v>2.7</v>
      </c>
      <c r="F39" s="31">
        <v>67.7</v>
      </c>
      <c r="G39" s="150">
        <f t="shared" si="0"/>
        <v>0.44653191489361704</v>
      </c>
      <c r="H39" s="151" t="e">
        <f>IF((ABS((#REF!-#REF!)*E39/100))&gt;0.1, (#REF!-#REF!)*E39/100, 0)</f>
        <v>#REF!</v>
      </c>
      <c r="I39" s="28"/>
      <c r="M39" s="75" t="s">
        <v>101</v>
      </c>
      <c r="N39" s="74"/>
    </row>
    <row r="40" spans="2:14" ht="29.1" customHeight="1" x14ac:dyDescent="0.2">
      <c r="B40" s="64">
        <v>702.42010000000005</v>
      </c>
      <c r="C40" s="63" t="s">
        <v>100</v>
      </c>
      <c r="D40" s="32">
        <v>65</v>
      </c>
      <c r="E40" s="32">
        <v>10.199999999999999</v>
      </c>
      <c r="F40" s="31">
        <v>75.2</v>
      </c>
      <c r="G40" s="150">
        <f t="shared" si="0"/>
        <v>0.496</v>
      </c>
      <c r="H40" s="151" t="e">
        <f>IF((ABS((#REF!-#REF!)*E40/100))&gt;0.1, (#REF!-#REF!)*E40/100, 0)</f>
        <v>#REF!</v>
      </c>
      <c r="I40" s="28"/>
      <c r="M40" s="75" t="s">
        <v>99</v>
      </c>
      <c r="N40" s="74"/>
    </row>
    <row r="41" spans="2:14" ht="29.1" customHeight="1" thickBot="1" x14ac:dyDescent="0.25">
      <c r="B41" s="64">
        <v>702.43010000000004</v>
      </c>
      <c r="C41" s="63" t="s">
        <v>98</v>
      </c>
      <c r="D41" s="32">
        <v>65</v>
      </c>
      <c r="E41" s="32">
        <v>10.199999999999999</v>
      </c>
      <c r="F41" s="31">
        <v>75.2</v>
      </c>
      <c r="G41" s="150">
        <f t="shared" si="0"/>
        <v>0.496</v>
      </c>
      <c r="H41" s="151" t="e">
        <f>IF((ABS((#REF!-#REF!)*E41/100))&gt;0.1, (#REF!-#REF!)*E41/100, 0)</f>
        <v>#REF!</v>
      </c>
      <c r="I41" s="28"/>
      <c r="M41" s="73" t="s">
        <v>97</v>
      </c>
      <c r="N41" s="72"/>
    </row>
    <row r="42" spans="2:14" ht="29.1" customHeight="1" x14ac:dyDescent="0.2">
      <c r="B42" s="64" t="s">
        <v>96</v>
      </c>
      <c r="C42" s="63" t="s">
        <v>94</v>
      </c>
      <c r="D42" s="32">
        <v>57</v>
      </c>
      <c r="E42" s="32">
        <v>0.2</v>
      </c>
      <c r="F42" s="31">
        <v>57.2</v>
      </c>
      <c r="G42" s="150">
        <f t="shared" si="0"/>
        <v>0.37727659574468086</v>
      </c>
      <c r="H42" s="151" t="e">
        <f>IF((ABS((#REF!-#REF!)*E42/100))&gt;0.1, (#REF!-#REF!)*E42/100, 0)</f>
        <v>#REF!</v>
      </c>
      <c r="I42" s="28"/>
    </row>
    <row r="43" spans="2:14" ht="29.1" customHeight="1" x14ac:dyDescent="0.2">
      <c r="B43" s="71" t="s">
        <v>95</v>
      </c>
      <c r="C43" s="70" t="s">
        <v>94</v>
      </c>
      <c r="D43" s="69">
        <v>65</v>
      </c>
      <c r="E43" s="69">
        <v>0.2</v>
      </c>
      <c r="F43" s="67">
        <v>65.2</v>
      </c>
      <c r="G43" s="175">
        <f t="shared" si="0"/>
        <v>0.43004255319148932</v>
      </c>
      <c r="H43" s="176" t="e">
        <f>IF((ABS((#REF!-#REF!)*E43/100))&gt;0.1, (#REF!-#REF!)*E43/100, 0)</f>
        <v>#REF!</v>
      </c>
      <c r="I43" s="28"/>
    </row>
    <row r="44" spans="2:14" ht="29.1" customHeight="1" x14ac:dyDescent="0.2">
      <c r="B44" s="64" t="s">
        <v>93</v>
      </c>
      <c r="C44" s="63" t="s">
        <v>91</v>
      </c>
      <c r="D44" s="32">
        <v>57</v>
      </c>
      <c r="E44" s="32">
        <v>0.2</v>
      </c>
      <c r="F44" s="31">
        <v>57.2</v>
      </c>
      <c r="G44" s="150">
        <f t="shared" si="0"/>
        <v>0.37727659574468086</v>
      </c>
      <c r="H44" s="151" t="e">
        <f>IF((ABS((#REF!-#REF!)*E44/100))&gt;0.1, (#REF!-#REF!)*E44/100, 0)</f>
        <v>#REF!</v>
      </c>
      <c r="I44" s="28"/>
    </row>
    <row r="45" spans="2:14" ht="29.1" customHeight="1" x14ac:dyDescent="0.2">
      <c r="B45" s="71" t="s">
        <v>92</v>
      </c>
      <c r="C45" s="70" t="s">
        <v>91</v>
      </c>
      <c r="D45" s="69">
        <v>65</v>
      </c>
      <c r="E45" s="68">
        <v>0.2</v>
      </c>
      <c r="F45" s="67">
        <v>65.2</v>
      </c>
      <c r="G45" s="175">
        <f t="shared" si="0"/>
        <v>0.43004255319148932</v>
      </c>
      <c r="H45" s="176" t="e">
        <f>IF((ABS((#REF!-#REF!)*E45/100))&gt;0.1, (#REF!-#REF!)*E45/100, 0)</f>
        <v>#REF!</v>
      </c>
      <c r="I45" s="28"/>
    </row>
    <row r="46" spans="2:14" ht="29.1" customHeight="1" x14ac:dyDescent="0.2">
      <c r="B46" s="64">
        <v>702.46010000000001</v>
      </c>
      <c r="C46" s="63" t="s">
        <v>90</v>
      </c>
      <c r="D46" s="32">
        <v>62</v>
      </c>
      <c r="E46" s="32">
        <v>0.2</v>
      </c>
      <c r="F46" s="31">
        <v>62.2</v>
      </c>
      <c r="G46" s="150">
        <f t="shared" si="0"/>
        <v>0.4102553191489362</v>
      </c>
      <c r="H46" s="151" t="e">
        <f>IF((ABS((#REF!-#REF!)*E46/100))&gt;0.1, (#REF!-#REF!)*E46/100, 0)</f>
        <v>#REF!</v>
      </c>
      <c r="I46" s="28"/>
    </row>
    <row r="47" spans="2:14" ht="29.1" customHeight="1" x14ac:dyDescent="0.2">
      <c r="B47" s="64" t="s">
        <v>89</v>
      </c>
      <c r="C47" s="63" t="s">
        <v>88</v>
      </c>
      <c r="D47" s="32">
        <v>60</v>
      </c>
      <c r="E47" s="32">
        <v>2.7</v>
      </c>
      <c r="F47" s="31">
        <v>62.7</v>
      </c>
      <c r="G47" s="150">
        <f t="shared" si="0"/>
        <v>0.4135531914893617</v>
      </c>
      <c r="H47" s="151" t="e">
        <f>IF((ABS((#REF!-#REF!)*E47/100))&gt;0.1, (#REF!-#REF!)*E47/100, 0)</f>
        <v>#REF!</v>
      </c>
      <c r="I47" s="28"/>
    </row>
    <row r="48" spans="2:14" ht="29.1" customHeight="1" x14ac:dyDescent="0.2">
      <c r="B48" s="64" t="s">
        <v>87</v>
      </c>
      <c r="C48" s="63" t="s">
        <v>86</v>
      </c>
      <c r="D48" s="32">
        <v>65</v>
      </c>
      <c r="E48" s="32">
        <v>2.7</v>
      </c>
      <c r="F48" s="31">
        <v>67.7</v>
      </c>
      <c r="G48" s="150">
        <f t="shared" si="0"/>
        <v>0.44653191489361704</v>
      </c>
      <c r="H48" s="151" t="e">
        <f>IF((ABS((#REF!-#REF!)*E48/100))&gt;0.1, (#REF!-#REF!)*E48/100, 0)</f>
        <v>#REF!</v>
      </c>
      <c r="I48" s="28"/>
    </row>
    <row r="49" spans="2:17" ht="29.1" customHeight="1" x14ac:dyDescent="0.2">
      <c r="B49" s="64" t="s">
        <v>85</v>
      </c>
      <c r="C49" s="63" t="s">
        <v>84</v>
      </c>
      <c r="D49" s="32">
        <v>62</v>
      </c>
      <c r="E49" s="32">
        <v>0.2</v>
      </c>
      <c r="F49" s="31">
        <v>62.2</v>
      </c>
      <c r="G49" s="150">
        <f t="shared" si="0"/>
        <v>0.4102553191489362</v>
      </c>
      <c r="H49" s="151" t="e">
        <f>IF((ABS((#REF!-#REF!)*E49/100))&gt;0.1, (#REF!-#REF!)*E49/100, 0)</f>
        <v>#REF!</v>
      </c>
      <c r="I49" s="28"/>
    </row>
    <row r="50" spans="2:17" ht="29.1" customHeight="1" x14ac:dyDescent="0.2">
      <c r="B50" s="64" t="s">
        <v>82</v>
      </c>
      <c r="C50" s="63" t="s">
        <v>83</v>
      </c>
      <c r="D50" s="32">
        <v>40</v>
      </c>
      <c r="E50" s="32">
        <v>0.2</v>
      </c>
      <c r="F50" s="31">
        <v>40.200000000000003</v>
      </c>
      <c r="G50" s="150">
        <f t="shared" si="0"/>
        <v>0.26514893617021273</v>
      </c>
      <c r="H50" s="151" t="e">
        <f>IF((ABS((#REF!-#REF!)*E50/100))&gt;0.1, (#REF!-#REF!)*E50/100, 0)</f>
        <v>#REF!</v>
      </c>
      <c r="I50" s="28"/>
    </row>
    <row r="51" spans="2:17" ht="29.1" customHeight="1" x14ac:dyDescent="0.2">
      <c r="B51" s="64" t="s">
        <v>82</v>
      </c>
      <c r="C51" s="63" t="s">
        <v>81</v>
      </c>
      <c r="D51" s="66"/>
      <c r="E51" s="66"/>
      <c r="F51" s="65"/>
      <c r="G51" s="173" t="s">
        <v>80</v>
      </c>
      <c r="H51" s="174" t="e">
        <f>IF((ABS((#REF!-#REF!)*E51/100))&gt;0.1, (#REF!-#REF!)*E51/100, 0)</f>
        <v>#REF!</v>
      </c>
      <c r="I51" s="28"/>
    </row>
    <row r="52" spans="2:17" ht="29.1" customHeight="1" x14ac:dyDescent="0.2">
      <c r="B52" s="64" t="s">
        <v>79</v>
      </c>
      <c r="C52" s="63" t="s">
        <v>78</v>
      </c>
      <c r="D52" s="32">
        <v>50</v>
      </c>
      <c r="E52" s="32">
        <v>0.2</v>
      </c>
      <c r="F52" s="31">
        <v>50.2</v>
      </c>
      <c r="G52" s="168">
        <f>IF((ABS((($K$13-$K$12)/235)*F52/100))&gt;0.01, ((($K$13-$K$12)/235)*F52/100), 0)</f>
        <v>0.33110638297872341</v>
      </c>
      <c r="H52" s="169" t="e">
        <f>IF((ABS((#REF!-#REF!)*E52/100))&gt;0.1, (#REF!-#REF!)*E52/100, 0)</f>
        <v>#REF!</v>
      </c>
      <c r="I52" s="28"/>
    </row>
    <row r="53" spans="2:17" ht="45" customHeight="1" thickBot="1" x14ac:dyDescent="0.25">
      <c r="B53" s="170" t="s">
        <v>77</v>
      </c>
      <c r="C53" s="171"/>
      <c r="D53" s="171"/>
      <c r="E53" s="171"/>
      <c r="F53" s="171"/>
      <c r="G53" s="171"/>
      <c r="H53" s="172"/>
      <c r="I53" s="28"/>
    </row>
    <row r="54" spans="2:17" ht="16.5" customHeight="1" thickBot="1" x14ac:dyDescent="0.25">
      <c r="B54" s="62"/>
      <c r="C54" s="61"/>
      <c r="D54" s="60"/>
      <c r="E54" s="59"/>
      <c r="F54" s="58"/>
      <c r="G54" s="57"/>
      <c r="H54" s="57"/>
      <c r="I54" s="13"/>
    </row>
    <row r="55" spans="2:17" ht="44.1" customHeight="1" thickBot="1" x14ac:dyDescent="0.25">
      <c r="B55" s="152" t="s">
        <v>76</v>
      </c>
      <c r="C55" s="137"/>
      <c r="D55" s="137"/>
      <c r="E55" s="137"/>
      <c r="F55" s="137"/>
      <c r="G55" s="137"/>
      <c r="H55" s="138"/>
      <c r="I55" s="29"/>
    </row>
    <row r="56" spans="2:17" ht="48" thickBot="1" x14ac:dyDescent="0.25">
      <c r="B56" s="45" t="s">
        <v>40</v>
      </c>
      <c r="C56" s="26" t="s">
        <v>39</v>
      </c>
      <c r="D56" s="25" t="s">
        <v>38</v>
      </c>
      <c r="E56" s="25" t="s">
        <v>64</v>
      </c>
      <c r="F56" s="25" t="s">
        <v>36</v>
      </c>
      <c r="G56" s="153" t="s">
        <v>75</v>
      </c>
      <c r="H56" s="154"/>
      <c r="I56" s="28"/>
    </row>
    <row r="57" spans="2:17" ht="45" customHeight="1" thickBot="1" x14ac:dyDescent="0.25">
      <c r="B57" s="44" t="s">
        <v>74</v>
      </c>
      <c r="C57" s="43" t="s">
        <v>73</v>
      </c>
      <c r="D57" s="42">
        <v>65</v>
      </c>
      <c r="E57" s="41">
        <v>1</v>
      </c>
      <c r="F57" s="40">
        <f>D57+E57</f>
        <v>66</v>
      </c>
      <c r="G57" s="162">
        <f>IF((ABS((($K$13-$K$12)/2000)*F57/100))&gt;0.001, ((($K$13-$K$12)/2000)*F57/100), 0)</f>
        <v>5.1150000000000001E-2</v>
      </c>
      <c r="H57" s="163" t="e">
        <f>IF((ABS((#REF!-#REF!)*E57/100))&gt;0.1, (#REF!-#REF!)*E57/100, 0)</f>
        <v>#REF!</v>
      </c>
      <c r="I57" s="28"/>
    </row>
    <row r="58" spans="2:17" ht="16.5" customHeight="1" thickBot="1" x14ac:dyDescent="0.25">
      <c r="B58" s="62"/>
      <c r="C58" s="61"/>
      <c r="D58" s="60"/>
      <c r="E58" s="59"/>
      <c r="F58" s="58"/>
      <c r="G58" s="57"/>
      <c r="H58" s="57"/>
      <c r="I58" s="13"/>
      <c r="P58" s="3"/>
      <c r="Q58" s="3"/>
    </row>
    <row r="59" spans="2:17" ht="44.1" customHeight="1" thickBot="1" x14ac:dyDescent="0.25">
      <c r="B59" s="152" t="s">
        <v>72</v>
      </c>
      <c r="C59" s="137"/>
      <c r="D59" s="137"/>
      <c r="E59" s="137"/>
      <c r="F59" s="137"/>
      <c r="G59" s="137"/>
      <c r="H59" s="138"/>
      <c r="I59" s="29"/>
      <c r="P59" s="3"/>
      <c r="Q59" s="3"/>
    </row>
    <row r="60" spans="2:17" ht="48" thickBot="1" x14ac:dyDescent="0.25">
      <c r="B60" s="45" t="s">
        <v>40</v>
      </c>
      <c r="C60" s="26" t="s">
        <v>39</v>
      </c>
      <c r="D60" s="25" t="s">
        <v>38</v>
      </c>
      <c r="E60" s="25" t="s">
        <v>64</v>
      </c>
      <c r="F60" s="25" t="s">
        <v>36</v>
      </c>
      <c r="G60" s="153" t="s">
        <v>71</v>
      </c>
      <c r="H60" s="154"/>
      <c r="I60" s="28"/>
      <c r="P60" s="3"/>
      <c r="Q60" s="3"/>
    </row>
    <row r="61" spans="2:17" ht="44.1" customHeight="1" thickBot="1" x14ac:dyDescent="0.25">
      <c r="B61" s="56" t="s">
        <v>62</v>
      </c>
      <c r="C61" s="55" t="s">
        <v>61</v>
      </c>
      <c r="D61" s="54">
        <v>56</v>
      </c>
      <c r="E61" s="53">
        <v>0.2</v>
      </c>
      <c r="F61" s="52">
        <v>56.2</v>
      </c>
      <c r="G61" s="164">
        <f>IF((ABS((($K$13-$K$12)/235)*F61/100))&gt;0.01, ((($K$13-$K$12)/235)*F61/100), 0)</f>
        <v>0.37068085106382981</v>
      </c>
      <c r="H61" s="165" t="e">
        <f>IF((ABS((#REF!-#REF!)*E61/100))&gt;0.1, (#REF!-#REF!)*E61/100, 0)</f>
        <v>#REF!</v>
      </c>
      <c r="I61" s="29"/>
      <c r="P61" s="3"/>
      <c r="Q61" s="3"/>
    </row>
    <row r="62" spans="2:17" ht="48" thickBot="1" x14ac:dyDescent="0.25">
      <c r="B62" s="45" t="s">
        <v>40</v>
      </c>
      <c r="C62" s="26" t="s">
        <v>39</v>
      </c>
      <c r="D62" s="25" t="s">
        <v>38</v>
      </c>
      <c r="E62" s="25" t="s">
        <v>64</v>
      </c>
      <c r="F62" s="25" t="s">
        <v>36</v>
      </c>
      <c r="G62" s="153" t="s">
        <v>68</v>
      </c>
      <c r="H62" s="154"/>
      <c r="I62" s="28"/>
      <c r="P62" s="3"/>
      <c r="Q62" s="3"/>
    </row>
    <row r="63" spans="2:17" ht="44.1" customHeight="1" thickBot="1" x14ac:dyDescent="0.25">
      <c r="B63" s="44" t="s">
        <v>62</v>
      </c>
      <c r="C63" s="51" t="s">
        <v>61</v>
      </c>
      <c r="D63" s="42">
        <v>56</v>
      </c>
      <c r="E63" s="41">
        <v>0.2</v>
      </c>
      <c r="F63" s="40">
        <v>56.2</v>
      </c>
      <c r="G63" s="166">
        <f>IF((ABS((($K$13-$K$12)/2000)*F63/100))&gt;0.001, ((($K$13-$K$12)/2000)*F63/100), 0)</f>
        <v>4.3555000000000003E-2</v>
      </c>
      <c r="H63" s="167" t="e">
        <f>IF((ABS((#REF!-#REF!)*E63/100))&gt;0.1, (#REF!-#REF!)*E63/100, 0)</f>
        <v>#REF!</v>
      </c>
      <c r="I63" s="29"/>
      <c r="P63" s="3"/>
      <c r="Q63" s="3"/>
    </row>
    <row r="64" spans="2:17" ht="48" thickBot="1" x14ac:dyDescent="0.25">
      <c r="B64" s="45" t="s">
        <v>40</v>
      </c>
      <c r="C64" s="26" t="s">
        <v>39</v>
      </c>
      <c r="D64" s="25" t="s">
        <v>38</v>
      </c>
      <c r="E64" s="25" t="s">
        <v>64</v>
      </c>
      <c r="F64" s="25" t="s">
        <v>36</v>
      </c>
      <c r="G64" s="153" t="s">
        <v>71</v>
      </c>
      <c r="H64" s="154"/>
      <c r="I64" s="28"/>
    </row>
    <row r="65" spans="2:17" ht="44.1" customHeight="1" thickBot="1" x14ac:dyDescent="0.25">
      <c r="B65" s="50" t="s">
        <v>70</v>
      </c>
      <c r="C65" s="38" t="s">
        <v>69</v>
      </c>
      <c r="D65" s="37">
        <v>95</v>
      </c>
      <c r="E65" s="36">
        <v>0.2</v>
      </c>
      <c r="F65" s="35">
        <v>95.2</v>
      </c>
      <c r="G65" s="155">
        <f>IF((ABS((($K$13-$K$12)/235)*F65/100))&gt;0.01, ((($K$13-$K$12)/235)*F65/100), 0)</f>
        <v>0.62791489361702124</v>
      </c>
      <c r="H65" s="156" t="e">
        <f>IF((ABS((#REF!-#REF!)*E65/100))&gt;0.1, (#REF!-#REF!)*E65/100, 0)</f>
        <v>#REF!</v>
      </c>
    </row>
    <row r="66" spans="2:17" ht="48" thickBot="1" x14ac:dyDescent="0.25">
      <c r="B66" s="45" t="s">
        <v>40</v>
      </c>
      <c r="C66" s="26" t="s">
        <v>39</v>
      </c>
      <c r="D66" s="25" t="s">
        <v>38</v>
      </c>
      <c r="E66" s="25" t="s">
        <v>64</v>
      </c>
      <c r="F66" s="25" t="s">
        <v>36</v>
      </c>
      <c r="G66" s="153" t="s">
        <v>68</v>
      </c>
      <c r="H66" s="154"/>
      <c r="I66" s="29"/>
      <c r="P66" s="3"/>
      <c r="Q66" s="3"/>
    </row>
    <row r="67" spans="2:17" ht="44.1" customHeight="1" thickBot="1" x14ac:dyDescent="0.25">
      <c r="B67" s="49" t="s">
        <v>67</v>
      </c>
      <c r="C67" s="48" t="s">
        <v>66</v>
      </c>
      <c r="D67" s="47">
        <v>40</v>
      </c>
      <c r="E67" s="47">
        <v>0.2</v>
      </c>
      <c r="F67" s="46">
        <v>40.200000000000003</v>
      </c>
      <c r="G67" s="157">
        <f>IF((ABS((($K$13-$K$12)/2000)*F67/100))&gt;0.001, ((($K$13-$K$12)/2000)*F67/100), 0)</f>
        <v>3.1155000000000002E-2</v>
      </c>
      <c r="H67" s="158" t="e">
        <f>IF((ABS((#REF!-#REF!)*E67/100))&gt;0.1, (#REF!-#REF!)*E67/100, 0)</f>
        <v>#REF!</v>
      </c>
      <c r="I67" s="28"/>
      <c r="P67" s="3"/>
      <c r="Q67" s="3"/>
    </row>
    <row r="68" spans="2:17" ht="44.1" customHeight="1" thickBot="1" x14ac:dyDescent="0.25">
      <c r="B68" s="159" t="s">
        <v>65</v>
      </c>
      <c r="C68" s="160"/>
      <c r="D68" s="160"/>
      <c r="E68" s="160"/>
      <c r="F68" s="160"/>
      <c r="G68" s="160"/>
      <c r="H68" s="161"/>
    </row>
    <row r="69" spans="2:17" ht="48" thickBot="1" x14ac:dyDescent="0.25">
      <c r="B69" s="45" t="s">
        <v>40</v>
      </c>
      <c r="C69" s="26" t="s">
        <v>39</v>
      </c>
      <c r="D69" s="25" t="s">
        <v>38</v>
      </c>
      <c r="E69" s="25" t="s">
        <v>64</v>
      </c>
      <c r="F69" s="25" t="s">
        <v>36</v>
      </c>
      <c r="G69" s="153" t="s">
        <v>63</v>
      </c>
      <c r="H69" s="154"/>
      <c r="I69" s="13"/>
    </row>
    <row r="70" spans="2:17" ht="56.25" customHeight="1" thickBot="1" x14ac:dyDescent="0.25">
      <c r="B70" s="44" t="s">
        <v>62</v>
      </c>
      <c r="C70" s="43" t="s">
        <v>61</v>
      </c>
      <c r="D70" s="42">
        <v>56</v>
      </c>
      <c r="E70" s="41">
        <v>0.2</v>
      </c>
      <c r="F70" s="40">
        <v>56.2</v>
      </c>
      <c r="G70" s="162">
        <f>IF((ABS((($K$13-$K$12)/14400)*F70/100))&gt;0.002, ((($K$13-$K$12)/14400)*F70/100), 0)</f>
        <v>6.0493055555555552E-3</v>
      </c>
      <c r="H70" s="163" t="e">
        <f>IF((ABS((#REF!-#REF!)*E70/100))&gt;0.1, (#REF!-#REF!)*E70/100, 0)</f>
        <v>#REF!</v>
      </c>
      <c r="I70" s="29"/>
    </row>
    <row r="71" spans="2:17" ht="18.75" customHeight="1" thickBot="1" x14ac:dyDescent="0.25">
      <c r="I71" s="28"/>
    </row>
    <row r="72" spans="2:17" ht="44.1" customHeight="1" thickBot="1" x14ac:dyDescent="0.25">
      <c r="B72" s="152" t="s">
        <v>60</v>
      </c>
      <c r="C72" s="137"/>
      <c r="D72" s="137"/>
      <c r="E72" s="137"/>
      <c r="F72" s="137"/>
      <c r="G72" s="137"/>
      <c r="H72" s="138"/>
      <c r="I72" s="28"/>
    </row>
    <row r="73" spans="2:17" ht="48" thickBot="1" x14ac:dyDescent="0.25">
      <c r="B73" s="27" t="s">
        <v>40</v>
      </c>
      <c r="C73" s="26" t="s">
        <v>39</v>
      </c>
      <c r="D73" s="25" t="s">
        <v>38</v>
      </c>
      <c r="E73" s="25" t="s">
        <v>37</v>
      </c>
      <c r="F73" s="25" t="s">
        <v>36</v>
      </c>
      <c r="G73" s="153" t="s">
        <v>35</v>
      </c>
      <c r="H73" s="154"/>
      <c r="I73" s="28"/>
    </row>
    <row r="74" spans="2:17" ht="22.15" customHeight="1" x14ac:dyDescent="0.2">
      <c r="B74" s="39" t="s">
        <v>59</v>
      </c>
      <c r="C74" s="38" t="s">
        <v>58</v>
      </c>
      <c r="D74" s="37">
        <v>9</v>
      </c>
      <c r="E74" s="36">
        <v>0.2</v>
      </c>
      <c r="F74" s="35">
        <v>9.1999999999999993</v>
      </c>
      <c r="G74" s="155">
        <f t="shared" ref="G74:G82" si="2">IF((ABS(($K$13-$K$12)*F74/100))&gt;0.1, ($K$13-$K$12)*F74/100, 0)</f>
        <v>14.26</v>
      </c>
      <c r="H74" s="156" t="e">
        <f>IF((ABS((#REF!-#REF!)*E74/100))&gt;0.1, (#REF!-#REF!)*E74/100, 0)</f>
        <v>#REF!</v>
      </c>
      <c r="I74" s="28"/>
    </row>
    <row r="75" spans="2:17" ht="22.15" customHeight="1" x14ac:dyDescent="0.2">
      <c r="B75" s="34" t="s">
        <v>57</v>
      </c>
      <c r="C75" s="33" t="s">
        <v>56</v>
      </c>
      <c r="D75" s="32">
        <v>9</v>
      </c>
      <c r="E75" s="32">
        <v>0.2</v>
      </c>
      <c r="F75" s="31">
        <v>9.1999999999999993</v>
      </c>
      <c r="G75" s="150">
        <f t="shared" si="2"/>
        <v>14.26</v>
      </c>
      <c r="H75" s="151" t="e">
        <f>IF((ABS((#REF!-#REF!)*E75/100))&gt;0.1, (#REF!-#REF!)*E75/100, 0)</f>
        <v>#REF!</v>
      </c>
      <c r="I75" s="28"/>
    </row>
    <row r="76" spans="2:17" ht="22.15" customHeight="1" x14ac:dyDescent="0.2">
      <c r="B76" s="34" t="s">
        <v>55</v>
      </c>
      <c r="C76" s="33" t="s">
        <v>54</v>
      </c>
      <c r="D76" s="32">
        <v>9</v>
      </c>
      <c r="E76" s="32">
        <v>0.2</v>
      </c>
      <c r="F76" s="31">
        <v>9.1999999999999993</v>
      </c>
      <c r="G76" s="150">
        <f t="shared" si="2"/>
        <v>14.26</v>
      </c>
      <c r="H76" s="151" t="e">
        <f>IF((ABS((#REF!-#REF!)*E76/100))&gt;0.1, (#REF!-#REF!)*E76/100, 0)</f>
        <v>#REF!</v>
      </c>
      <c r="I76" s="28"/>
    </row>
    <row r="77" spans="2:17" ht="22.15" customHeight="1" x14ac:dyDescent="0.2">
      <c r="B77" s="34" t="s">
        <v>53</v>
      </c>
      <c r="C77" s="33" t="s">
        <v>52</v>
      </c>
      <c r="D77" s="32">
        <v>7.5</v>
      </c>
      <c r="E77" s="32">
        <v>0.2</v>
      </c>
      <c r="F77" s="31">
        <v>7.7</v>
      </c>
      <c r="G77" s="150">
        <f t="shared" si="2"/>
        <v>11.935</v>
      </c>
      <c r="H77" s="151" t="e">
        <f>IF((ABS((#REF!-#REF!)*E77/100))&gt;0.1, (#REF!-#REF!)*E77/100, 0)</f>
        <v>#REF!</v>
      </c>
      <c r="I77" s="28"/>
    </row>
    <row r="78" spans="2:17" ht="22.15" customHeight="1" x14ac:dyDescent="0.2">
      <c r="B78" s="34" t="s">
        <v>51</v>
      </c>
      <c r="C78" s="33" t="s">
        <v>50</v>
      </c>
      <c r="D78" s="32">
        <v>7.5</v>
      </c>
      <c r="E78" s="32">
        <v>0.2</v>
      </c>
      <c r="F78" s="31">
        <v>7.7</v>
      </c>
      <c r="G78" s="150">
        <f t="shared" si="2"/>
        <v>11.935</v>
      </c>
      <c r="H78" s="151" t="e">
        <f>IF((ABS((#REF!-#REF!)*E78/100))&gt;0.1, (#REF!-#REF!)*E78/100, 0)</f>
        <v>#REF!</v>
      </c>
      <c r="I78" s="28"/>
    </row>
    <row r="79" spans="2:17" ht="22.15" customHeight="1" x14ac:dyDescent="0.2">
      <c r="B79" s="34" t="s">
        <v>49</v>
      </c>
      <c r="C79" s="33" t="s">
        <v>48</v>
      </c>
      <c r="D79" s="32">
        <v>7.5</v>
      </c>
      <c r="E79" s="32">
        <v>0.2</v>
      </c>
      <c r="F79" s="31">
        <v>7.7</v>
      </c>
      <c r="G79" s="150">
        <f t="shared" si="2"/>
        <v>11.935</v>
      </c>
      <c r="H79" s="151" t="e">
        <f>IF((ABS((#REF!-#REF!)*E79/100))&gt;0.1, (#REF!-#REF!)*E79/100, 0)</f>
        <v>#REF!</v>
      </c>
      <c r="I79" s="28"/>
    </row>
    <row r="80" spans="2:17" ht="22.15" customHeight="1" x14ac:dyDescent="0.2">
      <c r="B80" s="34" t="s">
        <v>47</v>
      </c>
      <c r="C80" s="33" t="s">
        <v>46</v>
      </c>
      <c r="D80" s="32">
        <v>7.5</v>
      </c>
      <c r="E80" s="32">
        <v>0.2</v>
      </c>
      <c r="F80" s="31">
        <v>7.7</v>
      </c>
      <c r="G80" s="150">
        <f t="shared" si="2"/>
        <v>11.935</v>
      </c>
      <c r="H80" s="151" t="e">
        <f>IF((ABS((#REF!-#REF!)*E80/100))&gt;0.1, (#REF!-#REF!)*E80/100, 0)</f>
        <v>#REF!</v>
      </c>
    </row>
    <row r="81" spans="2:14" ht="22.15" customHeight="1" x14ac:dyDescent="0.2">
      <c r="B81" s="34" t="s">
        <v>45</v>
      </c>
      <c r="C81" s="33" t="s">
        <v>44</v>
      </c>
      <c r="D81" s="32">
        <v>13.5</v>
      </c>
      <c r="E81" s="32">
        <v>0.2</v>
      </c>
      <c r="F81" s="31">
        <v>13.7</v>
      </c>
      <c r="G81" s="150">
        <f t="shared" si="2"/>
        <v>21.234999999999999</v>
      </c>
      <c r="H81" s="151" t="e">
        <f>IF((ABS((#REF!-#REF!)*E81/100))&gt;0.1, (#REF!-#REF!)*E81/100, 0)</f>
        <v>#REF!</v>
      </c>
      <c r="I81" s="13"/>
    </row>
    <row r="82" spans="2:14" ht="56.25" customHeight="1" thickBot="1" x14ac:dyDescent="0.25">
      <c r="B82" s="30" t="s">
        <v>43</v>
      </c>
      <c r="C82" s="18" t="s">
        <v>42</v>
      </c>
      <c r="D82" s="17">
        <v>12</v>
      </c>
      <c r="E82" s="17">
        <v>0.2</v>
      </c>
      <c r="F82" s="16">
        <v>12.2</v>
      </c>
      <c r="G82" s="148">
        <f t="shared" si="2"/>
        <v>18.91</v>
      </c>
      <c r="H82" s="149" t="e">
        <f>IF((ABS((#REF!-#REF!)*E82/100))&gt;0.1, (#REF!-#REF!)*E82/100, 0)</f>
        <v>#REF!</v>
      </c>
      <c r="I82" s="29"/>
    </row>
    <row r="83" spans="2:14" ht="17.25" customHeight="1" thickBot="1" x14ac:dyDescent="0.25">
      <c r="I83" s="28"/>
    </row>
    <row r="84" spans="2:14" ht="43.5" customHeight="1" thickBot="1" x14ac:dyDescent="0.25">
      <c r="B84" s="152" t="s">
        <v>41</v>
      </c>
      <c r="C84" s="137"/>
      <c r="D84" s="137"/>
      <c r="E84" s="137"/>
      <c r="F84" s="137"/>
      <c r="G84" s="137"/>
      <c r="H84" s="138"/>
      <c r="I84" s="28"/>
    </row>
    <row r="85" spans="2:14" ht="48" thickBot="1" x14ac:dyDescent="0.25">
      <c r="B85" s="27" t="s">
        <v>40</v>
      </c>
      <c r="C85" s="26" t="s">
        <v>39</v>
      </c>
      <c r="D85" s="25" t="s">
        <v>38</v>
      </c>
      <c r="E85" s="25" t="s">
        <v>37</v>
      </c>
      <c r="F85" s="25" t="s">
        <v>36</v>
      </c>
      <c r="G85" s="153" t="s">
        <v>35</v>
      </c>
      <c r="H85" s="154"/>
    </row>
    <row r="86" spans="2:14" ht="22.15" customHeight="1" x14ac:dyDescent="0.2">
      <c r="B86" s="24" t="s">
        <v>34</v>
      </c>
      <c r="C86" s="23" t="s">
        <v>33</v>
      </c>
      <c r="D86" s="22">
        <v>6.5</v>
      </c>
      <c r="E86" s="21">
        <v>1</v>
      </c>
      <c r="F86" s="20">
        <v>7.5</v>
      </c>
      <c r="G86" s="146">
        <f>IF((ABS(($K$13-$K$12)*F86/100))&gt;0.1, ($K$13-$K$12)*F86/100, 0)</f>
        <v>11.625</v>
      </c>
      <c r="H86" s="147" t="e">
        <f>IF((ABS((#REF!-#REF!)*E86/100))&gt;0.1, (#REF!-#REF!)*E86/100, 0)</f>
        <v>#REF!</v>
      </c>
    </row>
    <row r="87" spans="2:14" ht="43.5" customHeight="1" thickBot="1" x14ac:dyDescent="0.25">
      <c r="B87" s="19" t="s">
        <v>32</v>
      </c>
      <c r="C87" s="18" t="s">
        <v>31</v>
      </c>
      <c r="D87" s="17">
        <v>6.5</v>
      </c>
      <c r="E87" s="17">
        <v>1</v>
      </c>
      <c r="F87" s="16">
        <v>7.5</v>
      </c>
      <c r="G87" s="148">
        <f>IF((ABS(($K$13-$K$12)*F87/100))&gt;0.1, ($K$13-$K$12)*F87/100, 0)</f>
        <v>11.625</v>
      </c>
      <c r="H87" s="149" t="e">
        <f>IF((ABS((#REF!-#REF!)*E87/100))&gt;0.1, (#REF!-#REF!)*E87/100, 0)</f>
        <v>#REF!</v>
      </c>
    </row>
    <row r="88" spans="2:14" ht="30" customHeight="1" thickBot="1" x14ac:dyDescent="0.25"/>
    <row r="89" spans="2:14" ht="71.099999999999994" customHeight="1" thickBot="1" x14ac:dyDescent="0.25">
      <c r="B89" s="133" t="s">
        <v>11</v>
      </c>
      <c r="C89" s="134"/>
      <c r="D89" s="134"/>
      <c r="E89" s="134"/>
      <c r="F89" s="134"/>
      <c r="G89" s="134"/>
      <c r="H89" s="135"/>
    </row>
    <row r="90" spans="2:14" ht="76.5" customHeight="1" thickBot="1" x14ac:dyDescent="0.25">
      <c r="B90" s="136" t="s">
        <v>30</v>
      </c>
      <c r="C90" s="137"/>
      <c r="D90" s="137"/>
      <c r="E90" s="137"/>
      <c r="F90" s="137"/>
      <c r="G90" s="137"/>
      <c r="H90" s="138"/>
    </row>
    <row r="91" spans="2:14" ht="41.65" customHeight="1" thickBot="1" x14ac:dyDescent="0.25">
      <c r="B91" s="120"/>
      <c r="C91" s="120"/>
      <c r="D91" s="120"/>
      <c r="E91" s="120"/>
      <c r="F91" s="120"/>
      <c r="G91" s="120"/>
      <c r="H91" s="120"/>
    </row>
    <row r="92" spans="2:14" ht="33" customHeight="1" x14ac:dyDescent="0.2">
      <c r="B92" s="124" t="s">
        <v>29</v>
      </c>
      <c r="C92" s="119" t="s">
        <v>8</v>
      </c>
      <c r="D92" s="14" t="s">
        <v>7</v>
      </c>
      <c r="E92" s="139" t="s">
        <v>6</v>
      </c>
      <c r="F92" s="139"/>
      <c r="G92" s="140" t="s">
        <v>5</v>
      </c>
      <c r="H92" s="141"/>
    </row>
    <row r="93" spans="2:14" s="6" customFormat="1" ht="33" customHeight="1" thickBot="1" x14ac:dyDescent="0.25">
      <c r="B93" s="125"/>
      <c r="C93" s="145">
        <v>235</v>
      </c>
      <c r="D93" s="145"/>
      <c r="E93" s="145"/>
      <c r="F93" s="145"/>
      <c r="G93" s="142"/>
      <c r="H93" s="143"/>
      <c r="J93" s="2"/>
      <c r="K93" s="2"/>
      <c r="L93" s="2"/>
      <c r="M93" s="1"/>
      <c r="N93" s="1"/>
    </row>
    <row r="94" spans="2:14" s="6" customFormat="1" ht="33" customHeight="1" x14ac:dyDescent="0.2">
      <c r="B94" s="120"/>
      <c r="C94" s="120"/>
      <c r="D94" s="120"/>
      <c r="E94" s="120"/>
      <c r="F94" s="120"/>
      <c r="G94" s="120"/>
      <c r="H94" s="120"/>
      <c r="J94" s="2"/>
      <c r="K94" s="2"/>
      <c r="L94" s="2"/>
      <c r="M94" s="1"/>
      <c r="N94" s="1"/>
    </row>
    <row r="95" spans="2:14" s="6" customFormat="1" ht="40.5" customHeight="1" x14ac:dyDescent="0.2">
      <c r="B95" s="121" t="s">
        <v>28</v>
      </c>
      <c r="C95" s="121"/>
      <c r="D95" s="121"/>
      <c r="E95" s="121"/>
      <c r="F95" s="121"/>
      <c r="G95" s="121"/>
      <c r="H95" s="121"/>
      <c r="J95" s="2"/>
      <c r="K95" s="2"/>
      <c r="L95" s="2"/>
      <c r="M95" s="1"/>
      <c r="N95" s="1"/>
    </row>
    <row r="96" spans="2:14" s="6" customFormat="1" ht="33" customHeight="1" x14ac:dyDescent="0.2">
      <c r="B96" s="122" t="s">
        <v>3</v>
      </c>
      <c r="C96" s="122"/>
      <c r="E96" s="12"/>
      <c r="F96" s="12"/>
      <c r="G96" s="12"/>
      <c r="H96" s="12"/>
      <c r="J96" s="2"/>
      <c r="K96" s="2"/>
      <c r="L96" s="2"/>
      <c r="M96" s="1"/>
      <c r="N96" s="1"/>
    </row>
    <row r="97" spans="2:17" ht="43.5" customHeight="1" x14ac:dyDescent="0.2">
      <c r="B97" s="6"/>
      <c r="C97" s="11" t="str">
        <f>CONCATENATE(" $3.000"," +")</f>
        <v xml:space="preserve"> $3.000 +</v>
      </c>
      <c r="D97" s="10">
        <f>G21</f>
        <v>0.66089361702127658</v>
      </c>
      <c r="E97" s="9" t="s">
        <v>2</v>
      </c>
      <c r="F97" s="5">
        <f>(3+G21)</f>
        <v>3.6608936170212765</v>
      </c>
      <c r="G97" s="4"/>
      <c r="H97" s="4"/>
    </row>
    <row r="98" spans="2:17" ht="31.5" customHeight="1" x14ac:dyDescent="0.25">
      <c r="B98" s="123" t="s">
        <v>1</v>
      </c>
      <c r="C98" s="123"/>
      <c r="D98" s="8">
        <f>F97</f>
        <v>3.6608936170212765</v>
      </c>
      <c r="E98" s="7" t="s">
        <v>21</v>
      </c>
      <c r="F98" s="6"/>
      <c r="G98" s="4"/>
      <c r="H98" s="4"/>
      <c r="I98" s="13"/>
      <c r="P98" s="3"/>
      <c r="Q98" s="3"/>
    </row>
    <row r="99" spans="2:17" ht="30" customHeight="1" thickBot="1" x14ac:dyDescent="0.25">
      <c r="B99" s="6"/>
      <c r="C99" s="6"/>
      <c r="D99" s="5"/>
      <c r="E99" s="4"/>
      <c r="F99" s="4"/>
      <c r="G99" s="4"/>
      <c r="H99" s="4"/>
    </row>
    <row r="100" spans="2:17" ht="71.099999999999994" customHeight="1" thickBot="1" x14ac:dyDescent="0.25">
      <c r="B100" s="133" t="s">
        <v>11</v>
      </c>
      <c r="C100" s="134"/>
      <c r="D100" s="134"/>
      <c r="E100" s="134"/>
      <c r="F100" s="134"/>
      <c r="G100" s="134"/>
      <c r="H100" s="135"/>
    </row>
    <row r="101" spans="2:17" ht="80.25" customHeight="1" thickBot="1" x14ac:dyDescent="0.25">
      <c r="B101" s="136" t="s">
        <v>27</v>
      </c>
      <c r="C101" s="137"/>
      <c r="D101" s="137"/>
      <c r="E101" s="137"/>
      <c r="F101" s="137"/>
      <c r="G101" s="137"/>
      <c r="H101" s="138"/>
    </row>
    <row r="102" spans="2:17" ht="41.65" customHeight="1" thickBot="1" x14ac:dyDescent="0.25">
      <c r="B102" s="120"/>
      <c r="C102" s="120"/>
      <c r="D102" s="120"/>
      <c r="E102" s="120"/>
      <c r="F102" s="120"/>
      <c r="G102" s="120"/>
      <c r="H102" s="120"/>
    </row>
    <row r="103" spans="2:17" ht="33" customHeight="1" x14ac:dyDescent="0.2">
      <c r="B103" s="124" t="s">
        <v>26</v>
      </c>
      <c r="C103" s="119" t="s">
        <v>8</v>
      </c>
      <c r="D103" s="14" t="s">
        <v>7</v>
      </c>
      <c r="E103" s="139" t="s">
        <v>6</v>
      </c>
      <c r="F103" s="139"/>
      <c r="G103" s="140" t="s">
        <v>5</v>
      </c>
      <c r="H103" s="141"/>
    </row>
    <row r="104" spans="2:17" s="6" customFormat="1" ht="33" customHeight="1" thickBot="1" x14ac:dyDescent="0.25">
      <c r="B104" s="125"/>
      <c r="C104" s="145">
        <v>2000</v>
      </c>
      <c r="D104" s="145"/>
      <c r="E104" s="145"/>
      <c r="F104" s="145"/>
      <c r="G104" s="142"/>
      <c r="H104" s="143"/>
      <c r="J104" s="2"/>
      <c r="K104" s="2"/>
      <c r="L104" s="2"/>
      <c r="M104" s="1"/>
      <c r="N104" s="1"/>
    </row>
    <row r="105" spans="2:17" s="6" customFormat="1" ht="33" customHeight="1" x14ac:dyDescent="0.2">
      <c r="B105" s="120"/>
      <c r="C105" s="120"/>
      <c r="D105" s="120"/>
      <c r="E105" s="120"/>
      <c r="F105" s="120"/>
      <c r="G105" s="120"/>
      <c r="H105" s="120"/>
      <c r="J105" s="2"/>
      <c r="K105" s="2"/>
      <c r="L105" s="2"/>
      <c r="M105" s="1"/>
      <c r="N105" s="1"/>
    </row>
    <row r="106" spans="2:17" s="6" customFormat="1" ht="40.5" customHeight="1" x14ac:dyDescent="0.2">
      <c r="B106" s="121" t="s">
        <v>25</v>
      </c>
      <c r="C106" s="121"/>
      <c r="D106" s="121"/>
      <c r="E106" s="121"/>
      <c r="F106" s="121"/>
      <c r="G106" s="121"/>
      <c r="H106" s="121"/>
      <c r="J106" s="2"/>
      <c r="K106" s="2"/>
      <c r="L106" s="2"/>
      <c r="M106" s="1"/>
      <c r="N106" s="1"/>
    </row>
    <row r="107" spans="2:17" s="6" customFormat="1" ht="33" customHeight="1" x14ac:dyDescent="0.2">
      <c r="B107" s="122" t="s">
        <v>3</v>
      </c>
      <c r="C107" s="122"/>
      <c r="E107" s="12"/>
      <c r="F107" s="12"/>
      <c r="G107" s="12"/>
      <c r="H107" s="12"/>
      <c r="J107" s="2"/>
      <c r="K107" s="2"/>
      <c r="L107" s="2"/>
      <c r="M107" s="1"/>
      <c r="N107" s="1"/>
    </row>
    <row r="108" spans="2:17" ht="43.5" customHeight="1" x14ac:dyDescent="0.2">
      <c r="B108" s="6"/>
      <c r="C108" s="11" t="str">
        <f>CONCATENATE(" $0.550"," +")</f>
        <v xml:space="preserve"> $0.550 +</v>
      </c>
      <c r="D108" s="10">
        <f>G57</f>
        <v>5.1150000000000001E-2</v>
      </c>
      <c r="E108" s="9" t="s">
        <v>2</v>
      </c>
      <c r="F108" s="5">
        <f>(0.55+G57)</f>
        <v>0.60115000000000007</v>
      </c>
      <c r="G108" s="4"/>
      <c r="H108" s="4"/>
    </row>
    <row r="109" spans="2:17" ht="31.5" customHeight="1" x14ac:dyDescent="0.25">
      <c r="B109" s="123" t="s">
        <v>1</v>
      </c>
      <c r="C109" s="123"/>
      <c r="D109" s="8">
        <f>F108</f>
        <v>0.60115000000000007</v>
      </c>
      <c r="E109" s="7" t="s">
        <v>16</v>
      </c>
      <c r="F109" s="6"/>
      <c r="G109" s="4"/>
      <c r="H109" s="4"/>
      <c r="I109" s="13"/>
      <c r="P109" s="3"/>
      <c r="Q109" s="3"/>
    </row>
    <row r="110" spans="2:17" ht="30" customHeight="1" thickBot="1" x14ac:dyDescent="0.25">
      <c r="B110" s="6"/>
      <c r="C110" s="6"/>
      <c r="D110" s="5"/>
      <c r="E110" s="4"/>
      <c r="F110" s="4"/>
      <c r="G110" s="4"/>
      <c r="H110" s="4"/>
    </row>
    <row r="111" spans="2:17" ht="71.099999999999994" customHeight="1" thickBot="1" x14ac:dyDescent="0.25">
      <c r="B111" s="133" t="s">
        <v>11</v>
      </c>
      <c r="C111" s="134"/>
      <c r="D111" s="134"/>
      <c r="E111" s="134"/>
      <c r="F111" s="134"/>
      <c r="G111" s="134"/>
      <c r="H111" s="135"/>
    </row>
    <row r="112" spans="2:17" ht="110.25" customHeight="1" thickBot="1" x14ac:dyDescent="0.25">
      <c r="B112" s="136" t="s">
        <v>24</v>
      </c>
      <c r="C112" s="137"/>
      <c r="D112" s="137"/>
      <c r="E112" s="137"/>
      <c r="F112" s="137"/>
      <c r="G112" s="137"/>
      <c r="H112" s="138"/>
    </row>
    <row r="113" spans="2:17" ht="38.65" customHeight="1" thickBot="1" x14ac:dyDescent="0.25">
      <c r="B113" s="120"/>
      <c r="C113" s="120"/>
      <c r="D113" s="120"/>
      <c r="E113" s="120"/>
      <c r="F113" s="120"/>
      <c r="G113" s="120"/>
      <c r="H113" s="120"/>
    </row>
    <row r="114" spans="2:17" ht="33" customHeight="1" x14ac:dyDescent="0.2">
      <c r="B114" s="124" t="s">
        <v>23</v>
      </c>
      <c r="C114" s="119" t="s">
        <v>8</v>
      </c>
      <c r="D114" s="14" t="s">
        <v>7</v>
      </c>
      <c r="E114" s="139" t="s">
        <v>6</v>
      </c>
      <c r="F114" s="139"/>
      <c r="G114" s="140" t="s">
        <v>18</v>
      </c>
      <c r="H114" s="141"/>
    </row>
    <row r="115" spans="2:17" s="6" customFormat="1" ht="33" customHeight="1" thickBot="1" x14ac:dyDescent="0.25">
      <c r="B115" s="125"/>
      <c r="C115" s="145">
        <v>235</v>
      </c>
      <c r="D115" s="145"/>
      <c r="E115" s="145"/>
      <c r="F115" s="145"/>
      <c r="G115" s="142"/>
      <c r="H115" s="143"/>
      <c r="J115" s="2"/>
      <c r="K115" s="2"/>
      <c r="L115" s="2"/>
      <c r="M115" s="1"/>
      <c r="N115" s="1"/>
    </row>
    <row r="116" spans="2:17" s="6" customFormat="1" ht="33" customHeight="1" x14ac:dyDescent="0.2">
      <c r="B116" s="120"/>
      <c r="C116" s="120"/>
      <c r="D116" s="120"/>
      <c r="E116" s="120"/>
      <c r="F116" s="120"/>
      <c r="G116" s="120"/>
      <c r="H116" s="120"/>
      <c r="J116" s="2"/>
      <c r="K116" s="2"/>
      <c r="L116" s="2"/>
      <c r="M116" s="1"/>
      <c r="N116" s="1"/>
    </row>
    <row r="117" spans="2:17" s="6" customFormat="1" ht="40.5" customHeight="1" x14ac:dyDescent="0.2">
      <c r="B117" s="121" t="s">
        <v>22</v>
      </c>
      <c r="C117" s="121"/>
      <c r="D117" s="121"/>
      <c r="E117" s="121"/>
      <c r="F117" s="121"/>
      <c r="G117" s="121"/>
      <c r="H117" s="121"/>
      <c r="J117" s="2"/>
      <c r="K117" s="2"/>
      <c r="L117" s="2"/>
      <c r="M117" s="1"/>
      <c r="N117" s="1"/>
    </row>
    <row r="118" spans="2:17" s="6" customFormat="1" ht="33" customHeight="1" x14ac:dyDescent="0.2">
      <c r="B118" s="122" t="s">
        <v>3</v>
      </c>
      <c r="C118" s="122"/>
      <c r="E118" s="12"/>
      <c r="F118" s="12"/>
      <c r="G118" s="12"/>
      <c r="H118" s="12"/>
      <c r="J118" s="2"/>
      <c r="K118" s="2"/>
      <c r="L118" s="2"/>
      <c r="M118" s="1"/>
      <c r="N118" s="1"/>
    </row>
    <row r="119" spans="2:17" ht="43.5" customHeight="1" x14ac:dyDescent="0.2">
      <c r="B119" s="6"/>
      <c r="C119" s="11" t="str">
        <f>CONCATENATE(" $45.000"," +")</f>
        <v xml:space="preserve"> $45.000 +</v>
      </c>
      <c r="D119" s="10">
        <f>G61</f>
        <v>0.37068085106382981</v>
      </c>
      <c r="E119" s="9" t="s">
        <v>2</v>
      </c>
      <c r="F119" s="5">
        <f>(45+G61)</f>
        <v>45.370680851063831</v>
      </c>
      <c r="G119" s="4"/>
      <c r="H119" s="4"/>
    </row>
    <row r="120" spans="2:17" ht="33" customHeight="1" x14ac:dyDescent="0.25">
      <c r="B120" s="123" t="s">
        <v>1</v>
      </c>
      <c r="C120" s="123"/>
      <c r="D120" s="8">
        <f>F119</f>
        <v>45.370680851063831</v>
      </c>
      <c r="E120" s="7" t="s">
        <v>21</v>
      </c>
      <c r="F120" s="6"/>
      <c r="G120" s="4"/>
      <c r="H120" s="4"/>
      <c r="I120" s="13"/>
      <c r="P120" s="3"/>
      <c r="Q120" s="3"/>
    </row>
    <row r="121" spans="2:17" ht="30" customHeight="1" thickBot="1" x14ac:dyDescent="0.25">
      <c r="B121" s="6"/>
      <c r="C121" s="6"/>
      <c r="D121" s="5"/>
      <c r="E121" s="4"/>
      <c r="F121" s="4"/>
      <c r="G121" s="4"/>
      <c r="H121" s="4"/>
    </row>
    <row r="122" spans="2:17" ht="71.099999999999994" customHeight="1" thickBot="1" x14ac:dyDescent="0.25">
      <c r="B122" s="133" t="s">
        <v>11</v>
      </c>
      <c r="C122" s="134"/>
      <c r="D122" s="134"/>
      <c r="E122" s="134"/>
      <c r="F122" s="134"/>
      <c r="G122" s="134"/>
      <c r="H122" s="135"/>
    </row>
    <row r="123" spans="2:17" ht="74.25" customHeight="1" thickBot="1" x14ac:dyDescent="0.25">
      <c r="B123" s="136" t="s">
        <v>20</v>
      </c>
      <c r="C123" s="137"/>
      <c r="D123" s="137"/>
      <c r="E123" s="137"/>
      <c r="F123" s="137"/>
      <c r="G123" s="137"/>
      <c r="H123" s="138"/>
    </row>
    <row r="124" spans="2:17" ht="33.6" customHeight="1" thickBot="1" x14ac:dyDescent="0.25">
      <c r="B124" s="120"/>
      <c r="C124" s="120"/>
      <c r="D124" s="120"/>
      <c r="E124" s="120"/>
      <c r="F124" s="120"/>
      <c r="G124" s="120"/>
      <c r="H124" s="120"/>
    </row>
    <row r="125" spans="2:17" ht="33" customHeight="1" x14ac:dyDescent="0.2">
      <c r="B125" s="124" t="s">
        <v>19</v>
      </c>
      <c r="C125" s="119" t="s">
        <v>8</v>
      </c>
      <c r="D125" s="14" t="s">
        <v>7</v>
      </c>
      <c r="E125" s="139" t="s">
        <v>6</v>
      </c>
      <c r="F125" s="139"/>
      <c r="G125" s="140" t="s">
        <v>18</v>
      </c>
      <c r="H125" s="141"/>
    </row>
    <row r="126" spans="2:17" s="6" customFormat="1" ht="33" customHeight="1" thickBot="1" x14ac:dyDescent="0.25">
      <c r="B126" s="125"/>
      <c r="C126" s="145">
        <v>2000</v>
      </c>
      <c r="D126" s="145"/>
      <c r="E126" s="145"/>
      <c r="F126" s="145"/>
      <c r="G126" s="142"/>
      <c r="H126" s="143"/>
      <c r="J126" s="2"/>
      <c r="K126" s="2"/>
      <c r="L126" s="2"/>
      <c r="M126" s="1"/>
      <c r="N126" s="1"/>
    </row>
    <row r="127" spans="2:17" s="6" customFormat="1" ht="33" customHeight="1" x14ac:dyDescent="0.2">
      <c r="B127" s="120"/>
      <c r="C127" s="120"/>
      <c r="D127" s="120"/>
      <c r="E127" s="120"/>
      <c r="F127" s="120"/>
      <c r="G127" s="120"/>
      <c r="H127" s="120"/>
      <c r="J127" s="2"/>
      <c r="K127" s="2"/>
      <c r="L127" s="2"/>
      <c r="M127" s="1"/>
      <c r="N127" s="1"/>
    </row>
    <row r="128" spans="2:17" s="6" customFormat="1" ht="40.5" customHeight="1" x14ac:dyDescent="0.2">
      <c r="B128" s="121" t="s">
        <v>17</v>
      </c>
      <c r="C128" s="121"/>
      <c r="D128" s="121"/>
      <c r="E128" s="121"/>
      <c r="F128" s="121"/>
      <c r="G128" s="121"/>
      <c r="H128" s="121"/>
      <c r="J128" s="2"/>
      <c r="K128" s="2"/>
      <c r="L128" s="2"/>
      <c r="M128" s="1"/>
      <c r="N128" s="1"/>
    </row>
    <row r="129" spans="2:17" s="6" customFormat="1" ht="33" customHeight="1" x14ac:dyDescent="0.2">
      <c r="B129" s="122" t="s">
        <v>3</v>
      </c>
      <c r="C129" s="122"/>
      <c r="E129" s="12"/>
      <c r="F129" s="12"/>
      <c r="G129" s="12"/>
      <c r="H129" s="12"/>
      <c r="J129" s="2"/>
      <c r="K129" s="2"/>
      <c r="L129" s="2"/>
      <c r="M129" s="1"/>
      <c r="N129" s="1"/>
    </row>
    <row r="130" spans="2:17" ht="43.5" customHeight="1" x14ac:dyDescent="0.2">
      <c r="B130" s="6"/>
      <c r="C130" s="11" t="str">
        <f>CONCATENATE(" $45.000"," +")</f>
        <v xml:space="preserve"> $45.000 +</v>
      </c>
      <c r="D130" s="10">
        <f>G67</f>
        <v>3.1155000000000002E-2</v>
      </c>
      <c r="E130" s="9" t="s">
        <v>2</v>
      </c>
      <c r="F130" s="5">
        <f>(45+G67)</f>
        <v>45.031154999999998</v>
      </c>
      <c r="G130" s="4"/>
      <c r="H130" s="4"/>
    </row>
    <row r="131" spans="2:17" ht="34.15" customHeight="1" x14ac:dyDescent="0.25">
      <c r="B131" s="123" t="s">
        <v>1</v>
      </c>
      <c r="C131" s="123"/>
      <c r="D131" s="8">
        <f>F130</f>
        <v>45.031154999999998</v>
      </c>
      <c r="E131" s="7" t="s">
        <v>16</v>
      </c>
      <c r="F131" s="6"/>
      <c r="G131" s="4"/>
      <c r="H131" s="4"/>
      <c r="I131" s="13"/>
      <c r="P131" s="3"/>
      <c r="Q131" s="3"/>
    </row>
    <row r="132" spans="2:17" ht="30" customHeight="1" thickBot="1" x14ac:dyDescent="0.25">
      <c r="B132" s="6"/>
      <c r="C132" s="6"/>
      <c r="D132" s="5"/>
      <c r="E132" s="4"/>
      <c r="F132" s="4"/>
      <c r="G132" s="4"/>
      <c r="H132" s="4"/>
    </row>
    <row r="133" spans="2:17" ht="71.099999999999994" customHeight="1" thickBot="1" x14ac:dyDescent="0.25">
      <c r="B133" s="133" t="s">
        <v>11</v>
      </c>
      <c r="C133" s="134"/>
      <c r="D133" s="134"/>
      <c r="E133" s="134"/>
      <c r="F133" s="134"/>
      <c r="G133" s="134"/>
      <c r="H133" s="135"/>
    </row>
    <row r="134" spans="2:17" ht="74.25" customHeight="1" thickBot="1" x14ac:dyDescent="0.25">
      <c r="B134" s="136" t="s">
        <v>15</v>
      </c>
      <c r="C134" s="137"/>
      <c r="D134" s="137"/>
      <c r="E134" s="137"/>
      <c r="F134" s="137"/>
      <c r="G134" s="137"/>
      <c r="H134" s="138"/>
    </row>
    <row r="135" spans="2:17" ht="69" customHeight="1" thickBot="1" x14ac:dyDescent="0.25">
      <c r="B135" s="120"/>
      <c r="C135" s="120"/>
      <c r="D135" s="120"/>
      <c r="E135" s="120"/>
      <c r="F135" s="120"/>
      <c r="G135" s="120"/>
      <c r="H135" s="120"/>
    </row>
    <row r="136" spans="2:17" ht="33" customHeight="1" x14ac:dyDescent="0.2">
      <c r="B136" s="124" t="s">
        <v>14</v>
      </c>
      <c r="C136" s="119" t="s">
        <v>8</v>
      </c>
      <c r="D136" s="14" t="s">
        <v>7</v>
      </c>
      <c r="E136" s="139" t="s">
        <v>6</v>
      </c>
      <c r="F136" s="139"/>
      <c r="G136" s="140" t="s">
        <v>5</v>
      </c>
      <c r="H136" s="141"/>
    </row>
    <row r="137" spans="2:17" s="6" customFormat="1" ht="33" customHeight="1" thickBot="1" x14ac:dyDescent="0.25">
      <c r="B137" s="125"/>
      <c r="C137" s="144">
        <v>14400</v>
      </c>
      <c r="D137" s="145"/>
      <c r="E137" s="145"/>
      <c r="F137" s="145"/>
      <c r="G137" s="142"/>
      <c r="H137" s="143"/>
      <c r="J137" s="2"/>
      <c r="K137" s="2"/>
      <c r="L137" s="2"/>
      <c r="M137" s="1"/>
      <c r="N137" s="1"/>
    </row>
    <row r="138" spans="2:17" s="6" customFormat="1" ht="33" customHeight="1" x14ac:dyDescent="0.2">
      <c r="B138" s="120"/>
      <c r="C138" s="120"/>
      <c r="D138" s="120"/>
      <c r="E138" s="120"/>
      <c r="F138" s="120"/>
      <c r="G138" s="120"/>
      <c r="H138" s="120"/>
      <c r="J138" s="2"/>
      <c r="K138" s="2"/>
      <c r="L138" s="2"/>
      <c r="M138" s="1"/>
      <c r="N138" s="1"/>
    </row>
    <row r="139" spans="2:17" s="6" customFormat="1" ht="40.5" customHeight="1" x14ac:dyDescent="0.2">
      <c r="B139" s="121" t="s">
        <v>13</v>
      </c>
      <c r="C139" s="121"/>
      <c r="D139" s="121"/>
      <c r="E139" s="121"/>
      <c r="F139" s="121"/>
      <c r="G139" s="121"/>
      <c r="H139" s="121"/>
      <c r="J139" s="2"/>
      <c r="K139" s="2"/>
      <c r="L139" s="2"/>
      <c r="M139" s="1"/>
      <c r="N139" s="1"/>
    </row>
    <row r="140" spans="2:17" s="6" customFormat="1" ht="33" customHeight="1" x14ac:dyDescent="0.2">
      <c r="B140" s="122" t="s">
        <v>3</v>
      </c>
      <c r="C140" s="122"/>
      <c r="E140" s="12"/>
      <c r="F140" s="12"/>
      <c r="G140" s="12"/>
      <c r="H140" s="12"/>
      <c r="J140" s="2"/>
      <c r="K140" s="2"/>
      <c r="L140" s="2"/>
      <c r="M140" s="1"/>
      <c r="N140" s="1"/>
    </row>
    <row r="141" spans="2:17" ht="43.5" customHeight="1" x14ac:dyDescent="0.2">
      <c r="B141" s="6"/>
      <c r="C141" s="11" t="str">
        <f>CONCATENATE(" $1,500.000"," +")</f>
        <v xml:space="preserve"> $1,500.000 +</v>
      </c>
      <c r="D141" s="10">
        <f>G70</f>
        <v>6.0493055555555552E-3</v>
      </c>
      <c r="E141" s="9" t="s">
        <v>2</v>
      </c>
      <c r="F141" s="5">
        <f>(1500+G70)</f>
        <v>1500.0060493055555</v>
      </c>
      <c r="G141" s="4"/>
      <c r="H141" s="4"/>
    </row>
    <row r="142" spans="2:17" ht="27" customHeight="1" x14ac:dyDescent="0.25">
      <c r="B142" s="123" t="s">
        <v>1</v>
      </c>
      <c r="C142" s="123"/>
      <c r="D142" s="8">
        <f>F141</f>
        <v>1500.0060493055555</v>
      </c>
      <c r="E142" s="132" t="s">
        <v>12</v>
      </c>
      <c r="F142" s="132"/>
      <c r="G142" s="4"/>
      <c r="H142" s="6"/>
      <c r="I142" s="13"/>
      <c r="P142" s="3"/>
      <c r="Q142" s="3"/>
    </row>
    <row r="143" spans="2:17" ht="30" customHeight="1" thickBot="1" x14ac:dyDescent="0.25">
      <c r="B143" s="6"/>
      <c r="C143" s="6"/>
      <c r="D143" s="5"/>
      <c r="E143" s="4"/>
      <c r="F143" s="4"/>
      <c r="G143" s="4"/>
      <c r="H143" s="4"/>
    </row>
    <row r="144" spans="2:17" ht="71.099999999999994" customHeight="1" thickBot="1" x14ac:dyDescent="0.25">
      <c r="B144" s="133" t="s">
        <v>11</v>
      </c>
      <c r="C144" s="134"/>
      <c r="D144" s="134"/>
      <c r="E144" s="134"/>
      <c r="F144" s="134"/>
      <c r="G144" s="134"/>
      <c r="H144" s="135"/>
    </row>
    <row r="145" spans="2:15" ht="74.25" customHeight="1" thickBot="1" x14ac:dyDescent="0.25">
      <c r="B145" s="136" t="s">
        <v>10</v>
      </c>
      <c r="C145" s="137"/>
      <c r="D145" s="137"/>
      <c r="E145" s="137"/>
      <c r="F145" s="137"/>
      <c r="G145" s="137"/>
      <c r="H145" s="138"/>
    </row>
    <row r="146" spans="2:15" ht="18.75" customHeight="1" thickBot="1" x14ac:dyDescent="0.25">
      <c r="B146" s="120"/>
      <c r="C146" s="120"/>
      <c r="D146" s="120"/>
      <c r="E146" s="120"/>
      <c r="F146" s="120"/>
      <c r="G146" s="120"/>
      <c r="H146" s="120"/>
    </row>
    <row r="147" spans="2:15" ht="33" customHeight="1" x14ac:dyDescent="0.2">
      <c r="B147" s="124" t="s">
        <v>9</v>
      </c>
      <c r="C147" s="126" t="s">
        <v>8</v>
      </c>
      <c r="D147" s="128" t="s">
        <v>7</v>
      </c>
      <c r="E147" s="126" t="s">
        <v>6</v>
      </c>
      <c r="F147" s="126"/>
      <c r="G147" s="126" t="s">
        <v>5</v>
      </c>
      <c r="H147" s="130"/>
    </row>
    <row r="148" spans="2:15" s="6" customFormat="1" ht="33" customHeight="1" thickBot="1" x14ac:dyDescent="0.25">
      <c r="B148" s="125"/>
      <c r="C148" s="127"/>
      <c r="D148" s="129"/>
      <c r="E148" s="127"/>
      <c r="F148" s="127"/>
      <c r="G148" s="127"/>
      <c r="H148" s="131"/>
      <c r="J148" s="2"/>
      <c r="K148" s="2"/>
      <c r="L148" s="2"/>
      <c r="M148" s="1"/>
      <c r="N148" s="1"/>
    </row>
    <row r="149" spans="2:15" s="6" customFormat="1" ht="33" customHeight="1" x14ac:dyDescent="0.2">
      <c r="B149" s="120"/>
      <c r="C149" s="120"/>
      <c r="D149" s="120"/>
      <c r="E149" s="120"/>
      <c r="F149" s="120"/>
      <c r="G149" s="120"/>
      <c r="H149" s="120"/>
      <c r="J149" s="2"/>
      <c r="K149" s="2"/>
      <c r="L149" s="2"/>
      <c r="M149" s="1"/>
      <c r="N149" s="1"/>
    </row>
    <row r="150" spans="2:15" s="6" customFormat="1" ht="40.5" customHeight="1" x14ac:dyDescent="0.2">
      <c r="B150" s="121" t="s">
        <v>4</v>
      </c>
      <c r="C150" s="121"/>
      <c r="D150" s="121"/>
      <c r="E150" s="121"/>
      <c r="F150" s="121"/>
      <c r="G150" s="121"/>
      <c r="H150" s="121"/>
      <c r="J150" s="2"/>
      <c r="K150" s="2"/>
      <c r="L150" s="2"/>
      <c r="M150" s="1"/>
      <c r="N150" s="1"/>
    </row>
    <row r="151" spans="2:15" s="6" customFormat="1" ht="33" customHeight="1" x14ac:dyDescent="0.2">
      <c r="B151" s="122" t="s">
        <v>3</v>
      </c>
      <c r="C151" s="122"/>
      <c r="E151" s="12"/>
      <c r="F151" s="12"/>
      <c r="G151" s="12"/>
      <c r="H151" s="12"/>
      <c r="J151" s="2"/>
      <c r="K151" s="2"/>
      <c r="L151" s="2"/>
      <c r="M151" s="1"/>
      <c r="N151" s="1"/>
    </row>
    <row r="152" spans="2:15" ht="18" x14ac:dyDescent="0.2">
      <c r="B152" s="6"/>
      <c r="C152" s="11" t="str">
        <f>CONCATENATE(" $200.000"," +")</f>
        <v xml:space="preserve"> $200.000 +</v>
      </c>
      <c r="D152" s="10">
        <f>G74</f>
        <v>14.26</v>
      </c>
      <c r="E152" s="9" t="s">
        <v>2</v>
      </c>
      <c r="F152" s="5">
        <f>(200+G74)</f>
        <v>214.26</v>
      </c>
      <c r="G152" s="4"/>
      <c r="H152" s="4"/>
      <c r="O152" s="3"/>
    </row>
    <row r="153" spans="2:15" ht="18" x14ac:dyDescent="0.25">
      <c r="B153" s="123" t="s">
        <v>1</v>
      </c>
      <c r="C153" s="123"/>
      <c r="D153" s="8">
        <f>F152</f>
        <v>214.26</v>
      </c>
      <c r="E153" s="7" t="s">
        <v>0</v>
      </c>
      <c r="F153" s="7"/>
      <c r="G153" s="4"/>
      <c r="H153" s="6"/>
      <c r="O153" s="3"/>
    </row>
    <row r="154" spans="2:15" ht="18" x14ac:dyDescent="0.2">
      <c r="B154" s="6"/>
      <c r="C154" s="6"/>
      <c r="D154" s="5"/>
      <c r="E154" s="4"/>
      <c r="F154" s="4"/>
      <c r="G154" s="4"/>
      <c r="H154" s="4"/>
      <c r="O154" s="3"/>
    </row>
    <row r="155" spans="2:15" x14ac:dyDescent="0.2">
      <c r="O155" s="3"/>
    </row>
  </sheetData>
  <sheetProtection algorithmName="SHA-512" hashValue="dx9E/F559P8+2N6jVmJStDnYTUQ+PQeaG4c2HHZ0ewGYnInbgrPgYeSQE8/TEkj/YVici/HSG9QlMNBWbDiSHg==" saltValue="9IgvoEQDcXGxyCFTZHXZSw==" spinCount="100000" sheet="1" formatColumns="0" formatRows="0"/>
  <mergeCells count="156">
    <mergeCell ref="B149:H149"/>
    <mergeCell ref="B150:H150"/>
    <mergeCell ref="B151:C151"/>
    <mergeCell ref="B153:C153"/>
    <mergeCell ref="B146:H146"/>
    <mergeCell ref="B147:B148"/>
    <mergeCell ref="C147:C148"/>
    <mergeCell ref="D147:D148"/>
    <mergeCell ref="E147:F148"/>
    <mergeCell ref="G147:H148"/>
    <mergeCell ref="B139:H139"/>
    <mergeCell ref="B140:C140"/>
    <mergeCell ref="B142:C142"/>
    <mergeCell ref="E142:F142"/>
    <mergeCell ref="B144:H144"/>
    <mergeCell ref="B145:H145"/>
    <mergeCell ref="B135:H135"/>
    <mergeCell ref="B136:B137"/>
    <mergeCell ref="E136:F136"/>
    <mergeCell ref="G136:H137"/>
    <mergeCell ref="C137:F137"/>
    <mergeCell ref="B138:H138"/>
    <mergeCell ref="B127:H127"/>
    <mergeCell ref="B128:H128"/>
    <mergeCell ref="B129:C129"/>
    <mergeCell ref="B131:C131"/>
    <mergeCell ref="B133:H133"/>
    <mergeCell ref="B134:H134"/>
    <mergeCell ref="B118:C118"/>
    <mergeCell ref="B120:C120"/>
    <mergeCell ref="B122:H122"/>
    <mergeCell ref="B123:H123"/>
    <mergeCell ref="B124:H124"/>
    <mergeCell ref="B125:B126"/>
    <mergeCell ref="E125:F125"/>
    <mergeCell ref="G125:H126"/>
    <mergeCell ref="C126:F126"/>
    <mergeCell ref="B114:B115"/>
    <mergeCell ref="E114:F114"/>
    <mergeCell ref="G114:H115"/>
    <mergeCell ref="C115:F115"/>
    <mergeCell ref="B116:H116"/>
    <mergeCell ref="B117:H117"/>
    <mergeCell ref="B106:H106"/>
    <mergeCell ref="B107:C107"/>
    <mergeCell ref="B109:C109"/>
    <mergeCell ref="B111:H111"/>
    <mergeCell ref="B112:H112"/>
    <mergeCell ref="B113:H113"/>
    <mergeCell ref="B102:H102"/>
    <mergeCell ref="B103:B104"/>
    <mergeCell ref="E103:F103"/>
    <mergeCell ref="G103:H104"/>
    <mergeCell ref="C104:F104"/>
    <mergeCell ref="B105:H105"/>
    <mergeCell ref="B94:H94"/>
    <mergeCell ref="B95:H95"/>
    <mergeCell ref="B96:C96"/>
    <mergeCell ref="B98:C98"/>
    <mergeCell ref="B100:H100"/>
    <mergeCell ref="B101:H101"/>
    <mergeCell ref="G86:H86"/>
    <mergeCell ref="G87:H87"/>
    <mergeCell ref="B89:H89"/>
    <mergeCell ref="B90:H90"/>
    <mergeCell ref="B91:H91"/>
    <mergeCell ref="B92:B93"/>
    <mergeCell ref="E92:F92"/>
    <mergeCell ref="G92:H93"/>
    <mergeCell ref="C93:F93"/>
    <mergeCell ref="G79:H79"/>
    <mergeCell ref="G80:H80"/>
    <mergeCell ref="G81:H81"/>
    <mergeCell ref="G82:H82"/>
    <mergeCell ref="B84:H84"/>
    <mergeCell ref="G85:H85"/>
    <mergeCell ref="G73:H73"/>
    <mergeCell ref="G74:H74"/>
    <mergeCell ref="G75:H75"/>
    <mergeCell ref="G76:H76"/>
    <mergeCell ref="G77:H77"/>
    <mergeCell ref="G78:H78"/>
    <mergeCell ref="G66:H66"/>
    <mergeCell ref="G67:H67"/>
    <mergeCell ref="B68:H68"/>
    <mergeCell ref="G69:H69"/>
    <mergeCell ref="G70:H70"/>
    <mergeCell ref="B72:H72"/>
    <mergeCell ref="G60:H60"/>
    <mergeCell ref="G61:H61"/>
    <mergeCell ref="G62:H62"/>
    <mergeCell ref="G63:H63"/>
    <mergeCell ref="G64:H64"/>
    <mergeCell ref="G65:H65"/>
    <mergeCell ref="G52:H52"/>
    <mergeCell ref="B53:H53"/>
    <mergeCell ref="B55:H55"/>
    <mergeCell ref="G56:H56"/>
    <mergeCell ref="G57:H57"/>
    <mergeCell ref="B59:H59"/>
    <mergeCell ref="G46:H46"/>
    <mergeCell ref="G47:H47"/>
    <mergeCell ref="G48:H48"/>
    <mergeCell ref="G49:H49"/>
    <mergeCell ref="G50:H50"/>
    <mergeCell ref="G51:H51"/>
    <mergeCell ref="G40:H40"/>
    <mergeCell ref="G41:H41"/>
    <mergeCell ref="G42:H42"/>
    <mergeCell ref="G43:H43"/>
    <mergeCell ref="G44:H44"/>
    <mergeCell ref="G45:H45"/>
    <mergeCell ref="G34:H34"/>
    <mergeCell ref="G35:H35"/>
    <mergeCell ref="G36:H36"/>
    <mergeCell ref="G37:H37"/>
    <mergeCell ref="G38:H38"/>
    <mergeCell ref="G39:H39"/>
    <mergeCell ref="G28:H28"/>
    <mergeCell ref="G29:H29"/>
    <mergeCell ref="G30:H30"/>
    <mergeCell ref="G31:H31"/>
    <mergeCell ref="G32:H32"/>
    <mergeCell ref="G33:H33"/>
    <mergeCell ref="G22:H22"/>
    <mergeCell ref="G23:H23"/>
    <mergeCell ref="G24:H24"/>
    <mergeCell ref="G25:H25"/>
    <mergeCell ref="G26:H26"/>
    <mergeCell ref="G27:H27"/>
    <mergeCell ref="B16:H16"/>
    <mergeCell ref="B17:H17"/>
    <mergeCell ref="B18:H18"/>
    <mergeCell ref="B19:H19"/>
    <mergeCell ref="G20:H20"/>
    <mergeCell ref="G21:H21"/>
    <mergeCell ref="B11:H11"/>
    <mergeCell ref="J11:K11"/>
    <mergeCell ref="B12:E12"/>
    <mergeCell ref="B13:H13"/>
    <mergeCell ref="B14:H14"/>
    <mergeCell ref="B15:H15"/>
    <mergeCell ref="J6:K6"/>
    <mergeCell ref="M6:N8"/>
    <mergeCell ref="B7:E7"/>
    <mergeCell ref="B8:H8"/>
    <mergeCell ref="B9:H9"/>
    <mergeCell ref="B10:C10"/>
    <mergeCell ref="D10:F10"/>
    <mergeCell ref="B1:D1"/>
    <mergeCell ref="C3:E3"/>
    <mergeCell ref="G3:H3"/>
    <mergeCell ref="C4:E4"/>
    <mergeCell ref="G4:H4"/>
    <mergeCell ref="B6:E6"/>
    <mergeCell ref="F6:G6"/>
  </mergeCells>
  <dataValidations count="6">
    <dataValidation type="list" allowBlank="1" showInputMessage="1" showErrorMessage="1" sqref="K8" xr:uid="{C8762B0D-200F-4030-B453-7C6501899349}">
      <formula1>"2024,2025,2026,2027,2028"</formula1>
    </dataValidation>
    <dataValidation type="list" allowBlank="1" showInputMessage="1" showErrorMessage="1" sqref="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K65403 JF65539 TB65539 ACX65539 AMT65539 AWP65539 BGL65539 BQH65539 CAD65539 CJZ65539 CTV65539 DDR65539 DNN65539 DXJ65539 EHF65539 ERB65539 FAX65539 FKT65539 FUP65539 GEL65539 GOH65539 GYD65539 HHZ65539 HRV65539 IBR65539 ILN65539 IVJ65539 JFF65539 JPB65539 JYX65539 KIT65539 KSP65539 LCL65539 LMH65539 LWD65539 MFZ65539 MPV65539 MZR65539 NJN65539 NTJ65539 ODF65539 ONB65539 OWX65539 PGT65539 PQP65539 QAL65539 QKH65539 QUD65539 RDZ65539 RNV65539 RXR65539 SHN65539 SRJ65539 TBF65539 TLB65539 TUX65539 UET65539 UOP65539 UYL65539 VIH65539 VSD65539 WBZ65539 WLV65539 WVR65539 K130939 JF131075 TB131075 ACX131075 AMT131075 AWP131075 BGL131075 BQH131075 CAD131075 CJZ131075 CTV131075 DDR131075 DNN131075 DXJ131075 EHF131075 ERB131075 FAX131075 FKT131075 FUP131075 GEL131075 GOH131075 GYD131075 HHZ131075 HRV131075 IBR131075 ILN131075 IVJ131075 JFF131075 JPB131075 JYX131075 KIT131075 KSP131075 LCL131075 LMH131075 LWD131075 MFZ131075 MPV131075 MZR131075 NJN131075 NTJ131075 ODF131075 ONB131075 OWX131075 PGT131075 PQP131075 QAL131075 QKH131075 QUD131075 RDZ131075 RNV131075 RXR131075 SHN131075 SRJ131075 TBF131075 TLB131075 TUX131075 UET131075 UOP131075 UYL131075 VIH131075 VSD131075 WBZ131075 WLV131075 WVR131075 K196475 JF196611 TB196611 ACX196611 AMT196611 AWP196611 BGL196611 BQH196611 CAD196611 CJZ196611 CTV196611 DDR196611 DNN196611 DXJ196611 EHF196611 ERB196611 FAX196611 FKT196611 FUP196611 GEL196611 GOH196611 GYD196611 HHZ196611 HRV196611 IBR196611 ILN196611 IVJ196611 JFF196611 JPB196611 JYX196611 KIT196611 KSP196611 LCL196611 LMH196611 LWD196611 MFZ196611 MPV196611 MZR196611 NJN196611 NTJ196611 ODF196611 ONB196611 OWX196611 PGT196611 PQP196611 QAL196611 QKH196611 QUD196611 RDZ196611 RNV196611 RXR196611 SHN196611 SRJ196611 TBF196611 TLB196611 TUX196611 UET196611 UOP196611 UYL196611 VIH196611 VSD196611 WBZ196611 WLV196611 WVR196611 K262011 JF262147 TB262147 ACX262147 AMT262147 AWP262147 BGL262147 BQH262147 CAD262147 CJZ262147 CTV262147 DDR262147 DNN262147 DXJ262147 EHF262147 ERB262147 FAX262147 FKT262147 FUP262147 GEL262147 GOH262147 GYD262147 HHZ262147 HRV262147 IBR262147 ILN262147 IVJ262147 JFF262147 JPB262147 JYX262147 KIT262147 KSP262147 LCL262147 LMH262147 LWD262147 MFZ262147 MPV262147 MZR262147 NJN262147 NTJ262147 ODF262147 ONB262147 OWX262147 PGT262147 PQP262147 QAL262147 QKH262147 QUD262147 RDZ262147 RNV262147 RXR262147 SHN262147 SRJ262147 TBF262147 TLB262147 TUX262147 UET262147 UOP262147 UYL262147 VIH262147 VSD262147 WBZ262147 WLV262147 WVR262147 K327547 JF327683 TB327683 ACX327683 AMT327683 AWP327683 BGL327683 BQH327683 CAD327683 CJZ327683 CTV327683 DDR327683 DNN327683 DXJ327683 EHF327683 ERB327683 FAX327683 FKT327683 FUP327683 GEL327683 GOH327683 GYD327683 HHZ327683 HRV327683 IBR327683 ILN327683 IVJ327683 JFF327683 JPB327683 JYX327683 KIT327683 KSP327683 LCL327683 LMH327683 LWD327683 MFZ327683 MPV327683 MZR327683 NJN327683 NTJ327683 ODF327683 ONB327683 OWX327683 PGT327683 PQP327683 QAL327683 QKH327683 QUD327683 RDZ327683 RNV327683 RXR327683 SHN327683 SRJ327683 TBF327683 TLB327683 TUX327683 UET327683 UOP327683 UYL327683 VIH327683 VSD327683 WBZ327683 WLV327683 WVR327683 K393083 JF393219 TB393219 ACX393219 AMT393219 AWP393219 BGL393219 BQH393219 CAD393219 CJZ393219 CTV393219 DDR393219 DNN393219 DXJ393219 EHF393219 ERB393219 FAX393219 FKT393219 FUP393219 GEL393219 GOH393219 GYD393219 HHZ393219 HRV393219 IBR393219 ILN393219 IVJ393219 JFF393219 JPB393219 JYX393219 KIT393219 KSP393219 LCL393219 LMH393219 LWD393219 MFZ393219 MPV393219 MZR393219 NJN393219 NTJ393219 ODF393219 ONB393219 OWX393219 PGT393219 PQP393219 QAL393219 QKH393219 QUD393219 RDZ393219 RNV393219 RXR393219 SHN393219 SRJ393219 TBF393219 TLB393219 TUX393219 UET393219 UOP393219 UYL393219 VIH393219 VSD393219 WBZ393219 WLV393219 WVR393219 K458619 JF458755 TB458755 ACX458755 AMT458755 AWP458755 BGL458755 BQH458755 CAD458755 CJZ458755 CTV458755 DDR458755 DNN458755 DXJ458755 EHF458755 ERB458755 FAX458755 FKT458755 FUP458755 GEL458755 GOH458755 GYD458755 HHZ458755 HRV458755 IBR458755 ILN458755 IVJ458755 JFF458755 JPB458755 JYX458755 KIT458755 KSP458755 LCL458755 LMH458755 LWD458755 MFZ458755 MPV458755 MZR458755 NJN458755 NTJ458755 ODF458755 ONB458755 OWX458755 PGT458755 PQP458755 QAL458755 QKH458755 QUD458755 RDZ458755 RNV458755 RXR458755 SHN458755 SRJ458755 TBF458755 TLB458755 TUX458755 UET458755 UOP458755 UYL458755 VIH458755 VSD458755 WBZ458755 WLV458755 WVR458755 K524155 JF524291 TB524291 ACX524291 AMT524291 AWP524291 BGL524291 BQH524291 CAD524291 CJZ524291 CTV524291 DDR524291 DNN524291 DXJ524291 EHF524291 ERB524291 FAX524291 FKT524291 FUP524291 GEL524291 GOH524291 GYD524291 HHZ524291 HRV524291 IBR524291 ILN524291 IVJ524291 JFF524291 JPB524291 JYX524291 KIT524291 KSP524291 LCL524291 LMH524291 LWD524291 MFZ524291 MPV524291 MZR524291 NJN524291 NTJ524291 ODF524291 ONB524291 OWX524291 PGT524291 PQP524291 QAL524291 QKH524291 QUD524291 RDZ524291 RNV524291 RXR524291 SHN524291 SRJ524291 TBF524291 TLB524291 TUX524291 UET524291 UOP524291 UYL524291 VIH524291 VSD524291 WBZ524291 WLV524291 WVR524291 K589691 JF589827 TB589827 ACX589827 AMT589827 AWP589827 BGL589827 BQH589827 CAD589827 CJZ589827 CTV589827 DDR589827 DNN589827 DXJ589827 EHF589827 ERB589827 FAX589827 FKT589827 FUP589827 GEL589827 GOH589827 GYD589827 HHZ589827 HRV589827 IBR589827 ILN589827 IVJ589827 JFF589827 JPB589827 JYX589827 KIT589827 KSP589827 LCL589827 LMH589827 LWD589827 MFZ589827 MPV589827 MZR589827 NJN589827 NTJ589827 ODF589827 ONB589827 OWX589827 PGT589827 PQP589827 QAL589827 QKH589827 QUD589827 RDZ589827 RNV589827 RXR589827 SHN589827 SRJ589827 TBF589827 TLB589827 TUX589827 UET589827 UOP589827 UYL589827 VIH589827 VSD589827 WBZ589827 WLV589827 WVR589827 K655227 JF655363 TB655363 ACX655363 AMT655363 AWP655363 BGL655363 BQH655363 CAD655363 CJZ655363 CTV655363 DDR655363 DNN655363 DXJ655363 EHF655363 ERB655363 FAX655363 FKT655363 FUP655363 GEL655363 GOH655363 GYD655363 HHZ655363 HRV655363 IBR655363 ILN655363 IVJ655363 JFF655363 JPB655363 JYX655363 KIT655363 KSP655363 LCL655363 LMH655363 LWD655363 MFZ655363 MPV655363 MZR655363 NJN655363 NTJ655363 ODF655363 ONB655363 OWX655363 PGT655363 PQP655363 QAL655363 QKH655363 QUD655363 RDZ655363 RNV655363 RXR655363 SHN655363 SRJ655363 TBF655363 TLB655363 TUX655363 UET655363 UOP655363 UYL655363 VIH655363 VSD655363 WBZ655363 WLV655363 WVR655363 K720763 JF720899 TB720899 ACX720899 AMT720899 AWP720899 BGL720899 BQH720899 CAD720899 CJZ720899 CTV720899 DDR720899 DNN720899 DXJ720899 EHF720899 ERB720899 FAX720899 FKT720899 FUP720899 GEL720899 GOH720899 GYD720899 HHZ720899 HRV720899 IBR720899 ILN720899 IVJ720899 JFF720899 JPB720899 JYX720899 KIT720899 KSP720899 LCL720899 LMH720899 LWD720899 MFZ720899 MPV720899 MZR720899 NJN720899 NTJ720899 ODF720899 ONB720899 OWX720899 PGT720899 PQP720899 QAL720899 QKH720899 QUD720899 RDZ720899 RNV720899 RXR720899 SHN720899 SRJ720899 TBF720899 TLB720899 TUX720899 UET720899 UOP720899 UYL720899 VIH720899 VSD720899 WBZ720899 WLV720899 WVR720899 K786299 JF786435 TB786435 ACX786435 AMT786435 AWP786435 BGL786435 BQH786435 CAD786435 CJZ786435 CTV786435 DDR786435 DNN786435 DXJ786435 EHF786435 ERB786435 FAX786435 FKT786435 FUP786435 GEL786435 GOH786435 GYD786435 HHZ786435 HRV786435 IBR786435 ILN786435 IVJ786435 JFF786435 JPB786435 JYX786435 KIT786435 KSP786435 LCL786435 LMH786435 LWD786435 MFZ786435 MPV786435 MZR786435 NJN786435 NTJ786435 ODF786435 ONB786435 OWX786435 PGT786435 PQP786435 QAL786435 QKH786435 QUD786435 RDZ786435 RNV786435 RXR786435 SHN786435 SRJ786435 TBF786435 TLB786435 TUX786435 UET786435 UOP786435 UYL786435 VIH786435 VSD786435 WBZ786435 WLV786435 WVR786435 K851835 JF851971 TB851971 ACX851971 AMT851971 AWP851971 BGL851971 BQH851971 CAD851971 CJZ851971 CTV851971 DDR851971 DNN851971 DXJ851971 EHF851971 ERB851971 FAX851971 FKT851971 FUP851971 GEL851971 GOH851971 GYD851971 HHZ851971 HRV851971 IBR851971 ILN851971 IVJ851971 JFF851971 JPB851971 JYX851971 KIT851971 KSP851971 LCL851971 LMH851971 LWD851971 MFZ851971 MPV851971 MZR851971 NJN851971 NTJ851971 ODF851971 ONB851971 OWX851971 PGT851971 PQP851971 QAL851971 QKH851971 QUD851971 RDZ851971 RNV851971 RXR851971 SHN851971 SRJ851971 TBF851971 TLB851971 TUX851971 UET851971 UOP851971 UYL851971 VIH851971 VSD851971 WBZ851971 WLV851971 WVR851971 K917371 JF917507 TB917507 ACX917507 AMT917507 AWP917507 BGL917507 BQH917507 CAD917507 CJZ917507 CTV917507 DDR917507 DNN917507 DXJ917507 EHF917507 ERB917507 FAX917507 FKT917507 FUP917507 GEL917507 GOH917507 GYD917507 HHZ917507 HRV917507 IBR917507 ILN917507 IVJ917507 JFF917507 JPB917507 JYX917507 KIT917507 KSP917507 LCL917507 LMH917507 LWD917507 MFZ917507 MPV917507 MZR917507 NJN917507 NTJ917507 ODF917507 ONB917507 OWX917507 PGT917507 PQP917507 QAL917507 QKH917507 QUD917507 RDZ917507 RNV917507 RXR917507 SHN917507 SRJ917507 TBF917507 TLB917507 TUX917507 UET917507 UOP917507 UYL917507 VIH917507 VSD917507 WBZ917507 WLV917507 WVR917507 K982907 JF983043 TB983043 ACX983043 AMT983043 AWP983043 BGL983043 BQH983043 CAD983043 CJZ983043 CTV983043 DDR983043 DNN983043 DXJ983043 EHF983043 ERB983043 FAX983043 FKT983043 FUP983043 GEL983043 GOH983043 GYD983043 HHZ983043 HRV983043 IBR983043 ILN983043 IVJ983043 JFF983043 JPB983043 JYX983043 KIT983043 KSP983043 LCL983043 LMH983043 LWD983043 MFZ983043 MPV983043 MZR983043 NJN983043 NTJ983043 ODF983043 ONB983043 OWX983043 PGT983043 PQP983043 QAL983043 QKH983043 QUD983043 RDZ983043 RNV983043 RXR983043 SHN983043 SRJ983043 TBF983043 TLB983043 TUX983043 UET983043 UOP983043 UYL983043 VIH983043 VSD983043 WBZ983043 WLV983043 WVR983043" xr:uid="{116D8270-0A02-4DD2-B994-EBF6AACF735C}">
      <formula1>$N$9:$N$9</formula1>
    </dataValidation>
    <dataValidation type="list" allowBlank="1" showInputMessage="1" showErrorMessage="1" sqref="WVR983048 WLV983048 WBZ983048 VSD983048 VIH983048 UYL983048 UOP983048 UET983048 TUX983048 TLB983048 TBF983048 SRJ983048 SHN983048 RXR983048 RNV983048 RDZ983048 QUD983048 QKH983048 QAL983048 PQP983048 PGT983048 OWX983048 ONB983048 ODF983048 NTJ983048 NJN983048 MZR983048 MPV983048 MFZ983048 LWD983048 LMH983048 LCL983048 KSP983048 KIT983048 JYX983048 JPB983048 JFF983048 IVJ983048 ILN983048 IBR983048 HRV983048 HHZ983048 GYD983048 GOH983048 GEL983048 FUP983048 FKT983048 FAX983048 ERB983048 EHF983048 DXJ983048 DNN983048 DDR983048 CTV983048 CJZ983048 CAD983048 BQH983048 BGL983048 AWP983048 AMT983048 ACX983048 TB983048 JF983048 K982912 WVR917512 WLV917512 WBZ917512 VSD917512 VIH917512 UYL917512 UOP917512 UET917512 TUX917512 TLB917512 TBF917512 SRJ917512 SHN917512 RXR917512 RNV917512 RDZ917512 QUD917512 QKH917512 QAL917512 PQP917512 PGT917512 OWX917512 ONB917512 ODF917512 NTJ917512 NJN917512 MZR917512 MPV917512 MFZ917512 LWD917512 LMH917512 LCL917512 KSP917512 KIT917512 JYX917512 JPB917512 JFF917512 IVJ917512 ILN917512 IBR917512 HRV917512 HHZ917512 GYD917512 GOH917512 GEL917512 FUP917512 FKT917512 FAX917512 ERB917512 EHF917512 DXJ917512 DNN917512 DDR917512 CTV917512 CJZ917512 CAD917512 BQH917512 BGL917512 AWP917512 AMT917512 ACX917512 TB917512 JF917512 K917376 WVR851976 WLV851976 WBZ851976 VSD851976 VIH851976 UYL851976 UOP851976 UET851976 TUX851976 TLB851976 TBF851976 SRJ851976 SHN851976 RXR851976 RNV851976 RDZ851976 QUD851976 QKH851976 QAL851976 PQP851976 PGT851976 OWX851976 ONB851976 ODF851976 NTJ851976 NJN851976 MZR851976 MPV851976 MFZ851976 LWD851976 LMH851976 LCL851976 KSP851976 KIT851976 JYX851976 JPB851976 JFF851976 IVJ851976 ILN851976 IBR851976 HRV851976 HHZ851976 GYD851976 GOH851976 GEL851976 FUP851976 FKT851976 FAX851976 ERB851976 EHF851976 DXJ851976 DNN851976 DDR851976 CTV851976 CJZ851976 CAD851976 BQH851976 BGL851976 AWP851976 AMT851976 ACX851976 TB851976 JF851976 K851840 WVR786440 WLV786440 WBZ786440 VSD786440 VIH786440 UYL786440 UOP786440 UET786440 TUX786440 TLB786440 TBF786440 SRJ786440 SHN786440 RXR786440 RNV786440 RDZ786440 QUD786440 QKH786440 QAL786440 PQP786440 PGT786440 OWX786440 ONB786440 ODF786440 NTJ786440 NJN786440 MZR786440 MPV786440 MFZ786440 LWD786440 LMH786440 LCL786440 KSP786440 KIT786440 JYX786440 JPB786440 JFF786440 IVJ786440 ILN786440 IBR786440 HRV786440 HHZ786440 GYD786440 GOH786440 GEL786440 FUP786440 FKT786440 FAX786440 ERB786440 EHF786440 DXJ786440 DNN786440 DDR786440 CTV786440 CJZ786440 CAD786440 BQH786440 BGL786440 AWP786440 AMT786440 ACX786440 TB786440 JF786440 K786304 WVR720904 WLV720904 WBZ720904 VSD720904 VIH720904 UYL720904 UOP720904 UET720904 TUX720904 TLB720904 TBF720904 SRJ720904 SHN720904 RXR720904 RNV720904 RDZ720904 QUD720904 QKH720904 QAL720904 PQP720904 PGT720904 OWX720904 ONB720904 ODF720904 NTJ720904 NJN720904 MZR720904 MPV720904 MFZ720904 LWD720904 LMH720904 LCL720904 KSP720904 KIT720904 JYX720904 JPB720904 JFF720904 IVJ720904 ILN720904 IBR720904 HRV720904 HHZ720904 GYD720904 GOH720904 GEL720904 FUP720904 FKT720904 FAX720904 ERB720904 EHF720904 DXJ720904 DNN720904 DDR720904 CTV720904 CJZ720904 CAD720904 BQH720904 BGL720904 AWP720904 AMT720904 ACX720904 TB720904 JF720904 K720768 WVR655368 WLV655368 WBZ655368 VSD655368 VIH655368 UYL655368 UOP655368 UET655368 TUX655368 TLB655368 TBF655368 SRJ655368 SHN655368 RXR655368 RNV655368 RDZ655368 QUD655368 QKH655368 QAL655368 PQP655368 PGT655368 OWX655368 ONB655368 ODF655368 NTJ655368 NJN655368 MZR655368 MPV655368 MFZ655368 LWD655368 LMH655368 LCL655368 KSP655368 KIT655368 JYX655368 JPB655368 JFF655368 IVJ655368 ILN655368 IBR655368 HRV655368 HHZ655368 GYD655368 GOH655368 GEL655368 FUP655368 FKT655368 FAX655368 ERB655368 EHF655368 DXJ655368 DNN655368 DDR655368 CTV655368 CJZ655368 CAD655368 BQH655368 BGL655368 AWP655368 AMT655368 ACX655368 TB655368 JF655368 K655232 WVR589832 WLV589832 WBZ589832 VSD589832 VIH589832 UYL589832 UOP589832 UET589832 TUX589832 TLB589832 TBF589832 SRJ589832 SHN589832 RXR589832 RNV589832 RDZ589832 QUD589832 QKH589832 QAL589832 PQP589832 PGT589832 OWX589832 ONB589832 ODF589832 NTJ589832 NJN589832 MZR589832 MPV589832 MFZ589832 LWD589832 LMH589832 LCL589832 KSP589832 KIT589832 JYX589832 JPB589832 JFF589832 IVJ589832 ILN589832 IBR589832 HRV589832 HHZ589832 GYD589832 GOH589832 GEL589832 FUP589832 FKT589832 FAX589832 ERB589832 EHF589832 DXJ589832 DNN589832 DDR589832 CTV589832 CJZ589832 CAD589832 BQH589832 BGL589832 AWP589832 AMT589832 ACX589832 TB589832 JF589832 K589696 WVR524296 WLV524296 WBZ524296 VSD524296 VIH524296 UYL524296 UOP524296 UET524296 TUX524296 TLB524296 TBF524296 SRJ524296 SHN524296 RXR524296 RNV524296 RDZ524296 QUD524296 QKH524296 QAL524296 PQP524296 PGT524296 OWX524296 ONB524296 ODF524296 NTJ524296 NJN524296 MZR524296 MPV524296 MFZ524296 LWD524296 LMH524296 LCL524296 KSP524296 KIT524296 JYX524296 JPB524296 JFF524296 IVJ524296 ILN524296 IBR524296 HRV524296 HHZ524296 GYD524296 GOH524296 GEL524296 FUP524296 FKT524296 FAX524296 ERB524296 EHF524296 DXJ524296 DNN524296 DDR524296 CTV524296 CJZ524296 CAD524296 BQH524296 BGL524296 AWP524296 AMT524296 ACX524296 TB524296 JF524296 K524160 WVR458760 WLV458760 WBZ458760 VSD458760 VIH458760 UYL458760 UOP458760 UET458760 TUX458760 TLB458760 TBF458760 SRJ458760 SHN458760 RXR458760 RNV458760 RDZ458760 QUD458760 QKH458760 QAL458760 PQP458760 PGT458760 OWX458760 ONB458760 ODF458760 NTJ458760 NJN458760 MZR458760 MPV458760 MFZ458760 LWD458760 LMH458760 LCL458760 KSP458760 KIT458760 JYX458760 JPB458760 JFF458760 IVJ458760 ILN458760 IBR458760 HRV458760 HHZ458760 GYD458760 GOH458760 GEL458760 FUP458760 FKT458760 FAX458760 ERB458760 EHF458760 DXJ458760 DNN458760 DDR458760 CTV458760 CJZ458760 CAD458760 BQH458760 BGL458760 AWP458760 AMT458760 ACX458760 TB458760 JF458760 K458624 WVR393224 WLV393224 WBZ393224 VSD393224 VIH393224 UYL393224 UOP393224 UET393224 TUX393224 TLB393224 TBF393224 SRJ393224 SHN393224 RXR393224 RNV393224 RDZ393224 QUD393224 QKH393224 QAL393224 PQP393224 PGT393224 OWX393224 ONB393224 ODF393224 NTJ393224 NJN393224 MZR393224 MPV393224 MFZ393224 LWD393224 LMH393224 LCL393224 KSP393224 KIT393224 JYX393224 JPB393224 JFF393224 IVJ393224 ILN393224 IBR393224 HRV393224 HHZ393224 GYD393224 GOH393224 GEL393224 FUP393224 FKT393224 FAX393224 ERB393224 EHF393224 DXJ393224 DNN393224 DDR393224 CTV393224 CJZ393224 CAD393224 BQH393224 BGL393224 AWP393224 AMT393224 ACX393224 TB393224 JF393224 K393088 WVR327688 WLV327688 WBZ327688 VSD327688 VIH327688 UYL327688 UOP327688 UET327688 TUX327688 TLB327688 TBF327688 SRJ327688 SHN327688 RXR327688 RNV327688 RDZ327688 QUD327688 QKH327688 QAL327688 PQP327688 PGT327688 OWX327688 ONB327688 ODF327688 NTJ327688 NJN327688 MZR327688 MPV327688 MFZ327688 LWD327688 LMH327688 LCL327688 KSP327688 KIT327688 JYX327688 JPB327688 JFF327688 IVJ327688 ILN327688 IBR327688 HRV327688 HHZ327688 GYD327688 GOH327688 GEL327688 FUP327688 FKT327688 FAX327688 ERB327688 EHF327688 DXJ327688 DNN327688 DDR327688 CTV327688 CJZ327688 CAD327688 BQH327688 BGL327688 AWP327688 AMT327688 ACX327688 TB327688 JF327688 K327552 WVR262152 WLV262152 WBZ262152 VSD262152 VIH262152 UYL262152 UOP262152 UET262152 TUX262152 TLB262152 TBF262152 SRJ262152 SHN262152 RXR262152 RNV262152 RDZ262152 QUD262152 QKH262152 QAL262152 PQP262152 PGT262152 OWX262152 ONB262152 ODF262152 NTJ262152 NJN262152 MZR262152 MPV262152 MFZ262152 LWD262152 LMH262152 LCL262152 KSP262152 KIT262152 JYX262152 JPB262152 JFF262152 IVJ262152 ILN262152 IBR262152 HRV262152 HHZ262152 GYD262152 GOH262152 GEL262152 FUP262152 FKT262152 FAX262152 ERB262152 EHF262152 DXJ262152 DNN262152 DDR262152 CTV262152 CJZ262152 CAD262152 BQH262152 BGL262152 AWP262152 AMT262152 ACX262152 TB262152 JF262152 K262016 WVR196616 WLV196616 WBZ196616 VSD196616 VIH196616 UYL196616 UOP196616 UET196616 TUX196616 TLB196616 TBF196616 SRJ196616 SHN196616 RXR196616 RNV196616 RDZ196616 QUD196616 QKH196616 QAL196616 PQP196616 PGT196616 OWX196616 ONB196616 ODF196616 NTJ196616 NJN196616 MZR196616 MPV196616 MFZ196616 LWD196616 LMH196616 LCL196616 KSP196616 KIT196616 JYX196616 JPB196616 JFF196616 IVJ196616 ILN196616 IBR196616 HRV196616 HHZ196616 GYD196616 GOH196616 GEL196616 FUP196616 FKT196616 FAX196616 ERB196616 EHF196616 DXJ196616 DNN196616 DDR196616 CTV196616 CJZ196616 CAD196616 BQH196616 BGL196616 AWP196616 AMT196616 ACX196616 TB196616 JF196616 K196480 WVR131080 WLV131080 WBZ131080 VSD131080 VIH131080 UYL131080 UOP131080 UET131080 TUX131080 TLB131080 TBF131080 SRJ131080 SHN131080 RXR131080 RNV131080 RDZ131080 QUD131080 QKH131080 QAL131080 PQP131080 PGT131080 OWX131080 ONB131080 ODF131080 NTJ131080 NJN131080 MZR131080 MPV131080 MFZ131080 LWD131080 LMH131080 LCL131080 KSP131080 KIT131080 JYX131080 JPB131080 JFF131080 IVJ131080 ILN131080 IBR131080 HRV131080 HHZ131080 GYD131080 GOH131080 GEL131080 FUP131080 FKT131080 FAX131080 ERB131080 EHF131080 DXJ131080 DNN131080 DDR131080 CTV131080 CJZ131080 CAD131080 BQH131080 BGL131080 AWP131080 AMT131080 ACX131080 TB131080 JF131080 K130944 WVR65544 WLV65544 WBZ65544 VSD65544 VIH65544 UYL65544 UOP65544 UET65544 TUX65544 TLB65544 TBF65544 SRJ65544 SHN65544 RXR65544 RNV65544 RDZ65544 QUD65544 QKH65544 QAL65544 PQP65544 PGT65544 OWX65544 ONB65544 ODF65544 NTJ65544 NJN65544 MZR65544 MPV65544 MFZ65544 LWD65544 LMH65544 LCL65544 KSP65544 KIT65544 JYX65544 JPB65544 JFF65544 IVJ65544 ILN65544 IBR65544 HRV65544 HHZ65544 GYD65544 GOH65544 GEL65544 FUP65544 FKT65544 FAX65544 ERB65544 EHF65544 DXJ65544 DNN65544 DDR65544 CTV65544 CJZ65544 CAD65544 BQH65544 BGL65544 AWP65544 AMT65544 ACX65544 TB65544 JF65544 K65408 WVR6 WLV6 WBZ6 VSD6 VIH6 UYL6 UOP6 UET6 TUX6 TLB6 TBF6 SRJ6 SHN6 RXR6 RNV6 RDZ6 QUD6 QKH6 QAL6 PQP6 PGT6 OWX6 ONB6 ODF6 NTJ6 NJN6 MZR6 MPV6 MFZ6 LWD6 LMH6 LCL6 KSP6 KIT6 JYX6 JPB6 JFF6 IVJ6 ILN6 IBR6 HRV6 HHZ6 GYD6 GOH6 GEL6 FUP6 FKT6 FAX6 ERB6 EHF6 DXJ6 DNN6 DDR6 CTV6 CJZ6 CAD6 BQH6 BGL6 AWP6 AMT6 ACX6 TB6 JF6" xr:uid="{15FC2815-64BE-47F9-9C3C-0CC8AC0EE69A}">
      <formula1>#REF!</formula1>
    </dataValidation>
    <dataValidation type="list" allowBlank="1" showInputMessage="1" showErrorMessage="1" sqref="WVR983044 K65404 WLV983044 WBZ983044 VSD983044 VIH983044 UYL983044 UOP983044 UET983044 TUX983044 TLB983044 TBF983044 SRJ983044 SHN983044 RXR983044 RNV983044 RDZ983044 QUD983044 QKH983044 QAL983044 PQP983044 PGT983044 OWX983044 ONB983044 ODF983044 NTJ983044 NJN983044 MZR983044 MPV983044 MFZ983044 LWD983044 LMH983044 LCL983044 KSP983044 KIT983044 JYX983044 JPB983044 JFF983044 IVJ983044 ILN983044 IBR983044 HRV983044 HHZ983044 GYD983044 GOH983044 GEL983044 FUP983044 FKT983044 FAX983044 ERB983044 EHF983044 DXJ983044 DNN983044 DDR983044 CTV983044 CJZ983044 CAD983044 BQH983044 BGL983044 AWP983044 AMT983044 ACX983044 TB983044 JF983044 K982908 WVR917508 WLV917508 WBZ917508 VSD917508 VIH917508 UYL917508 UOP917508 UET917508 TUX917508 TLB917508 TBF917508 SRJ917508 SHN917508 RXR917508 RNV917508 RDZ917508 QUD917508 QKH917508 QAL917508 PQP917508 PGT917508 OWX917508 ONB917508 ODF917508 NTJ917508 NJN917508 MZR917508 MPV917508 MFZ917508 LWD917508 LMH917508 LCL917508 KSP917508 KIT917508 JYX917508 JPB917508 JFF917508 IVJ917508 ILN917508 IBR917508 HRV917508 HHZ917508 GYD917508 GOH917508 GEL917508 FUP917508 FKT917508 FAX917508 ERB917508 EHF917508 DXJ917508 DNN917508 DDR917508 CTV917508 CJZ917508 CAD917508 BQH917508 BGL917508 AWP917508 AMT917508 ACX917508 TB917508 JF917508 K917372 WVR851972 WLV851972 WBZ851972 VSD851972 VIH851972 UYL851972 UOP851972 UET851972 TUX851972 TLB851972 TBF851972 SRJ851972 SHN851972 RXR851972 RNV851972 RDZ851972 QUD851972 QKH851972 QAL851972 PQP851972 PGT851972 OWX851972 ONB851972 ODF851972 NTJ851972 NJN851972 MZR851972 MPV851972 MFZ851972 LWD851972 LMH851972 LCL851972 KSP851972 KIT851972 JYX851972 JPB851972 JFF851972 IVJ851972 ILN851972 IBR851972 HRV851972 HHZ851972 GYD851972 GOH851972 GEL851972 FUP851972 FKT851972 FAX851972 ERB851972 EHF851972 DXJ851972 DNN851972 DDR851972 CTV851972 CJZ851972 CAD851972 BQH851972 BGL851972 AWP851972 AMT851972 ACX851972 TB851972 JF851972 K851836 WVR786436 WLV786436 WBZ786436 VSD786436 VIH786436 UYL786436 UOP786436 UET786436 TUX786436 TLB786436 TBF786436 SRJ786436 SHN786436 RXR786436 RNV786436 RDZ786436 QUD786436 QKH786436 QAL786436 PQP786436 PGT786436 OWX786436 ONB786436 ODF786436 NTJ786436 NJN786436 MZR786436 MPV786436 MFZ786436 LWD786436 LMH786436 LCL786436 KSP786436 KIT786436 JYX786436 JPB786436 JFF786436 IVJ786436 ILN786436 IBR786436 HRV786436 HHZ786436 GYD786436 GOH786436 GEL786436 FUP786436 FKT786436 FAX786436 ERB786436 EHF786436 DXJ786436 DNN786436 DDR786436 CTV786436 CJZ786436 CAD786436 BQH786436 BGL786436 AWP786436 AMT786436 ACX786436 TB786436 JF786436 K786300 WVR720900 WLV720900 WBZ720900 VSD720900 VIH720900 UYL720900 UOP720900 UET720900 TUX720900 TLB720900 TBF720900 SRJ720900 SHN720900 RXR720900 RNV720900 RDZ720900 QUD720900 QKH720900 QAL720900 PQP720900 PGT720900 OWX720900 ONB720900 ODF720900 NTJ720900 NJN720900 MZR720900 MPV720900 MFZ720900 LWD720900 LMH720900 LCL720900 KSP720900 KIT720900 JYX720900 JPB720900 JFF720900 IVJ720900 ILN720900 IBR720900 HRV720900 HHZ720900 GYD720900 GOH720900 GEL720900 FUP720900 FKT720900 FAX720900 ERB720900 EHF720900 DXJ720900 DNN720900 DDR720900 CTV720900 CJZ720900 CAD720900 BQH720900 BGL720900 AWP720900 AMT720900 ACX720900 TB720900 JF720900 K720764 WVR655364 WLV655364 WBZ655364 VSD655364 VIH655364 UYL655364 UOP655364 UET655364 TUX655364 TLB655364 TBF655364 SRJ655364 SHN655364 RXR655364 RNV655364 RDZ655364 QUD655364 QKH655364 QAL655364 PQP655364 PGT655364 OWX655364 ONB655364 ODF655364 NTJ655364 NJN655364 MZR655364 MPV655364 MFZ655364 LWD655364 LMH655364 LCL655364 KSP655364 KIT655364 JYX655364 JPB655364 JFF655364 IVJ655364 ILN655364 IBR655364 HRV655364 HHZ655364 GYD655364 GOH655364 GEL655364 FUP655364 FKT655364 FAX655364 ERB655364 EHF655364 DXJ655364 DNN655364 DDR655364 CTV655364 CJZ655364 CAD655364 BQH655364 BGL655364 AWP655364 AMT655364 ACX655364 TB655364 JF655364 K655228 WVR589828 WLV589828 WBZ589828 VSD589828 VIH589828 UYL589828 UOP589828 UET589828 TUX589828 TLB589828 TBF589828 SRJ589828 SHN589828 RXR589828 RNV589828 RDZ589828 QUD589828 QKH589828 QAL589828 PQP589828 PGT589828 OWX589828 ONB589828 ODF589828 NTJ589828 NJN589828 MZR589828 MPV589828 MFZ589828 LWD589828 LMH589828 LCL589828 KSP589828 KIT589828 JYX589828 JPB589828 JFF589828 IVJ589828 ILN589828 IBR589828 HRV589828 HHZ589828 GYD589828 GOH589828 GEL589828 FUP589828 FKT589828 FAX589828 ERB589828 EHF589828 DXJ589828 DNN589828 DDR589828 CTV589828 CJZ589828 CAD589828 BQH589828 BGL589828 AWP589828 AMT589828 ACX589828 TB589828 JF589828 K589692 WVR524292 WLV524292 WBZ524292 VSD524292 VIH524292 UYL524292 UOP524292 UET524292 TUX524292 TLB524292 TBF524292 SRJ524292 SHN524292 RXR524292 RNV524292 RDZ524292 QUD524292 QKH524292 QAL524292 PQP524292 PGT524292 OWX524292 ONB524292 ODF524292 NTJ524292 NJN524292 MZR524292 MPV524292 MFZ524292 LWD524292 LMH524292 LCL524292 KSP524292 KIT524292 JYX524292 JPB524292 JFF524292 IVJ524292 ILN524292 IBR524292 HRV524292 HHZ524292 GYD524292 GOH524292 GEL524292 FUP524292 FKT524292 FAX524292 ERB524292 EHF524292 DXJ524292 DNN524292 DDR524292 CTV524292 CJZ524292 CAD524292 BQH524292 BGL524292 AWP524292 AMT524292 ACX524292 TB524292 JF524292 K524156 WVR458756 WLV458756 WBZ458756 VSD458756 VIH458756 UYL458756 UOP458756 UET458756 TUX458756 TLB458756 TBF458756 SRJ458756 SHN458756 RXR458756 RNV458756 RDZ458756 QUD458756 QKH458756 QAL458756 PQP458756 PGT458756 OWX458756 ONB458756 ODF458756 NTJ458756 NJN458756 MZR458756 MPV458756 MFZ458756 LWD458756 LMH458756 LCL458756 KSP458756 KIT458756 JYX458756 JPB458756 JFF458756 IVJ458756 ILN458756 IBR458756 HRV458756 HHZ458756 GYD458756 GOH458756 GEL458756 FUP458756 FKT458756 FAX458756 ERB458756 EHF458756 DXJ458756 DNN458756 DDR458756 CTV458756 CJZ458756 CAD458756 BQH458756 BGL458756 AWP458756 AMT458756 ACX458756 TB458756 JF458756 K458620 WVR393220 WLV393220 WBZ393220 VSD393220 VIH393220 UYL393220 UOP393220 UET393220 TUX393220 TLB393220 TBF393220 SRJ393220 SHN393220 RXR393220 RNV393220 RDZ393220 QUD393220 QKH393220 QAL393220 PQP393220 PGT393220 OWX393220 ONB393220 ODF393220 NTJ393220 NJN393220 MZR393220 MPV393220 MFZ393220 LWD393220 LMH393220 LCL393220 KSP393220 KIT393220 JYX393220 JPB393220 JFF393220 IVJ393220 ILN393220 IBR393220 HRV393220 HHZ393220 GYD393220 GOH393220 GEL393220 FUP393220 FKT393220 FAX393220 ERB393220 EHF393220 DXJ393220 DNN393220 DDR393220 CTV393220 CJZ393220 CAD393220 BQH393220 BGL393220 AWP393220 AMT393220 ACX393220 TB393220 JF393220 K393084 WVR327684 WLV327684 WBZ327684 VSD327684 VIH327684 UYL327684 UOP327684 UET327684 TUX327684 TLB327684 TBF327684 SRJ327684 SHN327684 RXR327684 RNV327684 RDZ327684 QUD327684 QKH327684 QAL327684 PQP327684 PGT327684 OWX327684 ONB327684 ODF327684 NTJ327684 NJN327684 MZR327684 MPV327684 MFZ327684 LWD327684 LMH327684 LCL327684 KSP327684 KIT327684 JYX327684 JPB327684 JFF327684 IVJ327684 ILN327684 IBR327684 HRV327684 HHZ327684 GYD327684 GOH327684 GEL327684 FUP327684 FKT327684 FAX327684 ERB327684 EHF327684 DXJ327684 DNN327684 DDR327684 CTV327684 CJZ327684 CAD327684 BQH327684 BGL327684 AWP327684 AMT327684 ACX327684 TB327684 JF327684 K327548 WVR262148 WLV262148 WBZ262148 VSD262148 VIH262148 UYL262148 UOP262148 UET262148 TUX262148 TLB262148 TBF262148 SRJ262148 SHN262148 RXR262148 RNV262148 RDZ262148 QUD262148 QKH262148 QAL262148 PQP262148 PGT262148 OWX262148 ONB262148 ODF262148 NTJ262148 NJN262148 MZR262148 MPV262148 MFZ262148 LWD262148 LMH262148 LCL262148 KSP262148 KIT262148 JYX262148 JPB262148 JFF262148 IVJ262148 ILN262148 IBR262148 HRV262148 HHZ262148 GYD262148 GOH262148 GEL262148 FUP262148 FKT262148 FAX262148 ERB262148 EHF262148 DXJ262148 DNN262148 DDR262148 CTV262148 CJZ262148 CAD262148 BQH262148 BGL262148 AWP262148 AMT262148 ACX262148 TB262148 JF262148 K262012 WVR196612 WLV196612 WBZ196612 VSD196612 VIH196612 UYL196612 UOP196612 UET196612 TUX196612 TLB196612 TBF196612 SRJ196612 SHN196612 RXR196612 RNV196612 RDZ196612 QUD196612 QKH196612 QAL196612 PQP196612 PGT196612 OWX196612 ONB196612 ODF196612 NTJ196612 NJN196612 MZR196612 MPV196612 MFZ196612 LWD196612 LMH196612 LCL196612 KSP196612 KIT196612 JYX196612 JPB196612 JFF196612 IVJ196612 ILN196612 IBR196612 HRV196612 HHZ196612 GYD196612 GOH196612 GEL196612 FUP196612 FKT196612 FAX196612 ERB196612 EHF196612 DXJ196612 DNN196612 DDR196612 CTV196612 CJZ196612 CAD196612 BQH196612 BGL196612 AWP196612 AMT196612 ACX196612 TB196612 JF196612 K196476 WVR131076 WLV131076 WBZ131076 VSD131076 VIH131076 UYL131076 UOP131076 UET131076 TUX131076 TLB131076 TBF131076 SRJ131076 SHN131076 RXR131076 RNV131076 RDZ131076 QUD131076 QKH131076 QAL131076 PQP131076 PGT131076 OWX131076 ONB131076 ODF131076 NTJ131076 NJN131076 MZR131076 MPV131076 MFZ131076 LWD131076 LMH131076 LCL131076 KSP131076 KIT131076 JYX131076 JPB131076 JFF131076 IVJ131076 ILN131076 IBR131076 HRV131076 HHZ131076 GYD131076 GOH131076 GEL131076 FUP131076 FKT131076 FAX131076 ERB131076 EHF131076 DXJ131076 DNN131076 DDR131076 CTV131076 CJZ131076 CAD131076 BQH131076 BGL131076 AWP131076 AMT131076 ACX131076 TB131076 JF131076 K130940 WVR65540 WLV65540 WBZ65540 VSD65540 VIH65540 UYL65540 UOP65540 UET65540 TUX65540 TLB65540 TBF65540 SRJ65540 SHN65540 RXR65540 RNV65540 RDZ65540 QUD65540 QKH65540 QAL65540 PQP65540 PGT65540 OWX65540 ONB65540 ODF65540 NTJ65540 NJN65540 MZR65540 MPV65540 MFZ65540 LWD65540 LMH65540 LCL65540 KSP65540 KIT65540 JYX65540 JPB65540 JFF65540 IVJ65540 ILN65540 IBR65540 HRV65540 HHZ65540 GYD65540 GOH65540 GEL65540 FUP65540 FKT65540 FAX65540 ERB65540 EHF65540 DXJ65540 DNN65540 DDR65540 CTV65540 CJZ65540 CAD65540 BQH65540 BGL65540 AWP65540 AMT65540 ACX65540 TB65540 JF65540" xr:uid="{97C110E0-2080-4BC1-83B9-AC7A14CC045B}">
      <formula1>$M$11:$M$21</formula1>
    </dataValidation>
    <dataValidation type="list" allowBlank="1" showInputMessage="1" showErrorMessage="1" sqref="K13" xr:uid="{C56651F7-15CB-4AB4-B214-B0F0FB96670E}">
      <formula1>$N$11:$N$21</formula1>
    </dataValidation>
    <dataValidation type="list" allowBlank="1" showInputMessage="1" showErrorMessage="1" sqref="K9" xr:uid="{7FAE7AE9-1EFC-4C77-AD11-C97438D88845}">
      <formula1>$M$24:$M$35</formula1>
    </dataValidation>
  </dataValidations>
  <hyperlinks>
    <hyperlink ref="M9" r:id="rId1" display="https://www.dot.ny.gov/main/business-center/contractors/construction-division/fuel-asphalt-steel-price-adjustments?nd=nysdot" xr:uid="{26510AE3-E5BF-4490-B508-6E80D4005BD8}"/>
  </hyperlinks>
  <printOptions horizontalCentered="1"/>
  <pageMargins left="0.25" right="0.25" top="0.75" bottom="0.75" header="0.3" footer="0.3"/>
  <pageSetup scale="52" orientation="portrait" horizontalDpi="4294967295" r:id="rId2"/>
  <rowBreaks count="7" manualBreakCount="7">
    <brk id="17" min="1" max="7" man="1"/>
    <brk id="53" min="1" max="7" man="1"/>
    <brk id="71" min="1" max="7" man="1"/>
    <brk id="99" min="1" max="7" man="1"/>
    <brk id="110" min="1" max="7" man="1"/>
    <brk id="121" min="1" max="7" man="1"/>
    <brk id="143" min="1"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BA4D8-2B86-448C-B1B7-F868A5DA6C3E}">
  <dimension ref="B1:Q155"/>
  <sheetViews>
    <sheetView showGridLines="0" zoomScaleNormal="100" workbookViewId="0">
      <selection activeCell="B15" sqref="B15:H15"/>
    </sheetView>
  </sheetViews>
  <sheetFormatPr defaultColWidth="23.7109375" defaultRowHeight="12.75" x14ac:dyDescent="0.2"/>
  <cols>
    <col min="1" max="1" width="3.7109375" style="1" customWidth="1"/>
    <col min="2" max="2" width="28.42578125" style="1" customWidth="1"/>
    <col min="3" max="3" width="37.5703125" style="1" customWidth="1"/>
    <col min="4" max="4" width="17.42578125" style="1" customWidth="1"/>
    <col min="5" max="5" width="17.28515625" style="1" customWidth="1"/>
    <col min="6" max="6" width="23.7109375" style="1" customWidth="1"/>
    <col min="7" max="7" width="25.42578125" style="1" customWidth="1"/>
    <col min="8" max="8" width="19" style="1" customWidth="1"/>
    <col min="9" max="9" width="4.28515625" style="1" customWidth="1"/>
    <col min="10" max="11" width="22.5703125" style="2" hidden="1" customWidth="1"/>
    <col min="12" max="12" width="11.42578125" style="2" hidden="1" customWidth="1"/>
    <col min="13" max="13" width="25.5703125" style="1" hidden="1" customWidth="1"/>
    <col min="14" max="14" width="27.42578125" style="1" hidden="1" customWidth="1"/>
    <col min="15" max="15" width="22.5703125" style="1" customWidth="1"/>
    <col min="16" max="16" width="13.7109375" style="1" customWidth="1"/>
    <col min="17" max="250" width="9.28515625" style="1" customWidth="1"/>
    <col min="251" max="251" width="20" style="1" customWidth="1"/>
    <col min="252" max="252" width="32.7109375" style="1" customWidth="1"/>
    <col min="253" max="253" width="17.42578125" style="1" customWidth="1"/>
    <col min="254" max="254" width="17.28515625" style="1" customWidth="1"/>
    <col min="255" max="255" width="23.7109375" style="1"/>
    <col min="256" max="256" width="9.28515625" style="1" customWidth="1"/>
    <col min="257" max="257" width="28.42578125" style="1" customWidth="1"/>
    <col min="258" max="258" width="37.5703125" style="1" customWidth="1"/>
    <col min="259" max="259" width="17.42578125" style="1" customWidth="1"/>
    <col min="260" max="260" width="17.28515625" style="1" customWidth="1"/>
    <col min="261" max="261" width="23.7109375" style="1"/>
    <col min="262" max="262" width="25.42578125" style="1" customWidth="1"/>
    <col min="263" max="263" width="19" style="1" customWidth="1"/>
    <col min="264" max="279" width="0" style="1" hidden="1" customWidth="1"/>
    <col min="280" max="506" width="9.28515625" style="1" customWidth="1"/>
    <col min="507" max="507" width="20" style="1" customWidth="1"/>
    <col min="508" max="508" width="32.7109375" style="1" customWidth="1"/>
    <col min="509" max="509" width="17.42578125" style="1" customWidth="1"/>
    <col min="510" max="510" width="17.28515625" style="1" customWidth="1"/>
    <col min="511" max="511" width="23.7109375" style="1"/>
    <col min="512" max="512" width="9.28515625" style="1" customWidth="1"/>
    <col min="513" max="513" width="28.42578125" style="1" customWidth="1"/>
    <col min="514" max="514" width="37.5703125" style="1" customWidth="1"/>
    <col min="515" max="515" width="17.42578125" style="1" customWidth="1"/>
    <col min="516" max="516" width="17.28515625" style="1" customWidth="1"/>
    <col min="517" max="517" width="23.7109375" style="1"/>
    <col min="518" max="518" width="25.42578125" style="1" customWidth="1"/>
    <col min="519" max="519" width="19" style="1" customWidth="1"/>
    <col min="520" max="535" width="0" style="1" hidden="1" customWidth="1"/>
    <col min="536" max="762" width="9.28515625" style="1" customWidth="1"/>
    <col min="763" max="763" width="20" style="1" customWidth="1"/>
    <col min="764" max="764" width="32.7109375" style="1" customWidth="1"/>
    <col min="765" max="765" width="17.42578125" style="1" customWidth="1"/>
    <col min="766" max="766" width="17.28515625" style="1" customWidth="1"/>
    <col min="767" max="767" width="23.7109375" style="1"/>
    <col min="768" max="768" width="9.28515625" style="1" customWidth="1"/>
    <col min="769" max="769" width="28.42578125" style="1" customWidth="1"/>
    <col min="770" max="770" width="37.5703125" style="1" customWidth="1"/>
    <col min="771" max="771" width="17.42578125" style="1" customWidth="1"/>
    <col min="772" max="772" width="17.28515625" style="1" customWidth="1"/>
    <col min="773" max="773" width="23.7109375" style="1"/>
    <col min="774" max="774" width="25.42578125" style="1" customWidth="1"/>
    <col min="775" max="775" width="19" style="1" customWidth="1"/>
    <col min="776" max="791" width="0" style="1" hidden="1" customWidth="1"/>
    <col min="792" max="1018" width="9.28515625" style="1" customWidth="1"/>
    <col min="1019" max="1019" width="20" style="1" customWidth="1"/>
    <col min="1020" max="1020" width="32.7109375" style="1" customWidth="1"/>
    <col min="1021" max="1021" width="17.42578125" style="1" customWidth="1"/>
    <col min="1022" max="1022" width="17.28515625" style="1" customWidth="1"/>
    <col min="1023" max="1023" width="23.7109375" style="1"/>
    <col min="1024" max="1024" width="9.28515625" style="1" customWidth="1"/>
    <col min="1025" max="1025" width="28.42578125" style="1" customWidth="1"/>
    <col min="1026" max="1026" width="37.5703125" style="1" customWidth="1"/>
    <col min="1027" max="1027" width="17.42578125" style="1" customWidth="1"/>
    <col min="1028" max="1028" width="17.28515625" style="1" customWidth="1"/>
    <col min="1029" max="1029" width="23.7109375" style="1"/>
    <col min="1030" max="1030" width="25.42578125" style="1" customWidth="1"/>
    <col min="1031" max="1031" width="19" style="1" customWidth="1"/>
    <col min="1032" max="1047" width="0" style="1" hidden="1" customWidth="1"/>
    <col min="1048" max="1274" width="9.28515625" style="1" customWidth="1"/>
    <col min="1275" max="1275" width="20" style="1" customWidth="1"/>
    <col min="1276" max="1276" width="32.7109375" style="1" customWidth="1"/>
    <col min="1277" max="1277" width="17.42578125" style="1" customWidth="1"/>
    <col min="1278" max="1278" width="17.28515625" style="1" customWidth="1"/>
    <col min="1279" max="1279" width="23.7109375" style="1"/>
    <col min="1280" max="1280" width="9.28515625" style="1" customWidth="1"/>
    <col min="1281" max="1281" width="28.42578125" style="1" customWidth="1"/>
    <col min="1282" max="1282" width="37.5703125" style="1" customWidth="1"/>
    <col min="1283" max="1283" width="17.42578125" style="1" customWidth="1"/>
    <col min="1284" max="1284" width="17.28515625" style="1" customWidth="1"/>
    <col min="1285" max="1285" width="23.7109375" style="1"/>
    <col min="1286" max="1286" width="25.42578125" style="1" customWidth="1"/>
    <col min="1287" max="1287" width="19" style="1" customWidth="1"/>
    <col min="1288" max="1303" width="0" style="1" hidden="1" customWidth="1"/>
    <col min="1304" max="1530" width="9.28515625" style="1" customWidth="1"/>
    <col min="1531" max="1531" width="20" style="1" customWidth="1"/>
    <col min="1532" max="1532" width="32.7109375" style="1" customWidth="1"/>
    <col min="1533" max="1533" width="17.42578125" style="1" customWidth="1"/>
    <col min="1534" max="1534" width="17.28515625" style="1" customWidth="1"/>
    <col min="1535" max="1535" width="23.7109375" style="1"/>
    <col min="1536" max="1536" width="9.28515625" style="1" customWidth="1"/>
    <col min="1537" max="1537" width="28.42578125" style="1" customWidth="1"/>
    <col min="1538" max="1538" width="37.5703125" style="1" customWidth="1"/>
    <col min="1539" max="1539" width="17.42578125" style="1" customWidth="1"/>
    <col min="1540" max="1540" width="17.28515625" style="1" customWidth="1"/>
    <col min="1541" max="1541" width="23.7109375" style="1"/>
    <col min="1542" max="1542" width="25.42578125" style="1" customWidth="1"/>
    <col min="1543" max="1543" width="19" style="1" customWidth="1"/>
    <col min="1544" max="1559" width="0" style="1" hidden="1" customWidth="1"/>
    <col min="1560" max="1786" width="9.28515625" style="1" customWidth="1"/>
    <col min="1787" max="1787" width="20" style="1" customWidth="1"/>
    <col min="1788" max="1788" width="32.7109375" style="1" customWidth="1"/>
    <col min="1789" max="1789" width="17.42578125" style="1" customWidth="1"/>
    <col min="1790" max="1790" width="17.28515625" style="1" customWidth="1"/>
    <col min="1791" max="1791" width="23.7109375" style="1"/>
    <col min="1792" max="1792" width="9.28515625" style="1" customWidth="1"/>
    <col min="1793" max="1793" width="28.42578125" style="1" customWidth="1"/>
    <col min="1794" max="1794" width="37.5703125" style="1" customWidth="1"/>
    <col min="1795" max="1795" width="17.42578125" style="1" customWidth="1"/>
    <col min="1796" max="1796" width="17.28515625" style="1" customWidth="1"/>
    <col min="1797" max="1797" width="23.7109375" style="1"/>
    <col min="1798" max="1798" width="25.42578125" style="1" customWidth="1"/>
    <col min="1799" max="1799" width="19" style="1" customWidth="1"/>
    <col min="1800" max="1815" width="0" style="1" hidden="1" customWidth="1"/>
    <col min="1816" max="2042" width="9.28515625" style="1" customWidth="1"/>
    <col min="2043" max="2043" width="20" style="1" customWidth="1"/>
    <col min="2044" max="2044" width="32.7109375" style="1" customWidth="1"/>
    <col min="2045" max="2045" width="17.42578125" style="1" customWidth="1"/>
    <col min="2046" max="2046" width="17.28515625" style="1" customWidth="1"/>
    <col min="2047" max="2047" width="23.7109375" style="1"/>
    <col min="2048" max="2048" width="9.28515625" style="1" customWidth="1"/>
    <col min="2049" max="2049" width="28.42578125" style="1" customWidth="1"/>
    <col min="2050" max="2050" width="37.5703125" style="1" customWidth="1"/>
    <col min="2051" max="2051" width="17.42578125" style="1" customWidth="1"/>
    <col min="2052" max="2052" width="17.28515625" style="1" customWidth="1"/>
    <col min="2053" max="2053" width="23.7109375" style="1"/>
    <col min="2054" max="2054" width="25.42578125" style="1" customWidth="1"/>
    <col min="2055" max="2055" width="19" style="1" customWidth="1"/>
    <col min="2056" max="2071" width="0" style="1" hidden="1" customWidth="1"/>
    <col min="2072" max="2298" width="9.28515625" style="1" customWidth="1"/>
    <col min="2299" max="2299" width="20" style="1" customWidth="1"/>
    <col min="2300" max="2300" width="32.7109375" style="1" customWidth="1"/>
    <col min="2301" max="2301" width="17.42578125" style="1" customWidth="1"/>
    <col min="2302" max="2302" width="17.28515625" style="1" customWidth="1"/>
    <col min="2303" max="2303" width="23.7109375" style="1"/>
    <col min="2304" max="2304" width="9.28515625" style="1" customWidth="1"/>
    <col min="2305" max="2305" width="28.42578125" style="1" customWidth="1"/>
    <col min="2306" max="2306" width="37.5703125" style="1" customWidth="1"/>
    <col min="2307" max="2307" width="17.42578125" style="1" customWidth="1"/>
    <col min="2308" max="2308" width="17.28515625" style="1" customWidth="1"/>
    <col min="2309" max="2309" width="23.7109375" style="1"/>
    <col min="2310" max="2310" width="25.42578125" style="1" customWidth="1"/>
    <col min="2311" max="2311" width="19" style="1" customWidth="1"/>
    <col min="2312" max="2327" width="0" style="1" hidden="1" customWidth="1"/>
    <col min="2328" max="2554" width="9.28515625" style="1" customWidth="1"/>
    <col min="2555" max="2555" width="20" style="1" customWidth="1"/>
    <col min="2556" max="2556" width="32.7109375" style="1" customWidth="1"/>
    <col min="2557" max="2557" width="17.42578125" style="1" customWidth="1"/>
    <col min="2558" max="2558" width="17.28515625" style="1" customWidth="1"/>
    <col min="2559" max="2559" width="23.7109375" style="1"/>
    <col min="2560" max="2560" width="9.28515625" style="1" customWidth="1"/>
    <col min="2561" max="2561" width="28.42578125" style="1" customWidth="1"/>
    <col min="2562" max="2562" width="37.5703125" style="1" customWidth="1"/>
    <col min="2563" max="2563" width="17.42578125" style="1" customWidth="1"/>
    <col min="2564" max="2564" width="17.28515625" style="1" customWidth="1"/>
    <col min="2565" max="2565" width="23.7109375" style="1"/>
    <col min="2566" max="2566" width="25.42578125" style="1" customWidth="1"/>
    <col min="2567" max="2567" width="19" style="1" customWidth="1"/>
    <col min="2568" max="2583" width="0" style="1" hidden="1" customWidth="1"/>
    <col min="2584" max="2810" width="9.28515625" style="1" customWidth="1"/>
    <col min="2811" max="2811" width="20" style="1" customWidth="1"/>
    <col min="2812" max="2812" width="32.7109375" style="1" customWidth="1"/>
    <col min="2813" max="2813" width="17.42578125" style="1" customWidth="1"/>
    <col min="2814" max="2814" width="17.28515625" style="1" customWidth="1"/>
    <col min="2815" max="2815" width="23.7109375" style="1"/>
    <col min="2816" max="2816" width="9.28515625" style="1" customWidth="1"/>
    <col min="2817" max="2817" width="28.42578125" style="1" customWidth="1"/>
    <col min="2818" max="2818" width="37.5703125" style="1" customWidth="1"/>
    <col min="2819" max="2819" width="17.42578125" style="1" customWidth="1"/>
    <col min="2820" max="2820" width="17.28515625" style="1" customWidth="1"/>
    <col min="2821" max="2821" width="23.7109375" style="1"/>
    <col min="2822" max="2822" width="25.42578125" style="1" customWidth="1"/>
    <col min="2823" max="2823" width="19" style="1" customWidth="1"/>
    <col min="2824" max="2839" width="0" style="1" hidden="1" customWidth="1"/>
    <col min="2840" max="3066" width="9.28515625" style="1" customWidth="1"/>
    <col min="3067" max="3067" width="20" style="1" customWidth="1"/>
    <col min="3068" max="3068" width="32.7109375" style="1" customWidth="1"/>
    <col min="3069" max="3069" width="17.42578125" style="1" customWidth="1"/>
    <col min="3070" max="3070" width="17.28515625" style="1" customWidth="1"/>
    <col min="3071" max="3071" width="23.7109375" style="1"/>
    <col min="3072" max="3072" width="9.28515625" style="1" customWidth="1"/>
    <col min="3073" max="3073" width="28.42578125" style="1" customWidth="1"/>
    <col min="3074" max="3074" width="37.5703125" style="1" customWidth="1"/>
    <col min="3075" max="3075" width="17.42578125" style="1" customWidth="1"/>
    <col min="3076" max="3076" width="17.28515625" style="1" customWidth="1"/>
    <col min="3077" max="3077" width="23.7109375" style="1"/>
    <col min="3078" max="3078" width="25.42578125" style="1" customWidth="1"/>
    <col min="3079" max="3079" width="19" style="1" customWidth="1"/>
    <col min="3080" max="3095" width="0" style="1" hidden="1" customWidth="1"/>
    <col min="3096" max="3322" width="9.28515625" style="1" customWidth="1"/>
    <col min="3323" max="3323" width="20" style="1" customWidth="1"/>
    <col min="3324" max="3324" width="32.7109375" style="1" customWidth="1"/>
    <col min="3325" max="3325" width="17.42578125" style="1" customWidth="1"/>
    <col min="3326" max="3326" width="17.28515625" style="1" customWidth="1"/>
    <col min="3327" max="3327" width="23.7109375" style="1"/>
    <col min="3328" max="3328" width="9.28515625" style="1" customWidth="1"/>
    <col min="3329" max="3329" width="28.42578125" style="1" customWidth="1"/>
    <col min="3330" max="3330" width="37.5703125" style="1" customWidth="1"/>
    <col min="3331" max="3331" width="17.42578125" style="1" customWidth="1"/>
    <col min="3332" max="3332" width="17.28515625" style="1" customWidth="1"/>
    <col min="3333" max="3333" width="23.7109375" style="1"/>
    <col min="3334" max="3334" width="25.42578125" style="1" customWidth="1"/>
    <col min="3335" max="3335" width="19" style="1" customWidth="1"/>
    <col min="3336" max="3351" width="0" style="1" hidden="1" customWidth="1"/>
    <col min="3352" max="3578" width="9.28515625" style="1" customWidth="1"/>
    <col min="3579" max="3579" width="20" style="1" customWidth="1"/>
    <col min="3580" max="3580" width="32.7109375" style="1" customWidth="1"/>
    <col min="3581" max="3581" width="17.42578125" style="1" customWidth="1"/>
    <col min="3582" max="3582" width="17.28515625" style="1" customWidth="1"/>
    <col min="3583" max="3583" width="23.7109375" style="1"/>
    <col min="3584" max="3584" width="9.28515625" style="1" customWidth="1"/>
    <col min="3585" max="3585" width="28.42578125" style="1" customWidth="1"/>
    <col min="3586" max="3586" width="37.5703125" style="1" customWidth="1"/>
    <col min="3587" max="3587" width="17.42578125" style="1" customWidth="1"/>
    <col min="3588" max="3588" width="17.28515625" style="1" customWidth="1"/>
    <col min="3589" max="3589" width="23.7109375" style="1"/>
    <col min="3590" max="3590" width="25.42578125" style="1" customWidth="1"/>
    <col min="3591" max="3591" width="19" style="1" customWidth="1"/>
    <col min="3592" max="3607" width="0" style="1" hidden="1" customWidth="1"/>
    <col min="3608" max="3834" width="9.28515625" style="1" customWidth="1"/>
    <col min="3835" max="3835" width="20" style="1" customWidth="1"/>
    <col min="3836" max="3836" width="32.7109375" style="1" customWidth="1"/>
    <col min="3837" max="3837" width="17.42578125" style="1" customWidth="1"/>
    <col min="3838" max="3838" width="17.28515625" style="1" customWidth="1"/>
    <col min="3839" max="3839" width="23.7109375" style="1"/>
    <col min="3840" max="3840" width="9.28515625" style="1" customWidth="1"/>
    <col min="3841" max="3841" width="28.42578125" style="1" customWidth="1"/>
    <col min="3842" max="3842" width="37.5703125" style="1" customWidth="1"/>
    <col min="3843" max="3843" width="17.42578125" style="1" customWidth="1"/>
    <col min="3844" max="3844" width="17.28515625" style="1" customWidth="1"/>
    <col min="3845" max="3845" width="23.7109375" style="1"/>
    <col min="3846" max="3846" width="25.42578125" style="1" customWidth="1"/>
    <col min="3847" max="3847" width="19" style="1" customWidth="1"/>
    <col min="3848" max="3863" width="0" style="1" hidden="1" customWidth="1"/>
    <col min="3864" max="4090" width="9.28515625" style="1" customWidth="1"/>
    <col min="4091" max="4091" width="20" style="1" customWidth="1"/>
    <col min="4092" max="4092" width="32.7109375" style="1" customWidth="1"/>
    <col min="4093" max="4093" width="17.42578125" style="1" customWidth="1"/>
    <col min="4094" max="4094" width="17.28515625" style="1" customWidth="1"/>
    <col min="4095" max="4095" width="23.7109375" style="1"/>
    <col min="4096" max="4096" width="9.28515625" style="1" customWidth="1"/>
    <col min="4097" max="4097" width="28.42578125" style="1" customWidth="1"/>
    <col min="4098" max="4098" width="37.5703125" style="1" customWidth="1"/>
    <col min="4099" max="4099" width="17.42578125" style="1" customWidth="1"/>
    <col min="4100" max="4100" width="17.28515625" style="1" customWidth="1"/>
    <col min="4101" max="4101" width="23.7109375" style="1"/>
    <col min="4102" max="4102" width="25.42578125" style="1" customWidth="1"/>
    <col min="4103" max="4103" width="19" style="1" customWidth="1"/>
    <col min="4104" max="4119" width="0" style="1" hidden="1" customWidth="1"/>
    <col min="4120" max="4346" width="9.28515625" style="1" customWidth="1"/>
    <col min="4347" max="4347" width="20" style="1" customWidth="1"/>
    <col min="4348" max="4348" width="32.7109375" style="1" customWidth="1"/>
    <col min="4349" max="4349" width="17.42578125" style="1" customWidth="1"/>
    <col min="4350" max="4350" width="17.28515625" style="1" customWidth="1"/>
    <col min="4351" max="4351" width="23.7109375" style="1"/>
    <col min="4352" max="4352" width="9.28515625" style="1" customWidth="1"/>
    <col min="4353" max="4353" width="28.42578125" style="1" customWidth="1"/>
    <col min="4354" max="4354" width="37.5703125" style="1" customWidth="1"/>
    <col min="4355" max="4355" width="17.42578125" style="1" customWidth="1"/>
    <col min="4356" max="4356" width="17.28515625" style="1" customWidth="1"/>
    <col min="4357" max="4357" width="23.7109375" style="1"/>
    <col min="4358" max="4358" width="25.42578125" style="1" customWidth="1"/>
    <col min="4359" max="4359" width="19" style="1" customWidth="1"/>
    <col min="4360" max="4375" width="0" style="1" hidden="1" customWidth="1"/>
    <col min="4376" max="4602" width="9.28515625" style="1" customWidth="1"/>
    <col min="4603" max="4603" width="20" style="1" customWidth="1"/>
    <col min="4604" max="4604" width="32.7109375" style="1" customWidth="1"/>
    <col min="4605" max="4605" width="17.42578125" style="1" customWidth="1"/>
    <col min="4606" max="4606" width="17.28515625" style="1" customWidth="1"/>
    <col min="4607" max="4607" width="23.7109375" style="1"/>
    <col min="4608" max="4608" width="9.28515625" style="1" customWidth="1"/>
    <col min="4609" max="4609" width="28.42578125" style="1" customWidth="1"/>
    <col min="4610" max="4610" width="37.5703125" style="1" customWidth="1"/>
    <col min="4611" max="4611" width="17.42578125" style="1" customWidth="1"/>
    <col min="4612" max="4612" width="17.28515625" style="1" customWidth="1"/>
    <col min="4613" max="4613" width="23.7109375" style="1"/>
    <col min="4614" max="4614" width="25.42578125" style="1" customWidth="1"/>
    <col min="4615" max="4615" width="19" style="1" customWidth="1"/>
    <col min="4616" max="4631" width="0" style="1" hidden="1" customWidth="1"/>
    <col min="4632" max="4858" width="9.28515625" style="1" customWidth="1"/>
    <col min="4859" max="4859" width="20" style="1" customWidth="1"/>
    <col min="4860" max="4860" width="32.7109375" style="1" customWidth="1"/>
    <col min="4861" max="4861" width="17.42578125" style="1" customWidth="1"/>
    <col min="4862" max="4862" width="17.28515625" style="1" customWidth="1"/>
    <col min="4863" max="4863" width="23.7109375" style="1"/>
    <col min="4864" max="4864" width="9.28515625" style="1" customWidth="1"/>
    <col min="4865" max="4865" width="28.42578125" style="1" customWidth="1"/>
    <col min="4866" max="4866" width="37.5703125" style="1" customWidth="1"/>
    <col min="4867" max="4867" width="17.42578125" style="1" customWidth="1"/>
    <col min="4868" max="4868" width="17.28515625" style="1" customWidth="1"/>
    <col min="4869" max="4869" width="23.7109375" style="1"/>
    <col min="4870" max="4870" width="25.42578125" style="1" customWidth="1"/>
    <col min="4871" max="4871" width="19" style="1" customWidth="1"/>
    <col min="4872" max="4887" width="0" style="1" hidden="1" customWidth="1"/>
    <col min="4888" max="5114" width="9.28515625" style="1" customWidth="1"/>
    <col min="5115" max="5115" width="20" style="1" customWidth="1"/>
    <col min="5116" max="5116" width="32.7109375" style="1" customWidth="1"/>
    <col min="5117" max="5117" width="17.42578125" style="1" customWidth="1"/>
    <col min="5118" max="5118" width="17.28515625" style="1" customWidth="1"/>
    <col min="5119" max="5119" width="23.7109375" style="1"/>
    <col min="5120" max="5120" width="9.28515625" style="1" customWidth="1"/>
    <col min="5121" max="5121" width="28.42578125" style="1" customWidth="1"/>
    <col min="5122" max="5122" width="37.5703125" style="1" customWidth="1"/>
    <col min="5123" max="5123" width="17.42578125" style="1" customWidth="1"/>
    <col min="5124" max="5124" width="17.28515625" style="1" customWidth="1"/>
    <col min="5125" max="5125" width="23.7109375" style="1"/>
    <col min="5126" max="5126" width="25.42578125" style="1" customWidth="1"/>
    <col min="5127" max="5127" width="19" style="1" customWidth="1"/>
    <col min="5128" max="5143" width="0" style="1" hidden="1" customWidth="1"/>
    <col min="5144" max="5370" width="9.28515625" style="1" customWidth="1"/>
    <col min="5371" max="5371" width="20" style="1" customWidth="1"/>
    <col min="5372" max="5372" width="32.7109375" style="1" customWidth="1"/>
    <col min="5373" max="5373" width="17.42578125" style="1" customWidth="1"/>
    <col min="5374" max="5374" width="17.28515625" style="1" customWidth="1"/>
    <col min="5375" max="5375" width="23.7109375" style="1"/>
    <col min="5376" max="5376" width="9.28515625" style="1" customWidth="1"/>
    <col min="5377" max="5377" width="28.42578125" style="1" customWidth="1"/>
    <col min="5378" max="5378" width="37.5703125" style="1" customWidth="1"/>
    <col min="5379" max="5379" width="17.42578125" style="1" customWidth="1"/>
    <col min="5380" max="5380" width="17.28515625" style="1" customWidth="1"/>
    <col min="5381" max="5381" width="23.7109375" style="1"/>
    <col min="5382" max="5382" width="25.42578125" style="1" customWidth="1"/>
    <col min="5383" max="5383" width="19" style="1" customWidth="1"/>
    <col min="5384" max="5399" width="0" style="1" hidden="1" customWidth="1"/>
    <col min="5400" max="5626" width="9.28515625" style="1" customWidth="1"/>
    <col min="5627" max="5627" width="20" style="1" customWidth="1"/>
    <col min="5628" max="5628" width="32.7109375" style="1" customWidth="1"/>
    <col min="5629" max="5629" width="17.42578125" style="1" customWidth="1"/>
    <col min="5630" max="5630" width="17.28515625" style="1" customWidth="1"/>
    <col min="5631" max="5631" width="23.7109375" style="1"/>
    <col min="5632" max="5632" width="9.28515625" style="1" customWidth="1"/>
    <col min="5633" max="5633" width="28.42578125" style="1" customWidth="1"/>
    <col min="5634" max="5634" width="37.5703125" style="1" customWidth="1"/>
    <col min="5635" max="5635" width="17.42578125" style="1" customWidth="1"/>
    <col min="5636" max="5636" width="17.28515625" style="1" customWidth="1"/>
    <col min="5637" max="5637" width="23.7109375" style="1"/>
    <col min="5638" max="5638" width="25.42578125" style="1" customWidth="1"/>
    <col min="5639" max="5639" width="19" style="1" customWidth="1"/>
    <col min="5640" max="5655" width="0" style="1" hidden="1" customWidth="1"/>
    <col min="5656" max="5882" width="9.28515625" style="1" customWidth="1"/>
    <col min="5883" max="5883" width="20" style="1" customWidth="1"/>
    <col min="5884" max="5884" width="32.7109375" style="1" customWidth="1"/>
    <col min="5885" max="5885" width="17.42578125" style="1" customWidth="1"/>
    <col min="5886" max="5886" width="17.28515625" style="1" customWidth="1"/>
    <col min="5887" max="5887" width="23.7109375" style="1"/>
    <col min="5888" max="5888" width="9.28515625" style="1" customWidth="1"/>
    <col min="5889" max="5889" width="28.42578125" style="1" customWidth="1"/>
    <col min="5890" max="5890" width="37.5703125" style="1" customWidth="1"/>
    <col min="5891" max="5891" width="17.42578125" style="1" customWidth="1"/>
    <col min="5892" max="5892" width="17.28515625" style="1" customWidth="1"/>
    <col min="5893" max="5893" width="23.7109375" style="1"/>
    <col min="5894" max="5894" width="25.42578125" style="1" customWidth="1"/>
    <col min="5895" max="5895" width="19" style="1" customWidth="1"/>
    <col min="5896" max="5911" width="0" style="1" hidden="1" customWidth="1"/>
    <col min="5912" max="6138" width="9.28515625" style="1" customWidth="1"/>
    <col min="6139" max="6139" width="20" style="1" customWidth="1"/>
    <col min="6140" max="6140" width="32.7109375" style="1" customWidth="1"/>
    <col min="6141" max="6141" width="17.42578125" style="1" customWidth="1"/>
    <col min="6142" max="6142" width="17.28515625" style="1" customWidth="1"/>
    <col min="6143" max="6143" width="23.7109375" style="1"/>
    <col min="6144" max="6144" width="9.28515625" style="1" customWidth="1"/>
    <col min="6145" max="6145" width="28.42578125" style="1" customWidth="1"/>
    <col min="6146" max="6146" width="37.5703125" style="1" customWidth="1"/>
    <col min="6147" max="6147" width="17.42578125" style="1" customWidth="1"/>
    <col min="6148" max="6148" width="17.28515625" style="1" customWidth="1"/>
    <col min="6149" max="6149" width="23.7109375" style="1"/>
    <col min="6150" max="6150" width="25.42578125" style="1" customWidth="1"/>
    <col min="6151" max="6151" width="19" style="1" customWidth="1"/>
    <col min="6152" max="6167" width="0" style="1" hidden="1" customWidth="1"/>
    <col min="6168" max="6394" width="9.28515625" style="1" customWidth="1"/>
    <col min="6395" max="6395" width="20" style="1" customWidth="1"/>
    <col min="6396" max="6396" width="32.7109375" style="1" customWidth="1"/>
    <col min="6397" max="6397" width="17.42578125" style="1" customWidth="1"/>
    <col min="6398" max="6398" width="17.28515625" style="1" customWidth="1"/>
    <col min="6399" max="6399" width="23.7109375" style="1"/>
    <col min="6400" max="6400" width="9.28515625" style="1" customWidth="1"/>
    <col min="6401" max="6401" width="28.42578125" style="1" customWidth="1"/>
    <col min="6402" max="6402" width="37.5703125" style="1" customWidth="1"/>
    <col min="6403" max="6403" width="17.42578125" style="1" customWidth="1"/>
    <col min="6404" max="6404" width="17.28515625" style="1" customWidth="1"/>
    <col min="6405" max="6405" width="23.7109375" style="1"/>
    <col min="6406" max="6406" width="25.42578125" style="1" customWidth="1"/>
    <col min="6407" max="6407" width="19" style="1" customWidth="1"/>
    <col min="6408" max="6423" width="0" style="1" hidden="1" customWidth="1"/>
    <col min="6424" max="6650" width="9.28515625" style="1" customWidth="1"/>
    <col min="6651" max="6651" width="20" style="1" customWidth="1"/>
    <col min="6652" max="6652" width="32.7109375" style="1" customWidth="1"/>
    <col min="6653" max="6653" width="17.42578125" style="1" customWidth="1"/>
    <col min="6654" max="6654" width="17.28515625" style="1" customWidth="1"/>
    <col min="6655" max="6655" width="23.7109375" style="1"/>
    <col min="6656" max="6656" width="9.28515625" style="1" customWidth="1"/>
    <col min="6657" max="6657" width="28.42578125" style="1" customWidth="1"/>
    <col min="6658" max="6658" width="37.5703125" style="1" customWidth="1"/>
    <col min="6659" max="6659" width="17.42578125" style="1" customWidth="1"/>
    <col min="6660" max="6660" width="17.28515625" style="1" customWidth="1"/>
    <col min="6661" max="6661" width="23.7109375" style="1"/>
    <col min="6662" max="6662" width="25.42578125" style="1" customWidth="1"/>
    <col min="6663" max="6663" width="19" style="1" customWidth="1"/>
    <col min="6664" max="6679" width="0" style="1" hidden="1" customWidth="1"/>
    <col min="6680" max="6906" width="9.28515625" style="1" customWidth="1"/>
    <col min="6907" max="6907" width="20" style="1" customWidth="1"/>
    <col min="6908" max="6908" width="32.7109375" style="1" customWidth="1"/>
    <col min="6909" max="6909" width="17.42578125" style="1" customWidth="1"/>
    <col min="6910" max="6910" width="17.28515625" style="1" customWidth="1"/>
    <col min="6911" max="6911" width="23.7109375" style="1"/>
    <col min="6912" max="6912" width="9.28515625" style="1" customWidth="1"/>
    <col min="6913" max="6913" width="28.42578125" style="1" customWidth="1"/>
    <col min="6914" max="6914" width="37.5703125" style="1" customWidth="1"/>
    <col min="6915" max="6915" width="17.42578125" style="1" customWidth="1"/>
    <col min="6916" max="6916" width="17.28515625" style="1" customWidth="1"/>
    <col min="6917" max="6917" width="23.7109375" style="1"/>
    <col min="6918" max="6918" width="25.42578125" style="1" customWidth="1"/>
    <col min="6919" max="6919" width="19" style="1" customWidth="1"/>
    <col min="6920" max="6935" width="0" style="1" hidden="1" customWidth="1"/>
    <col min="6936" max="7162" width="9.28515625" style="1" customWidth="1"/>
    <col min="7163" max="7163" width="20" style="1" customWidth="1"/>
    <col min="7164" max="7164" width="32.7109375" style="1" customWidth="1"/>
    <col min="7165" max="7165" width="17.42578125" style="1" customWidth="1"/>
    <col min="7166" max="7166" width="17.28515625" style="1" customWidth="1"/>
    <col min="7167" max="7167" width="23.7109375" style="1"/>
    <col min="7168" max="7168" width="9.28515625" style="1" customWidth="1"/>
    <col min="7169" max="7169" width="28.42578125" style="1" customWidth="1"/>
    <col min="7170" max="7170" width="37.5703125" style="1" customWidth="1"/>
    <col min="7171" max="7171" width="17.42578125" style="1" customWidth="1"/>
    <col min="7172" max="7172" width="17.28515625" style="1" customWidth="1"/>
    <col min="7173" max="7173" width="23.7109375" style="1"/>
    <col min="7174" max="7174" width="25.42578125" style="1" customWidth="1"/>
    <col min="7175" max="7175" width="19" style="1" customWidth="1"/>
    <col min="7176" max="7191" width="0" style="1" hidden="1" customWidth="1"/>
    <col min="7192" max="7418" width="9.28515625" style="1" customWidth="1"/>
    <col min="7419" max="7419" width="20" style="1" customWidth="1"/>
    <col min="7420" max="7420" width="32.7109375" style="1" customWidth="1"/>
    <col min="7421" max="7421" width="17.42578125" style="1" customWidth="1"/>
    <col min="7422" max="7422" width="17.28515625" style="1" customWidth="1"/>
    <col min="7423" max="7423" width="23.7109375" style="1"/>
    <col min="7424" max="7424" width="9.28515625" style="1" customWidth="1"/>
    <col min="7425" max="7425" width="28.42578125" style="1" customWidth="1"/>
    <col min="7426" max="7426" width="37.5703125" style="1" customWidth="1"/>
    <col min="7427" max="7427" width="17.42578125" style="1" customWidth="1"/>
    <col min="7428" max="7428" width="17.28515625" style="1" customWidth="1"/>
    <col min="7429" max="7429" width="23.7109375" style="1"/>
    <col min="7430" max="7430" width="25.42578125" style="1" customWidth="1"/>
    <col min="7431" max="7431" width="19" style="1" customWidth="1"/>
    <col min="7432" max="7447" width="0" style="1" hidden="1" customWidth="1"/>
    <col min="7448" max="7674" width="9.28515625" style="1" customWidth="1"/>
    <col min="7675" max="7675" width="20" style="1" customWidth="1"/>
    <col min="7676" max="7676" width="32.7109375" style="1" customWidth="1"/>
    <col min="7677" max="7677" width="17.42578125" style="1" customWidth="1"/>
    <col min="7678" max="7678" width="17.28515625" style="1" customWidth="1"/>
    <col min="7679" max="7679" width="23.7109375" style="1"/>
    <col min="7680" max="7680" width="9.28515625" style="1" customWidth="1"/>
    <col min="7681" max="7681" width="28.42578125" style="1" customWidth="1"/>
    <col min="7682" max="7682" width="37.5703125" style="1" customWidth="1"/>
    <col min="7683" max="7683" width="17.42578125" style="1" customWidth="1"/>
    <col min="7684" max="7684" width="17.28515625" style="1" customWidth="1"/>
    <col min="7685" max="7685" width="23.7109375" style="1"/>
    <col min="7686" max="7686" width="25.42578125" style="1" customWidth="1"/>
    <col min="7687" max="7687" width="19" style="1" customWidth="1"/>
    <col min="7688" max="7703" width="0" style="1" hidden="1" customWidth="1"/>
    <col min="7704" max="7930" width="9.28515625" style="1" customWidth="1"/>
    <col min="7931" max="7931" width="20" style="1" customWidth="1"/>
    <col min="7932" max="7932" width="32.7109375" style="1" customWidth="1"/>
    <col min="7933" max="7933" width="17.42578125" style="1" customWidth="1"/>
    <col min="7934" max="7934" width="17.28515625" style="1" customWidth="1"/>
    <col min="7935" max="7935" width="23.7109375" style="1"/>
    <col min="7936" max="7936" width="9.28515625" style="1" customWidth="1"/>
    <col min="7937" max="7937" width="28.42578125" style="1" customWidth="1"/>
    <col min="7938" max="7938" width="37.5703125" style="1" customWidth="1"/>
    <col min="7939" max="7939" width="17.42578125" style="1" customWidth="1"/>
    <col min="7940" max="7940" width="17.28515625" style="1" customWidth="1"/>
    <col min="7941" max="7941" width="23.7109375" style="1"/>
    <col min="7942" max="7942" width="25.42578125" style="1" customWidth="1"/>
    <col min="7943" max="7943" width="19" style="1" customWidth="1"/>
    <col min="7944" max="7959" width="0" style="1" hidden="1" customWidth="1"/>
    <col min="7960" max="8186" width="9.28515625" style="1" customWidth="1"/>
    <col min="8187" max="8187" width="20" style="1" customWidth="1"/>
    <col min="8188" max="8188" width="32.7109375" style="1" customWidth="1"/>
    <col min="8189" max="8189" width="17.42578125" style="1" customWidth="1"/>
    <col min="8190" max="8190" width="17.28515625" style="1" customWidth="1"/>
    <col min="8191" max="8191" width="23.7109375" style="1"/>
    <col min="8192" max="8192" width="9.28515625" style="1" customWidth="1"/>
    <col min="8193" max="8193" width="28.42578125" style="1" customWidth="1"/>
    <col min="8194" max="8194" width="37.5703125" style="1" customWidth="1"/>
    <col min="8195" max="8195" width="17.42578125" style="1" customWidth="1"/>
    <col min="8196" max="8196" width="17.28515625" style="1" customWidth="1"/>
    <col min="8197" max="8197" width="23.7109375" style="1"/>
    <col min="8198" max="8198" width="25.42578125" style="1" customWidth="1"/>
    <col min="8199" max="8199" width="19" style="1" customWidth="1"/>
    <col min="8200" max="8215" width="0" style="1" hidden="1" customWidth="1"/>
    <col min="8216" max="8442" width="9.28515625" style="1" customWidth="1"/>
    <col min="8443" max="8443" width="20" style="1" customWidth="1"/>
    <col min="8444" max="8444" width="32.7109375" style="1" customWidth="1"/>
    <col min="8445" max="8445" width="17.42578125" style="1" customWidth="1"/>
    <col min="8446" max="8446" width="17.28515625" style="1" customWidth="1"/>
    <col min="8447" max="8447" width="23.7109375" style="1"/>
    <col min="8448" max="8448" width="9.28515625" style="1" customWidth="1"/>
    <col min="8449" max="8449" width="28.42578125" style="1" customWidth="1"/>
    <col min="8450" max="8450" width="37.5703125" style="1" customWidth="1"/>
    <col min="8451" max="8451" width="17.42578125" style="1" customWidth="1"/>
    <col min="8452" max="8452" width="17.28515625" style="1" customWidth="1"/>
    <col min="8453" max="8453" width="23.7109375" style="1"/>
    <col min="8454" max="8454" width="25.42578125" style="1" customWidth="1"/>
    <col min="8455" max="8455" width="19" style="1" customWidth="1"/>
    <col min="8456" max="8471" width="0" style="1" hidden="1" customWidth="1"/>
    <col min="8472" max="8698" width="9.28515625" style="1" customWidth="1"/>
    <col min="8699" max="8699" width="20" style="1" customWidth="1"/>
    <col min="8700" max="8700" width="32.7109375" style="1" customWidth="1"/>
    <col min="8701" max="8701" width="17.42578125" style="1" customWidth="1"/>
    <col min="8702" max="8702" width="17.28515625" style="1" customWidth="1"/>
    <col min="8703" max="8703" width="23.7109375" style="1"/>
    <col min="8704" max="8704" width="9.28515625" style="1" customWidth="1"/>
    <col min="8705" max="8705" width="28.42578125" style="1" customWidth="1"/>
    <col min="8706" max="8706" width="37.5703125" style="1" customWidth="1"/>
    <col min="8707" max="8707" width="17.42578125" style="1" customWidth="1"/>
    <col min="8708" max="8708" width="17.28515625" style="1" customWidth="1"/>
    <col min="8709" max="8709" width="23.7109375" style="1"/>
    <col min="8710" max="8710" width="25.42578125" style="1" customWidth="1"/>
    <col min="8711" max="8711" width="19" style="1" customWidth="1"/>
    <col min="8712" max="8727" width="0" style="1" hidden="1" customWidth="1"/>
    <col min="8728" max="8954" width="9.28515625" style="1" customWidth="1"/>
    <col min="8955" max="8955" width="20" style="1" customWidth="1"/>
    <col min="8956" max="8956" width="32.7109375" style="1" customWidth="1"/>
    <col min="8957" max="8957" width="17.42578125" style="1" customWidth="1"/>
    <col min="8958" max="8958" width="17.28515625" style="1" customWidth="1"/>
    <col min="8959" max="8959" width="23.7109375" style="1"/>
    <col min="8960" max="8960" width="9.28515625" style="1" customWidth="1"/>
    <col min="8961" max="8961" width="28.42578125" style="1" customWidth="1"/>
    <col min="8962" max="8962" width="37.5703125" style="1" customWidth="1"/>
    <col min="8963" max="8963" width="17.42578125" style="1" customWidth="1"/>
    <col min="8964" max="8964" width="17.28515625" style="1" customWidth="1"/>
    <col min="8965" max="8965" width="23.7109375" style="1"/>
    <col min="8966" max="8966" width="25.42578125" style="1" customWidth="1"/>
    <col min="8967" max="8967" width="19" style="1" customWidth="1"/>
    <col min="8968" max="8983" width="0" style="1" hidden="1" customWidth="1"/>
    <col min="8984" max="9210" width="9.28515625" style="1" customWidth="1"/>
    <col min="9211" max="9211" width="20" style="1" customWidth="1"/>
    <col min="9212" max="9212" width="32.7109375" style="1" customWidth="1"/>
    <col min="9213" max="9213" width="17.42578125" style="1" customWidth="1"/>
    <col min="9214" max="9214" width="17.28515625" style="1" customWidth="1"/>
    <col min="9215" max="9215" width="23.7109375" style="1"/>
    <col min="9216" max="9216" width="9.28515625" style="1" customWidth="1"/>
    <col min="9217" max="9217" width="28.42578125" style="1" customWidth="1"/>
    <col min="9218" max="9218" width="37.5703125" style="1" customWidth="1"/>
    <col min="9219" max="9219" width="17.42578125" style="1" customWidth="1"/>
    <col min="9220" max="9220" width="17.28515625" style="1" customWidth="1"/>
    <col min="9221" max="9221" width="23.7109375" style="1"/>
    <col min="9222" max="9222" width="25.42578125" style="1" customWidth="1"/>
    <col min="9223" max="9223" width="19" style="1" customWidth="1"/>
    <col min="9224" max="9239" width="0" style="1" hidden="1" customWidth="1"/>
    <col min="9240" max="9466" width="9.28515625" style="1" customWidth="1"/>
    <col min="9467" max="9467" width="20" style="1" customWidth="1"/>
    <col min="9468" max="9468" width="32.7109375" style="1" customWidth="1"/>
    <col min="9469" max="9469" width="17.42578125" style="1" customWidth="1"/>
    <col min="9470" max="9470" width="17.28515625" style="1" customWidth="1"/>
    <col min="9471" max="9471" width="23.7109375" style="1"/>
    <col min="9472" max="9472" width="9.28515625" style="1" customWidth="1"/>
    <col min="9473" max="9473" width="28.42578125" style="1" customWidth="1"/>
    <col min="9474" max="9474" width="37.5703125" style="1" customWidth="1"/>
    <col min="9475" max="9475" width="17.42578125" style="1" customWidth="1"/>
    <col min="9476" max="9476" width="17.28515625" style="1" customWidth="1"/>
    <col min="9477" max="9477" width="23.7109375" style="1"/>
    <col min="9478" max="9478" width="25.42578125" style="1" customWidth="1"/>
    <col min="9479" max="9479" width="19" style="1" customWidth="1"/>
    <col min="9480" max="9495" width="0" style="1" hidden="1" customWidth="1"/>
    <col min="9496" max="9722" width="9.28515625" style="1" customWidth="1"/>
    <col min="9723" max="9723" width="20" style="1" customWidth="1"/>
    <col min="9724" max="9724" width="32.7109375" style="1" customWidth="1"/>
    <col min="9725" max="9725" width="17.42578125" style="1" customWidth="1"/>
    <col min="9726" max="9726" width="17.28515625" style="1" customWidth="1"/>
    <col min="9727" max="9727" width="23.7109375" style="1"/>
    <col min="9728" max="9728" width="9.28515625" style="1" customWidth="1"/>
    <col min="9729" max="9729" width="28.42578125" style="1" customWidth="1"/>
    <col min="9730" max="9730" width="37.5703125" style="1" customWidth="1"/>
    <col min="9731" max="9731" width="17.42578125" style="1" customWidth="1"/>
    <col min="9732" max="9732" width="17.28515625" style="1" customWidth="1"/>
    <col min="9733" max="9733" width="23.7109375" style="1"/>
    <col min="9734" max="9734" width="25.42578125" style="1" customWidth="1"/>
    <col min="9735" max="9735" width="19" style="1" customWidth="1"/>
    <col min="9736" max="9751" width="0" style="1" hidden="1" customWidth="1"/>
    <col min="9752" max="9978" width="9.28515625" style="1" customWidth="1"/>
    <col min="9979" max="9979" width="20" style="1" customWidth="1"/>
    <col min="9980" max="9980" width="32.7109375" style="1" customWidth="1"/>
    <col min="9981" max="9981" width="17.42578125" style="1" customWidth="1"/>
    <col min="9982" max="9982" width="17.28515625" style="1" customWidth="1"/>
    <col min="9983" max="9983" width="23.7109375" style="1"/>
    <col min="9984" max="9984" width="9.28515625" style="1" customWidth="1"/>
    <col min="9985" max="9985" width="28.42578125" style="1" customWidth="1"/>
    <col min="9986" max="9986" width="37.5703125" style="1" customWidth="1"/>
    <col min="9987" max="9987" width="17.42578125" style="1" customWidth="1"/>
    <col min="9988" max="9988" width="17.28515625" style="1" customWidth="1"/>
    <col min="9989" max="9989" width="23.7109375" style="1"/>
    <col min="9990" max="9990" width="25.42578125" style="1" customWidth="1"/>
    <col min="9991" max="9991" width="19" style="1" customWidth="1"/>
    <col min="9992" max="10007" width="0" style="1" hidden="1" customWidth="1"/>
    <col min="10008" max="10234" width="9.28515625" style="1" customWidth="1"/>
    <col min="10235" max="10235" width="20" style="1" customWidth="1"/>
    <col min="10236" max="10236" width="32.7109375" style="1" customWidth="1"/>
    <col min="10237" max="10237" width="17.42578125" style="1" customWidth="1"/>
    <col min="10238" max="10238" width="17.28515625" style="1" customWidth="1"/>
    <col min="10239" max="10239" width="23.7109375" style="1"/>
    <col min="10240" max="10240" width="9.28515625" style="1" customWidth="1"/>
    <col min="10241" max="10241" width="28.42578125" style="1" customWidth="1"/>
    <col min="10242" max="10242" width="37.5703125" style="1" customWidth="1"/>
    <col min="10243" max="10243" width="17.42578125" style="1" customWidth="1"/>
    <col min="10244" max="10244" width="17.28515625" style="1" customWidth="1"/>
    <col min="10245" max="10245" width="23.7109375" style="1"/>
    <col min="10246" max="10246" width="25.42578125" style="1" customWidth="1"/>
    <col min="10247" max="10247" width="19" style="1" customWidth="1"/>
    <col min="10248" max="10263" width="0" style="1" hidden="1" customWidth="1"/>
    <col min="10264" max="10490" width="9.28515625" style="1" customWidth="1"/>
    <col min="10491" max="10491" width="20" style="1" customWidth="1"/>
    <col min="10492" max="10492" width="32.7109375" style="1" customWidth="1"/>
    <col min="10493" max="10493" width="17.42578125" style="1" customWidth="1"/>
    <col min="10494" max="10494" width="17.28515625" style="1" customWidth="1"/>
    <col min="10495" max="10495" width="23.7109375" style="1"/>
    <col min="10496" max="10496" width="9.28515625" style="1" customWidth="1"/>
    <col min="10497" max="10497" width="28.42578125" style="1" customWidth="1"/>
    <col min="10498" max="10498" width="37.5703125" style="1" customWidth="1"/>
    <col min="10499" max="10499" width="17.42578125" style="1" customWidth="1"/>
    <col min="10500" max="10500" width="17.28515625" style="1" customWidth="1"/>
    <col min="10501" max="10501" width="23.7109375" style="1"/>
    <col min="10502" max="10502" width="25.42578125" style="1" customWidth="1"/>
    <col min="10503" max="10503" width="19" style="1" customWidth="1"/>
    <col min="10504" max="10519" width="0" style="1" hidden="1" customWidth="1"/>
    <col min="10520" max="10746" width="9.28515625" style="1" customWidth="1"/>
    <col min="10747" max="10747" width="20" style="1" customWidth="1"/>
    <col min="10748" max="10748" width="32.7109375" style="1" customWidth="1"/>
    <col min="10749" max="10749" width="17.42578125" style="1" customWidth="1"/>
    <col min="10750" max="10750" width="17.28515625" style="1" customWidth="1"/>
    <col min="10751" max="10751" width="23.7109375" style="1"/>
    <col min="10752" max="10752" width="9.28515625" style="1" customWidth="1"/>
    <col min="10753" max="10753" width="28.42578125" style="1" customWidth="1"/>
    <col min="10754" max="10754" width="37.5703125" style="1" customWidth="1"/>
    <col min="10755" max="10755" width="17.42578125" style="1" customWidth="1"/>
    <col min="10756" max="10756" width="17.28515625" style="1" customWidth="1"/>
    <col min="10757" max="10757" width="23.7109375" style="1"/>
    <col min="10758" max="10758" width="25.42578125" style="1" customWidth="1"/>
    <col min="10759" max="10759" width="19" style="1" customWidth="1"/>
    <col min="10760" max="10775" width="0" style="1" hidden="1" customWidth="1"/>
    <col min="10776" max="11002" width="9.28515625" style="1" customWidth="1"/>
    <col min="11003" max="11003" width="20" style="1" customWidth="1"/>
    <col min="11004" max="11004" width="32.7109375" style="1" customWidth="1"/>
    <col min="11005" max="11005" width="17.42578125" style="1" customWidth="1"/>
    <col min="11006" max="11006" width="17.28515625" style="1" customWidth="1"/>
    <col min="11007" max="11007" width="23.7109375" style="1"/>
    <col min="11008" max="11008" width="9.28515625" style="1" customWidth="1"/>
    <col min="11009" max="11009" width="28.42578125" style="1" customWidth="1"/>
    <col min="11010" max="11010" width="37.5703125" style="1" customWidth="1"/>
    <col min="11011" max="11011" width="17.42578125" style="1" customWidth="1"/>
    <col min="11012" max="11012" width="17.28515625" style="1" customWidth="1"/>
    <col min="11013" max="11013" width="23.7109375" style="1"/>
    <col min="11014" max="11014" width="25.42578125" style="1" customWidth="1"/>
    <col min="11015" max="11015" width="19" style="1" customWidth="1"/>
    <col min="11016" max="11031" width="0" style="1" hidden="1" customWidth="1"/>
    <col min="11032" max="11258" width="9.28515625" style="1" customWidth="1"/>
    <col min="11259" max="11259" width="20" style="1" customWidth="1"/>
    <col min="11260" max="11260" width="32.7109375" style="1" customWidth="1"/>
    <col min="11261" max="11261" width="17.42578125" style="1" customWidth="1"/>
    <col min="11262" max="11262" width="17.28515625" style="1" customWidth="1"/>
    <col min="11263" max="11263" width="23.7109375" style="1"/>
    <col min="11264" max="11264" width="9.28515625" style="1" customWidth="1"/>
    <col min="11265" max="11265" width="28.42578125" style="1" customWidth="1"/>
    <col min="11266" max="11266" width="37.5703125" style="1" customWidth="1"/>
    <col min="11267" max="11267" width="17.42578125" style="1" customWidth="1"/>
    <col min="11268" max="11268" width="17.28515625" style="1" customWidth="1"/>
    <col min="11269" max="11269" width="23.7109375" style="1"/>
    <col min="11270" max="11270" width="25.42578125" style="1" customWidth="1"/>
    <col min="11271" max="11271" width="19" style="1" customWidth="1"/>
    <col min="11272" max="11287" width="0" style="1" hidden="1" customWidth="1"/>
    <col min="11288" max="11514" width="9.28515625" style="1" customWidth="1"/>
    <col min="11515" max="11515" width="20" style="1" customWidth="1"/>
    <col min="11516" max="11516" width="32.7109375" style="1" customWidth="1"/>
    <col min="11517" max="11517" width="17.42578125" style="1" customWidth="1"/>
    <col min="11518" max="11518" width="17.28515625" style="1" customWidth="1"/>
    <col min="11519" max="11519" width="23.7109375" style="1"/>
    <col min="11520" max="11520" width="9.28515625" style="1" customWidth="1"/>
    <col min="11521" max="11521" width="28.42578125" style="1" customWidth="1"/>
    <col min="11522" max="11522" width="37.5703125" style="1" customWidth="1"/>
    <col min="11523" max="11523" width="17.42578125" style="1" customWidth="1"/>
    <col min="11524" max="11524" width="17.28515625" style="1" customWidth="1"/>
    <col min="11525" max="11525" width="23.7109375" style="1"/>
    <col min="11526" max="11526" width="25.42578125" style="1" customWidth="1"/>
    <col min="11527" max="11527" width="19" style="1" customWidth="1"/>
    <col min="11528" max="11543" width="0" style="1" hidden="1" customWidth="1"/>
    <col min="11544" max="11770" width="9.28515625" style="1" customWidth="1"/>
    <col min="11771" max="11771" width="20" style="1" customWidth="1"/>
    <col min="11772" max="11772" width="32.7109375" style="1" customWidth="1"/>
    <col min="11773" max="11773" width="17.42578125" style="1" customWidth="1"/>
    <col min="11774" max="11774" width="17.28515625" style="1" customWidth="1"/>
    <col min="11775" max="11775" width="23.7109375" style="1"/>
    <col min="11776" max="11776" width="9.28515625" style="1" customWidth="1"/>
    <col min="11777" max="11777" width="28.42578125" style="1" customWidth="1"/>
    <col min="11778" max="11778" width="37.5703125" style="1" customWidth="1"/>
    <col min="11779" max="11779" width="17.42578125" style="1" customWidth="1"/>
    <col min="11780" max="11780" width="17.28515625" style="1" customWidth="1"/>
    <col min="11781" max="11781" width="23.7109375" style="1"/>
    <col min="11782" max="11782" width="25.42578125" style="1" customWidth="1"/>
    <col min="11783" max="11783" width="19" style="1" customWidth="1"/>
    <col min="11784" max="11799" width="0" style="1" hidden="1" customWidth="1"/>
    <col min="11800" max="12026" width="9.28515625" style="1" customWidth="1"/>
    <col min="12027" max="12027" width="20" style="1" customWidth="1"/>
    <col min="12028" max="12028" width="32.7109375" style="1" customWidth="1"/>
    <col min="12029" max="12029" width="17.42578125" style="1" customWidth="1"/>
    <col min="12030" max="12030" width="17.28515625" style="1" customWidth="1"/>
    <col min="12031" max="12031" width="23.7109375" style="1"/>
    <col min="12032" max="12032" width="9.28515625" style="1" customWidth="1"/>
    <col min="12033" max="12033" width="28.42578125" style="1" customWidth="1"/>
    <col min="12034" max="12034" width="37.5703125" style="1" customWidth="1"/>
    <col min="12035" max="12035" width="17.42578125" style="1" customWidth="1"/>
    <col min="12036" max="12036" width="17.28515625" style="1" customWidth="1"/>
    <col min="12037" max="12037" width="23.7109375" style="1"/>
    <col min="12038" max="12038" width="25.42578125" style="1" customWidth="1"/>
    <col min="12039" max="12039" width="19" style="1" customWidth="1"/>
    <col min="12040" max="12055" width="0" style="1" hidden="1" customWidth="1"/>
    <col min="12056" max="12282" width="9.28515625" style="1" customWidth="1"/>
    <col min="12283" max="12283" width="20" style="1" customWidth="1"/>
    <col min="12284" max="12284" width="32.7109375" style="1" customWidth="1"/>
    <col min="12285" max="12285" width="17.42578125" style="1" customWidth="1"/>
    <col min="12286" max="12286" width="17.28515625" style="1" customWidth="1"/>
    <col min="12287" max="12287" width="23.7109375" style="1"/>
    <col min="12288" max="12288" width="9.28515625" style="1" customWidth="1"/>
    <col min="12289" max="12289" width="28.42578125" style="1" customWidth="1"/>
    <col min="12290" max="12290" width="37.5703125" style="1" customWidth="1"/>
    <col min="12291" max="12291" width="17.42578125" style="1" customWidth="1"/>
    <col min="12292" max="12292" width="17.28515625" style="1" customWidth="1"/>
    <col min="12293" max="12293" width="23.7109375" style="1"/>
    <col min="12294" max="12294" width="25.42578125" style="1" customWidth="1"/>
    <col min="12295" max="12295" width="19" style="1" customWidth="1"/>
    <col min="12296" max="12311" width="0" style="1" hidden="1" customWidth="1"/>
    <col min="12312" max="12538" width="9.28515625" style="1" customWidth="1"/>
    <col min="12539" max="12539" width="20" style="1" customWidth="1"/>
    <col min="12540" max="12540" width="32.7109375" style="1" customWidth="1"/>
    <col min="12541" max="12541" width="17.42578125" style="1" customWidth="1"/>
    <col min="12542" max="12542" width="17.28515625" style="1" customWidth="1"/>
    <col min="12543" max="12543" width="23.7109375" style="1"/>
    <col min="12544" max="12544" width="9.28515625" style="1" customWidth="1"/>
    <col min="12545" max="12545" width="28.42578125" style="1" customWidth="1"/>
    <col min="12546" max="12546" width="37.5703125" style="1" customWidth="1"/>
    <col min="12547" max="12547" width="17.42578125" style="1" customWidth="1"/>
    <col min="12548" max="12548" width="17.28515625" style="1" customWidth="1"/>
    <col min="12549" max="12549" width="23.7109375" style="1"/>
    <col min="12550" max="12550" width="25.42578125" style="1" customWidth="1"/>
    <col min="12551" max="12551" width="19" style="1" customWidth="1"/>
    <col min="12552" max="12567" width="0" style="1" hidden="1" customWidth="1"/>
    <col min="12568" max="12794" width="9.28515625" style="1" customWidth="1"/>
    <col min="12795" max="12795" width="20" style="1" customWidth="1"/>
    <col min="12796" max="12796" width="32.7109375" style="1" customWidth="1"/>
    <col min="12797" max="12797" width="17.42578125" style="1" customWidth="1"/>
    <col min="12798" max="12798" width="17.28515625" style="1" customWidth="1"/>
    <col min="12799" max="12799" width="23.7109375" style="1"/>
    <col min="12800" max="12800" width="9.28515625" style="1" customWidth="1"/>
    <col min="12801" max="12801" width="28.42578125" style="1" customWidth="1"/>
    <col min="12802" max="12802" width="37.5703125" style="1" customWidth="1"/>
    <col min="12803" max="12803" width="17.42578125" style="1" customWidth="1"/>
    <col min="12804" max="12804" width="17.28515625" style="1" customWidth="1"/>
    <col min="12805" max="12805" width="23.7109375" style="1"/>
    <col min="12806" max="12806" width="25.42578125" style="1" customWidth="1"/>
    <col min="12807" max="12807" width="19" style="1" customWidth="1"/>
    <col min="12808" max="12823" width="0" style="1" hidden="1" customWidth="1"/>
    <col min="12824" max="13050" width="9.28515625" style="1" customWidth="1"/>
    <col min="13051" max="13051" width="20" style="1" customWidth="1"/>
    <col min="13052" max="13052" width="32.7109375" style="1" customWidth="1"/>
    <col min="13053" max="13053" width="17.42578125" style="1" customWidth="1"/>
    <col min="13054" max="13054" width="17.28515625" style="1" customWidth="1"/>
    <col min="13055" max="13055" width="23.7109375" style="1"/>
    <col min="13056" max="13056" width="9.28515625" style="1" customWidth="1"/>
    <col min="13057" max="13057" width="28.42578125" style="1" customWidth="1"/>
    <col min="13058" max="13058" width="37.5703125" style="1" customWidth="1"/>
    <col min="13059" max="13059" width="17.42578125" style="1" customWidth="1"/>
    <col min="13060" max="13060" width="17.28515625" style="1" customWidth="1"/>
    <col min="13061" max="13061" width="23.7109375" style="1"/>
    <col min="13062" max="13062" width="25.42578125" style="1" customWidth="1"/>
    <col min="13063" max="13063" width="19" style="1" customWidth="1"/>
    <col min="13064" max="13079" width="0" style="1" hidden="1" customWidth="1"/>
    <col min="13080" max="13306" width="9.28515625" style="1" customWidth="1"/>
    <col min="13307" max="13307" width="20" style="1" customWidth="1"/>
    <col min="13308" max="13308" width="32.7109375" style="1" customWidth="1"/>
    <col min="13309" max="13309" width="17.42578125" style="1" customWidth="1"/>
    <col min="13310" max="13310" width="17.28515625" style="1" customWidth="1"/>
    <col min="13311" max="13311" width="23.7109375" style="1"/>
    <col min="13312" max="13312" width="9.28515625" style="1" customWidth="1"/>
    <col min="13313" max="13313" width="28.42578125" style="1" customWidth="1"/>
    <col min="13314" max="13314" width="37.5703125" style="1" customWidth="1"/>
    <col min="13315" max="13315" width="17.42578125" style="1" customWidth="1"/>
    <col min="13316" max="13316" width="17.28515625" style="1" customWidth="1"/>
    <col min="13317" max="13317" width="23.7109375" style="1"/>
    <col min="13318" max="13318" width="25.42578125" style="1" customWidth="1"/>
    <col min="13319" max="13319" width="19" style="1" customWidth="1"/>
    <col min="13320" max="13335" width="0" style="1" hidden="1" customWidth="1"/>
    <col min="13336" max="13562" width="9.28515625" style="1" customWidth="1"/>
    <col min="13563" max="13563" width="20" style="1" customWidth="1"/>
    <col min="13564" max="13564" width="32.7109375" style="1" customWidth="1"/>
    <col min="13565" max="13565" width="17.42578125" style="1" customWidth="1"/>
    <col min="13566" max="13566" width="17.28515625" style="1" customWidth="1"/>
    <col min="13567" max="13567" width="23.7109375" style="1"/>
    <col min="13568" max="13568" width="9.28515625" style="1" customWidth="1"/>
    <col min="13569" max="13569" width="28.42578125" style="1" customWidth="1"/>
    <col min="13570" max="13570" width="37.5703125" style="1" customWidth="1"/>
    <col min="13571" max="13571" width="17.42578125" style="1" customWidth="1"/>
    <col min="13572" max="13572" width="17.28515625" style="1" customWidth="1"/>
    <col min="13573" max="13573" width="23.7109375" style="1"/>
    <col min="13574" max="13574" width="25.42578125" style="1" customWidth="1"/>
    <col min="13575" max="13575" width="19" style="1" customWidth="1"/>
    <col min="13576" max="13591" width="0" style="1" hidden="1" customWidth="1"/>
    <col min="13592" max="13818" width="9.28515625" style="1" customWidth="1"/>
    <col min="13819" max="13819" width="20" style="1" customWidth="1"/>
    <col min="13820" max="13820" width="32.7109375" style="1" customWidth="1"/>
    <col min="13821" max="13821" width="17.42578125" style="1" customWidth="1"/>
    <col min="13822" max="13822" width="17.28515625" style="1" customWidth="1"/>
    <col min="13823" max="13823" width="23.7109375" style="1"/>
    <col min="13824" max="13824" width="9.28515625" style="1" customWidth="1"/>
    <col min="13825" max="13825" width="28.42578125" style="1" customWidth="1"/>
    <col min="13826" max="13826" width="37.5703125" style="1" customWidth="1"/>
    <col min="13827" max="13827" width="17.42578125" style="1" customWidth="1"/>
    <col min="13828" max="13828" width="17.28515625" style="1" customWidth="1"/>
    <col min="13829" max="13829" width="23.7109375" style="1"/>
    <col min="13830" max="13830" width="25.42578125" style="1" customWidth="1"/>
    <col min="13831" max="13831" width="19" style="1" customWidth="1"/>
    <col min="13832" max="13847" width="0" style="1" hidden="1" customWidth="1"/>
    <col min="13848" max="14074" width="9.28515625" style="1" customWidth="1"/>
    <col min="14075" max="14075" width="20" style="1" customWidth="1"/>
    <col min="14076" max="14076" width="32.7109375" style="1" customWidth="1"/>
    <col min="14077" max="14077" width="17.42578125" style="1" customWidth="1"/>
    <col min="14078" max="14078" width="17.28515625" style="1" customWidth="1"/>
    <col min="14079" max="14079" width="23.7109375" style="1"/>
    <col min="14080" max="14080" width="9.28515625" style="1" customWidth="1"/>
    <col min="14081" max="14081" width="28.42578125" style="1" customWidth="1"/>
    <col min="14082" max="14082" width="37.5703125" style="1" customWidth="1"/>
    <col min="14083" max="14083" width="17.42578125" style="1" customWidth="1"/>
    <col min="14084" max="14084" width="17.28515625" style="1" customWidth="1"/>
    <col min="14085" max="14085" width="23.7109375" style="1"/>
    <col min="14086" max="14086" width="25.42578125" style="1" customWidth="1"/>
    <col min="14087" max="14087" width="19" style="1" customWidth="1"/>
    <col min="14088" max="14103" width="0" style="1" hidden="1" customWidth="1"/>
    <col min="14104" max="14330" width="9.28515625" style="1" customWidth="1"/>
    <col min="14331" max="14331" width="20" style="1" customWidth="1"/>
    <col min="14332" max="14332" width="32.7109375" style="1" customWidth="1"/>
    <col min="14333" max="14333" width="17.42578125" style="1" customWidth="1"/>
    <col min="14334" max="14334" width="17.28515625" style="1" customWidth="1"/>
    <col min="14335" max="14335" width="23.7109375" style="1"/>
    <col min="14336" max="14336" width="9.28515625" style="1" customWidth="1"/>
    <col min="14337" max="14337" width="28.42578125" style="1" customWidth="1"/>
    <col min="14338" max="14338" width="37.5703125" style="1" customWidth="1"/>
    <col min="14339" max="14339" width="17.42578125" style="1" customWidth="1"/>
    <col min="14340" max="14340" width="17.28515625" style="1" customWidth="1"/>
    <col min="14341" max="14341" width="23.7109375" style="1"/>
    <col min="14342" max="14342" width="25.42578125" style="1" customWidth="1"/>
    <col min="14343" max="14343" width="19" style="1" customWidth="1"/>
    <col min="14344" max="14359" width="0" style="1" hidden="1" customWidth="1"/>
    <col min="14360" max="14586" width="9.28515625" style="1" customWidth="1"/>
    <col min="14587" max="14587" width="20" style="1" customWidth="1"/>
    <col min="14588" max="14588" width="32.7109375" style="1" customWidth="1"/>
    <col min="14589" max="14589" width="17.42578125" style="1" customWidth="1"/>
    <col min="14590" max="14590" width="17.28515625" style="1" customWidth="1"/>
    <col min="14591" max="14591" width="23.7109375" style="1"/>
    <col min="14592" max="14592" width="9.28515625" style="1" customWidth="1"/>
    <col min="14593" max="14593" width="28.42578125" style="1" customWidth="1"/>
    <col min="14594" max="14594" width="37.5703125" style="1" customWidth="1"/>
    <col min="14595" max="14595" width="17.42578125" style="1" customWidth="1"/>
    <col min="14596" max="14596" width="17.28515625" style="1" customWidth="1"/>
    <col min="14597" max="14597" width="23.7109375" style="1"/>
    <col min="14598" max="14598" width="25.42578125" style="1" customWidth="1"/>
    <col min="14599" max="14599" width="19" style="1" customWidth="1"/>
    <col min="14600" max="14615" width="0" style="1" hidden="1" customWidth="1"/>
    <col min="14616" max="14842" width="9.28515625" style="1" customWidth="1"/>
    <col min="14843" max="14843" width="20" style="1" customWidth="1"/>
    <col min="14844" max="14844" width="32.7109375" style="1" customWidth="1"/>
    <col min="14845" max="14845" width="17.42578125" style="1" customWidth="1"/>
    <col min="14846" max="14846" width="17.28515625" style="1" customWidth="1"/>
    <col min="14847" max="14847" width="23.7109375" style="1"/>
    <col min="14848" max="14848" width="9.28515625" style="1" customWidth="1"/>
    <col min="14849" max="14849" width="28.42578125" style="1" customWidth="1"/>
    <col min="14850" max="14850" width="37.5703125" style="1" customWidth="1"/>
    <col min="14851" max="14851" width="17.42578125" style="1" customWidth="1"/>
    <col min="14852" max="14852" width="17.28515625" style="1" customWidth="1"/>
    <col min="14853" max="14853" width="23.7109375" style="1"/>
    <col min="14854" max="14854" width="25.42578125" style="1" customWidth="1"/>
    <col min="14855" max="14855" width="19" style="1" customWidth="1"/>
    <col min="14856" max="14871" width="0" style="1" hidden="1" customWidth="1"/>
    <col min="14872" max="15098" width="9.28515625" style="1" customWidth="1"/>
    <col min="15099" max="15099" width="20" style="1" customWidth="1"/>
    <col min="15100" max="15100" width="32.7109375" style="1" customWidth="1"/>
    <col min="15101" max="15101" width="17.42578125" style="1" customWidth="1"/>
    <col min="15102" max="15102" width="17.28515625" style="1" customWidth="1"/>
    <col min="15103" max="15103" width="23.7109375" style="1"/>
    <col min="15104" max="15104" width="9.28515625" style="1" customWidth="1"/>
    <col min="15105" max="15105" width="28.42578125" style="1" customWidth="1"/>
    <col min="15106" max="15106" width="37.5703125" style="1" customWidth="1"/>
    <col min="15107" max="15107" width="17.42578125" style="1" customWidth="1"/>
    <col min="15108" max="15108" width="17.28515625" style="1" customWidth="1"/>
    <col min="15109" max="15109" width="23.7109375" style="1"/>
    <col min="15110" max="15110" width="25.42578125" style="1" customWidth="1"/>
    <col min="15111" max="15111" width="19" style="1" customWidth="1"/>
    <col min="15112" max="15127" width="0" style="1" hidden="1" customWidth="1"/>
    <col min="15128" max="15354" width="9.28515625" style="1" customWidth="1"/>
    <col min="15355" max="15355" width="20" style="1" customWidth="1"/>
    <col min="15356" max="15356" width="32.7109375" style="1" customWidth="1"/>
    <col min="15357" max="15357" width="17.42578125" style="1" customWidth="1"/>
    <col min="15358" max="15358" width="17.28515625" style="1" customWidth="1"/>
    <col min="15359" max="15359" width="23.7109375" style="1"/>
    <col min="15360" max="15360" width="9.28515625" style="1" customWidth="1"/>
    <col min="15361" max="15361" width="28.42578125" style="1" customWidth="1"/>
    <col min="15362" max="15362" width="37.5703125" style="1" customWidth="1"/>
    <col min="15363" max="15363" width="17.42578125" style="1" customWidth="1"/>
    <col min="15364" max="15364" width="17.28515625" style="1" customWidth="1"/>
    <col min="15365" max="15365" width="23.7109375" style="1"/>
    <col min="15366" max="15366" width="25.42578125" style="1" customWidth="1"/>
    <col min="15367" max="15367" width="19" style="1" customWidth="1"/>
    <col min="15368" max="15383" width="0" style="1" hidden="1" customWidth="1"/>
    <col min="15384" max="15610" width="9.28515625" style="1" customWidth="1"/>
    <col min="15611" max="15611" width="20" style="1" customWidth="1"/>
    <col min="15612" max="15612" width="32.7109375" style="1" customWidth="1"/>
    <col min="15613" max="15613" width="17.42578125" style="1" customWidth="1"/>
    <col min="15614" max="15614" width="17.28515625" style="1" customWidth="1"/>
    <col min="15615" max="15615" width="23.7109375" style="1"/>
    <col min="15616" max="15616" width="9.28515625" style="1" customWidth="1"/>
    <col min="15617" max="15617" width="28.42578125" style="1" customWidth="1"/>
    <col min="15618" max="15618" width="37.5703125" style="1" customWidth="1"/>
    <col min="15619" max="15619" width="17.42578125" style="1" customWidth="1"/>
    <col min="15620" max="15620" width="17.28515625" style="1" customWidth="1"/>
    <col min="15621" max="15621" width="23.7109375" style="1"/>
    <col min="15622" max="15622" width="25.42578125" style="1" customWidth="1"/>
    <col min="15623" max="15623" width="19" style="1" customWidth="1"/>
    <col min="15624" max="15639" width="0" style="1" hidden="1" customWidth="1"/>
    <col min="15640" max="15866" width="9.28515625" style="1" customWidth="1"/>
    <col min="15867" max="15867" width="20" style="1" customWidth="1"/>
    <col min="15868" max="15868" width="32.7109375" style="1" customWidth="1"/>
    <col min="15869" max="15869" width="17.42578125" style="1" customWidth="1"/>
    <col min="15870" max="15870" width="17.28515625" style="1" customWidth="1"/>
    <col min="15871" max="15871" width="23.7109375" style="1"/>
    <col min="15872" max="15872" width="9.28515625" style="1" customWidth="1"/>
    <col min="15873" max="15873" width="28.42578125" style="1" customWidth="1"/>
    <col min="15874" max="15874" width="37.5703125" style="1" customWidth="1"/>
    <col min="15875" max="15875" width="17.42578125" style="1" customWidth="1"/>
    <col min="15876" max="15876" width="17.28515625" style="1" customWidth="1"/>
    <col min="15877" max="15877" width="23.7109375" style="1"/>
    <col min="15878" max="15878" width="25.42578125" style="1" customWidth="1"/>
    <col min="15879" max="15879" width="19" style="1" customWidth="1"/>
    <col min="15880" max="15895" width="0" style="1" hidden="1" customWidth="1"/>
    <col min="15896" max="16122" width="9.28515625" style="1" customWidth="1"/>
    <col min="16123" max="16123" width="20" style="1" customWidth="1"/>
    <col min="16124" max="16124" width="32.7109375" style="1" customWidth="1"/>
    <col min="16125" max="16125" width="17.42578125" style="1" customWidth="1"/>
    <col min="16126" max="16126" width="17.28515625" style="1" customWidth="1"/>
    <col min="16127" max="16127" width="23.7109375" style="1"/>
    <col min="16128" max="16128" width="9.28515625" style="1" customWidth="1"/>
    <col min="16129" max="16129" width="28.42578125" style="1" customWidth="1"/>
    <col min="16130" max="16130" width="37.5703125" style="1" customWidth="1"/>
    <col min="16131" max="16131" width="17.42578125" style="1" customWidth="1"/>
    <col min="16132" max="16132" width="17.28515625" style="1" customWidth="1"/>
    <col min="16133" max="16133" width="23.7109375" style="1"/>
    <col min="16134" max="16134" width="25.42578125" style="1" customWidth="1"/>
    <col min="16135" max="16135" width="19" style="1" customWidth="1"/>
    <col min="16136" max="16151" width="0" style="1" hidden="1" customWidth="1"/>
    <col min="16152" max="16378" width="9.28515625" style="1" customWidth="1"/>
    <col min="16379" max="16379" width="20" style="1" customWidth="1"/>
    <col min="16380" max="16380" width="32.7109375" style="1" customWidth="1"/>
    <col min="16381" max="16381" width="17.42578125" style="1" customWidth="1"/>
    <col min="16382" max="16384" width="17.28515625" style="1" customWidth="1"/>
  </cols>
  <sheetData>
    <row r="1" spans="2:17" ht="42.75" customHeight="1" thickBot="1" x14ac:dyDescent="0.25">
      <c r="B1" s="193" t="s">
        <v>148</v>
      </c>
      <c r="C1" s="194"/>
      <c r="D1" s="194"/>
      <c r="E1" s="115" t="s">
        <v>168</v>
      </c>
      <c r="F1" s="114" t="str">
        <f>K9</f>
        <v>May</v>
      </c>
      <c r="G1" s="114">
        <f>K8</f>
        <v>2026</v>
      </c>
      <c r="H1" s="113"/>
      <c r="I1" s="112"/>
      <c r="J1" s="111"/>
      <c r="K1" s="111"/>
      <c r="L1" s="111"/>
      <c r="M1" s="110"/>
      <c r="N1" s="110"/>
    </row>
    <row r="2" spans="2:17" ht="8.25" customHeight="1" thickBot="1" x14ac:dyDescent="0.25">
      <c r="B2" s="109"/>
      <c r="C2" s="13"/>
      <c r="D2" s="13"/>
      <c r="E2" s="13"/>
      <c r="F2" s="13"/>
      <c r="G2" s="13"/>
      <c r="H2" s="13"/>
      <c r="I2" s="13"/>
    </row>
    <row r="3" spans="2:17" ht="20.25" customHeight="1" x14ac:dyDescent="0.2">
      <c r="B3" s="108" t="s">
        <v>167</v>
      </c>
      <c r="C3" s="195" t="s">
        <v>166</v>
      </c>
      <c r="D3" s="195"/>
      <c r="E3" s="195"/>
      <c r="F3" s="107" t="s">
        <v>165</v>
      </c>
      <c r="G3" s="195" t="s">
        <v>164</v>
      </c>
      <c r="H3" s="196"/>
      <c r="I3" s="13"/>
    </row>
    <row r="4" spans="2:17" ht="111" customHeight="1" thickBot="1" x14ac:dyDescent="0.25">
      <c r="B4" s="30" t="s">
        <v>163</v>
      </c>
      <c r="C4" s="197" t="s">
        <v>162</v>
      </c>
      <c r="D4" s="198"/>
      <c r="E4" s="198"/>
      <c r="F4" s="106" t="s">
        <v>161</v>
      </c>
      <c r="G4" s="199" t="s">
        <v>169</v>
      </c>
      <c r="H4" s="200"/>
      <c r="I4" s="105"/>
    </row>
    <row r="5" spans="2:17" ht="20.25" customHeight="1" thickBot="1" x14ac:dyDescent="0.25">
      <c r="B5" s="13"/>
      <c r="C5" s="13"/>
      <c r="D5" s="13"/>
      <c r="E5" s="13"/>
      <c r="F5" s="13"/>
      <c r="G5" s="13"/>
      <c r="H5" s="13"/>
      <c r="I5" s="13"/>
    </row>
    <row r="6" spans="2:17" ht="24" customHeight="1" thickBot="1" x14ac:dyDescent="0.25">
      <c r="B6" s="201" t="s">
        <v>160</v>
      </c>
      <c r="C6" s="201"/>
      <c r="D6" s="201"/>
      <c r="E6" s="201"/>
      <c r="F6" s="202" t="str">
        <f>CONCATENATE(F1," 1, ",G1)</f>
        <v>May 1, 2026</v>
      </c>
      <c r="G6" s="202" t="e">
        <f>CONCATENATE(#REF!," 1, ",#REF!)</f>
        <v>#REF!</v>
      </c>
      <c r="H6" s="104"/>
      <c r="I6" s="13"/>
      <c r="J6" s="183" t="s">
        <v>158</v>
      </c>
      <c r="K6" s="184"/>
      <c r="M6" s="185" t="s">
        <v>157</v>
      </c>
      <c r="N6" s="130"/>
    </row>
    <row r="7" spans="2:17" ht="24" customHeight="1" x14ac:dyDescent="0.2">
      <c r="B7" s="190" t="s">
        <v>156</v>
      </c>
      <c r="C7" s="190"/>
      <c r="D7" s="190"/>
      <c r="E7" s="190"/>
      <c r="F7" s="93">
        <v>638</v>
      </c>
      <c r="G7" s="4" t="s">
        <v>146</v>
      </c>
      <c r="H7" s="4"/>
      <c r="I7" s="4"/>
      <c r="J7" s="103"/>
      <c r="K7" s="102"/>
      <c r="M7" s="186"/>
      <c r="N7" s="187"/>
    </row>
    <row r="8" spans="2:17" ht="24" customHeight="1" x14ac:dyDescent="0.2">
      <c r="B8" s="177" t="s">
        <v>155</v>
      </c>
      <c r="C8" s="177"/>
      <c r="D8" s="177"/>
      <c r="E8" s="177"/>
      <c r="F8" s="177"/>
      <c r="G8" s="177"/>
      <c r="H8" s="177"/>
      <c r="I8" s="87"/>
      <c r="J8" s="92" t="s">
        <v>154</v>
      </c>
      <c r="K8" s="101">
        <v>2026</v>
      </c>
      <c r="M8" s="188"/>
      <c r="N8" s="189"/>
    </row>
    <row r="9" spans="2:17" ht="24" customHeight="1" x14ac:dyDescent="0.2">
      <c r="B9" s="177" t="s">
        <v>153</v>
      </c>
      <c r="C9" s="177"/>
      <c r="D9" s="177"/>
      <c r="E9" s="177"/>
      <c r="F9" s="177"/>
      <c r="G9" s="177"/>
      <c r="H9" s="177"/>
      <c r="I9" s="87"/>
      <c r="J9" s="92" t="s">
        <v>152</v>
      </c>
      <c r="K9" s="101" t="s">
        <v>126</v>
      </c>
      <c r="L9" s="100"/>
      <c r="M9" s="79" t="s">
        <v>151</v>
      </c>
      <c r="N9" s="78">
        <v>2026</v>
      </c>
    </row>
    <row r="10" spans="2:17" ht="24" customHeight="1" thickBot="1" x14ac:dyDescent="0.25">
      <c r="B10" s="191" t="s">
        <v>150</v>
      </c>
      <c r="C10" s="191"/>
      <c r="D10" s="192" t="str">
        <f>CONCATENATE("The ",F1," ",G1," Average is")</f>
        <v>The May 2026 Average is</v>
      </c>
      <c r="E10" s="192"/>
      <c r="F10" s="192"/>
      <c r="G10" s="99">
        <f>K13</f>
        <v>777</v>
      </c>
      <c r="H10" s="98" t="s">
        <v>0</v>
      </c>
      <c r="I10" s="97"/>
      <c r="J10" s="96"/>
      <c r="K10" s="95"/>
      <c r="M10" s="75" t="s">
        <v>106</v>
      </c>
      <c r="N10" s="77" t="s">
        <v>105</v>
      </c>
    </row>
    <row r="11" spans="2:17" ht="24" customHeight="1" thickBot="1" x14ac:dyDescent="0.25">
      <c r="B11" s="180" t="s">
        <v>149</v>
      </c>
      <c r="C11" s="180"/>
      <c r="D11" s="180"/>
      <c r="E11" s="180"/>
      <c r="F11" s="180"/>
      <c r="G11" s="180"/>
      <c r="H11" s="180"/>
      <c r="I11" s="94"/>
      <c r="J11" s="181" t="s">
        <v>148</v>
      </c>
      <c r="K11" s="182"/>
      <c r="M11" s="75" t="s">
        <v>103</v>
      </c>
      <c r="N11" s="88" t="s">
        <v>7</v>
      </c>
      <c r="P11" s="3"/>
      <c r="Q11" s="3"/>
    </row>
    <row r="12" spans="2:17" ht="24" customHeight="1" x14ac:dyDescent="0.2">
      <c r="B12" s="177" t="s">
        <v>147</v>
      </c>
      <c r="C12" s="177"/>
      <c r="D12" s="177"/>
      <c r="E12" s="177"/>
      <c r="F12" s="93">
        <v>638</v>
      </c>
      <c r="G12" s="4" t="s">
        <v>146</v>
      </c>
      <c r="I12" s="4"/>
      <c r="J12" s="92" t="s">
        <v>145</v>
      </c>
      <c r="K12" s="91">
        <v>638</v>
      </c>
      <c r="M12" s="75" t="s">
        <v>101</v>
      </c>
      <c r="N12" s="88" t="s">
        <v>7</v>
      </c>
      <c r="P12" s="3"/>
      <c r="Q12" s="3"/>
    </row>
    <row r="13" spans="2:17" ht="24" customHeight="1" thickBot="1" x14ac:dyDescent="0.25">
      <c r="B13" s="177" t="s">
        <v>144</v>
      </c>
      <c r="C13" s="177"/>
      <c r="D13" s="177"/>
      <c r="E13" s="177"/>
      <c r="F13" s="177"/>
      <c r="G13" s="177"/>
      <c r="H13" s="177"/>
      <c r="I13" s="87"/>
      <c r="J13" s="90" t="s">
        <v>143</v>
      </c>
      <c r="K13" s="89">
        <v>777</v>
      </c>
      <c r="M13" s="75" t="s">
        <v>99</v>
      </c>
      <c r="N13" s="88" t="s">
        <v>7</v>
      </c>
      <c r="P13" s="3"/>
      <c r="Q13" s="3"/>
    </row>
    <row r="14" spans="2:17" ht="24" customHeight="1" x14ac:dyDescent="0.2">
      <c r="B14" s="177" t="s">
        <v>142</v>
      </c>
      <c r="C14" s="177"/>
      <c r="D14" s="177"/>
      <c r="E14" s="177"/>
      <c r="F14" s="177"/>
      <c r="G14" s="177"/>
      <c r="H14" s="177"/>
      <c r="I14" s="87"/>
      <c r="J14" s="1"/>
      <c r="K14" s="1"/>
      <c r="M14" s="75" t="s">
        <v>97</v>
      </c>
      <c r="N14" s="74">
        <v>730</v>
      </c>
      <c r="P14" s="3"/>
      <c r="Q14" s="3"/>
    </row>
    <row r="15" spans="2:17" ht="24" customHeight="1" x14ac:dyDescent="0.2">
      <c r="B15" s="177" t="s">
        <v>141</v>
      </c>
      <c r="C15" s="177"/>
      <c r="D15" s="177"/>
      <c r="E15" s="177"/>
      <c r="F15" s="177"/>
      <c r="G15" s="177"/>
      <c r="H15" s="177"/>
      <c r="I15" s="87"/>
      <c r="J15" s="1"/>
      <c r="K15" s="1"/>
      <c r="M15" s="75" t="s">
        <v>126</v>
      </c>
      <c r="N15" s="74">
        <v>777</v>
      </c>
      <c r="P15" s="3"/>
      <c r="Q15" s="3"/>
    </row>
    <row r="16" spans="2:17" ht="24" customHeight="1" x14ac:dyDescent="0.2">
      <c r="B16" s="177" t="s">
        <v>140</v>
      </c>
      <c r="C16" s="177"/>
      <c r="D16" s="177"/>
      <c r="E16" s="177"/>
      <c r="F16" s="177"/>
      <c r="G16" s="177"/>
      <c r="H16" s="177"/>
      <c r="I16" s="87"/>
      <c r="J16" s="1"/>
      <c r="K16" s="1"/>
      <c r="M16" s="75" t="s">
        <v>124</v>
      </c>
      <c r="N16" s="74"/>
      <c r="P16" s="3"/>
      <c r="Q16" s="3"/>
    </row>
    <row r="17" spans="2:17" ht="24" customHeight="1" x14ac:dyDescent="0.2">
      <c r="B17" s="177" t="s">
        <v>139</v>
      </c>
      <c r="C17" s="177"/>
      <c r="D17" s="177"/>
      <c r="E17" s="177"/>
      <c r="F17" s="177"/>
      <c r="G17" s="177"/>
      <c r="H17" s="177"/>
      <c r="I17" s="87"/>
      <c r="J17" s="1"/>
      <c r="K17" s="1"/>
      <c r="M17" s="75" t="s">
        <v>123</v>
      </c>
      <c r="N17" s="74"/>
      <c r="P17" s="3"/>
      <c r="Q17" s="3"/>
    </row>
    <row r="18" spans="2:17" ht="24" customHeight="1" thickBot="1" x14ac:dyDescent="0.25">
      <c r="B18" s="178" t="s">
        <v>138</v>
      </c>
      <c r="C18" s="179"/>
      <c r="D18" s="179"/>
      <c r="E18" s="179"/>
      <c r="F18" s="179"/>
      <c r="G18" s="179"/>
      <c r="H18" s="179"/>
      <c r="I18" s="85"/>
      <c r="J18" s="84"/>
      <c r="K18" s="82"/>
      <c r="M18" s="75" t="s">
        <v>120</v>
      </c>
      <c r="N18" s="74"/>
      <c r="P18" s="3"/>
      <c r="Q18" s="3"/>
    </row>
    <row r="19" spans="2:17" ht="33.6" customHeight="1" thickBot="1" x14ac:dyDescent="0.25">
      <c r="B19" s="152" t="s">
        <v>137</v>
      </c>
      <c r="C19" s="137"/>
      <c r="D19" s="137"/>
      <c r="E19" s="137"/>
      <c r="F19" s="137"/>
      <c r="G19" s="137"/>
      <c r="H19" s="138"/>
      <c r="I19" s="29"/>
      <c r="J19" s="83"/>
      <c r="K19" s="82"/>
      <c r="M19" s="75" t="s">
        <v>116</v>
      </c>
      <c r="N19" s="74"/>
      <c r="P19" s="3"/>
      <c r="Q19" s="3"/>
    </row>
    <row r="20" spans="2:17" ht="40.5" customHeight="1" thickBot="1" x14ac:dyDescent="0.25">
      <c r="B20" s="45" t="s">
        <v>40</v>
      </c>
      <c r="C20" s="26" t="s">
        <v>39</v>
      </c>
      <c r="D20" s="25" t="s">
        <v>38</v>
      </c>
      <c r="E20" s="25" t="s">
        <v>64</v>
      </c>
      <c r="F20" s="25" t="s">
        <v>36</v>
      </c>
      <c r="G20" s="153" t="s">
        <v>136</v>
      </c>
      <c r="H20" s="154"/>
      <c r="I20" s="28"/>
      <c r="K20" s="82"/>
      <c r="L20" s="1"/>
      <c r="M20" s="75" t="s">
        <v>113</v>
      </c>
      <c r="N20" s="74"/>
      <c r="P20" s="3"/>
      <c r="Q20" s="3"/>
    </row>
    <row r="21" spans="2:17" ht="29.1" customHeight="1" thickBot="1" x14ac:dyDescent="0.25">
      <c r="B21" s="81" t="s">
        <v>135</v>
      </c>
      <c r="C21" s="80" t="s">
        <v>134</v>
      </c>
      <c r="D21" s="22">
        <v>100</v>
      </c>
      <c r="E21" s="21">
        <v>0.2</v>
      </c>
      <c r="F21" s="20">
        <v>100.2</v>
      </c>
      <c r="G21" s="146">
        <f t="shared" ref="G21:G50" si="0">IF((ABS((($K$13-$K$12)/235)*F21/100))&gt;0.01, ((($K$13-$K$12)/235)*F21/100), 0)</f>
        <v>0.59267234042553196</v>
      </c>
      <c r="H21" s="147" t="e">
        <f t="shared" ref="H21:H26" si="1">IF((ABS((J13-J12)*E21/100))&gt;0.1, (J13-J12)*E21/100, 0)</f>
        <v>#VALUE!</v>
      </c>
      <c r="I21" s="28"/>
      <c r="M21" s="73" t="s">
        <v>110</v>
      </c>
      <c r="N21" s="72"/>
    </row>
    <row r="22" spans="2:17" ht="29.1" customHeight="1" x14ac:dyDescent="0.2">
      <c r="B22" s="64">
        <v>702.30010000000004</v>
      </c>
      <c r="C22" s="63" t="s">
        <v>133</v>
      </c>
      <c r="D22" s="32">
        <v>55</v>
      </c>
      <c r="E22" s="32">
        <v>1.7</v>
      </c>
      <c r="F22" s="31">
        <v>56.7</v>
      </c>
      <c r="G22" s="150">
        <f t="shared" si="0"/>
        <v>0.33537446808510635</v>
      </c>
      <c r="H22" s="151" t="e">
        <f t="shared" si="1"/>
        <v>#VALUE!</v>
      </c>
      <c r="I22" s="28"/>
      <c r="M22" s="79"/>
      <c r="N22" s="78">
        <v>2027</v>
      </c>
    </row>
    <row r="23" spans="2:17" ht="29.1" customHeight="1" x14ac:dyDescent="0.2">
      <c r="B23" s="64">
        <v>702.30020000000002</v>
      </c>
      <c r="C23" s="63" t="s">
        <v>132</v>
      </c>
      <c r="D23" s="32">
        <v>55</v>
      </c>
      <c r="E23" s="32">
        <v>1.7</v>
      </c>
      <c r="F23" s="31">
        <v>56.7</v>
      </c>
      <c r="G23" s="150">
        <f t="shared" si="0"/>
        <v>0.33537446808510635</v>
      </c>
      <c r="H23" s="151">
        <f t="shared" si="1"/>
        <v>0</v>
      </c>
      <c r="I23" s="28"/>
      <c r="M23" s="75" t="s">
        <v>106</v>
      </c>
      <c r="N23" s="77" t="s">
        <v>105</v>
      </c>
    </row>
    <row r="24" spans="2:17" ht="29.1" customHeight="1" x14ac:dyDescent="0.2">
      <c r="B24" s="64">
        <v>702.31010000000003</v>
      </c>
      <c r="C24" s="63" t="s">
        <v>131</v>
      </c>
      <c r="D24" s="32">
        <v>63</v>
      </c>
      <c r="E24" s="32">
        <v>2.7</v>
      </c>
      <c r="F24" s="31">
        <v>65.7</v>
      </c>
      <c r="G24" s="150">
        <f t="shared" si="0"/>
        <v>0.38860851063829782</v>
      </c>
      <c r="H24" s="151">
        <f t="shared" si="1"/>
        <v>0</v>
      </c>
      <c r="I24" s="28"/>
      <c r="M24" s="75" t="s">
        <v>103</v>
      </c>
      <c r="N24" s="74"/>
    </row>
    <row r="25" spans="2:17" ht="29.1" customHeight="1" x14ac:dyDescent="0.2">
      <c r="B25" s="64">
        <v>702.31020000000001</v>
      </c>
      <c r="C25" s="63" t="s">
        <v>130</v>
      </c>
      <c r="D25" s="32">
        <v>63</v>
      </c>
      <c r="E25" s="32">
        <v>2.7</v>
      </c>
      <c r="F25" s="31">
        <v>65.7</v>
      </c>
      <c r="G25" s="150">
        <f t="shared" si="0"/>
        <v>0.38860851063829782</v>
      </c>
      <c r="H25" s="151">
        <f t="shared" si="1"/>
        <v>0</v>
      </c>
      <c r="I25" s="28"/>
      <c r="M25" s="75" t="s">
        <v>101</v>
      </c>
      <c r="N25" s="74"/>
    </row>
    <row r="26" spans="2:17" ht="29.1" customHeight="1" x14ac:dyDescent="0.2">
      <c r="B26" s="64">
        <v>702.32010000000002</v>
      </c>
      <c r="C26" s="63" t="s">
        <v>129</v>
      </c>
      <c r="D26" s="32">
        <v>65</v>
      </c>
      <c r="E26" s="32">
        <v>8.1999999999999993</v>
      </c>
      <c r="F26" s="31">
        <v>73.2</v>
      </c>
      <c r="G26" s="150">
        <f t="shared" si="0"/>
        <v>0.43297021276595743</v>
      </c>
      <c r="H26" s="151">
        <f t="shared" si="1"/>
        <v>0</v>
      </c>
      <c r="I26" s="28"/>
      <c r="M26" s="75" t="s">
        <v>99</v>
      </c>
      <c r="N26" s="74"/>
    </row>
    <row r="27" spans="2:17" ht="29.1" customHeight="1" x14ac:dyDescent="0.2">
      <c r="B27" s="64">
        <v>702.33010000000002</v>
      </c>
      <c r="C27" s="63" t="s">
        <v>128</v>
      </c>
      <c r="D27" s="32">
        <v>65</v>
      </c>
      <c r="E27" s="32">
        <v>8.1999999999999993</v>
      </c>
      <c r="F27" s="31">
        <v>73.2</v>
      </c>
      <c r="G27" s="150">
        <f t="shared" si="0"/>
        <v>0.43297021276595743</v>
      </c>
      <c r="H27" s="151" t="e">
        <f>IF((ABS((#REF!-J18)*E27/100))&gt;0.1, (#REF!-J18)*E27/100, 0)</f>
        <v>#REF!</v>
      </c>
      <c r="I27" s="28"/>
      <c r="M27" s="75" t="s">
        <v>97</v>
      </c>
      <c r="N27" s="74"/>
    </row>
    <row r="28" spans="2:17" ht="29.1" customHeight="1" x14ac:dyDescent="0.2">
      <c r="B28" s="64">
        <v>702.34010000000001</v>
      </c>
      <c r="C28" s="63" t="s">
        <v>127</v>
      </c>
      <c r="D28" s="32">
        <v>65</v>
      </c>
      <c r="E28" s="32">
        <v>2.7</v>
      </c>
      <c r="F28" s="31">
        <v>67.7</v>
      </c>
      <c r="G28" s="150">
        <f t="shared" si="0"/>
        <v>0.40043829787234037</v>
      </c>
      <c r="H28" s="151" t="e">
        <f>IF((ABS((#REF!-#REF!)*E28/100))&gt;0.1, (#REF!-#REF!)*E28/100, 0)</f>
        <v>#REF!</v>
      </c>
      <c r="I28" s="28"/>
      <c r="M28" s="75" t="s">
        <v>126</v>
      </c>
      <c r="N28" s="74"/>
    </row>
    <row r="29" spans="2:17" ht="29.1" customHeight="1" x14ac:dyDescent="0.2">
      <c r="B29" s="64">
        <v>702.34019999999998</v>
      </c>
      <c r="C29" s="63" t="s">
        <v>125</v>
      </c>
      <c r="D29" s="32">
        <v>65</v>
      </c>
      <c r="E29" s="76">
        <v>8.1999999999999993</v>
      </c>
      <c r="F29" s="31">
        <v>73.2</v>
      </c>
      <c r="G29" s="150">
        <f t="shared" si="0"/>
        <v>0.43297021276595743</v>
      </c>
      <c r="H29" s="151" t="e">
        <f>IF((ABS((J19-#REF!)*E29/100))&gt;0.1, (J19-#REF!)*E29/100, 0)</f>
        <v>#REF!</v>
      </c>
      <c r="I29" s="28"/>
      <c r="M29" s="75" t="s">
        <v>124</v>
      </c>
      <c r="N29" s="74"/>
    </row>
    <row r="30" spans="2:17" ht="29.1" customHeight="1" x14ac:dyDescent="0.2">
      <c r="B30" s="64">
        <v>702.3501</v>
      </c>
      <c r="C30" s="63" t="s">
        <v>121</v>
      </c>
      <c r="D30" s="32">
        <v>57</v>
      </c>
      <c r="E30" s="32">
        <v>0.2</v>
      </c>
      <c r="F30" s="31">
        <v>57.2</v>
      </c>
      <c r="G30" s="150">
        <f t="shared" si="0"/>
        <v>0.33833191489361703</v>
      </c>
      <c r="H30" s="151">
        <f>IF((ABS((J20-J19)*E30/100))&gt;0.1, (J20-J19)*E30/100, 0)</f>
        <v>0</v>
      </c>
      <c r="I30" s="28"/>
      <c r="M30" s="75" t="s">
        <v>123</v>
      </c>
      <c r="N30" s="74"/>
    </row>
    <row r="31" spans="2:17" ht="29.1" customHeight="1" x14ac:dyDescent="0.2">
      <c r="B31" s="71" t="s">
        <v>122</v>
      </c>
      <c r="C31" s="70" t="s">
        <v>121</v>
      </c>
      <c r="D31" s="69">
        <v>65</v>
      </c>
      <c r="E31" s="69">
        <v>0.2</v>
      </c>
      <c r="F31" s="67">
        <v>65.2</v>
      </c>
      <c r="G31" s="175">
        <f t="shared" si="0"/>
        <v>0.38565106382978726</v>
      </c>
      <c r="H31" s="176" t="e">
        <f>IF((ABS((#REF!-J20)*E31/100))&gt;0.1, (#REF!-J20)*E31/100, 0)</f>
        <v>#REF!</v>
      </c>
      <c r="I31" s="28"/>
      <c r="M31" s="75" t="s">
        <v>120</v>
      </c>
      <c r="N31" s="74"/>
    </row>
    <row r="32" spans="2:17" ht="29.1" customHeight="1" x14ac:dyDescent="0.2">
      <c r="B32" s="64">
        <v>702.36009999999999</v>
      </c>
      <c r="C32" s="63" t="s">
        <v>117</v>
      </c>
      <c r="D32" s="32">
        <v>57</v>
      </c>
      <c r="E32" s="32">
        <v>0.2</v>
      </c>
      <c r="F32" s="31">
        <v>57.2</v>
      </c>
      <c r="G32" s="150">
        <f t="shared" si="0"/>
        <v>0.33833191489361703</v>
      </c>
      <c r="H32" s="151" t="e">
        <f>IF((ABS((#REF!-#REF!)*E32/100))&gt;0.1, (#REF!-#REF!)*E32/100, 0)</f>
        <v>#REF!</v>
      </c>
      <c r="I32" s="28"/>
      <c r="M32" s="75" t="s">
        <v>119</v>
      </c>
      <c r="N32" s="74"/>
    </row>
    <row r="33" spans="2:14" ht="29.1" customHeight="1" x14ac:dyDescent="0.2">
      <c r="B33" s="71" t="s">
        <v>118</v>
      </c>
      <c r="C33" s="70" t="s">
        <v>117</v>
      </c>
      <c r="D33" s="69">
        <v>65</v>
      </c>
      <c r="E33" s="69">
        <v>0.2</v>
      </c>
      <c r="F33" s="67">
        <v>65.2</v>
      </c>
      <c r="G33" s="175">
        <f t="shared" si="0"/>
        <v>0.38565106382978726</v>
      </c>
      <c r="H33" s="176" t="e">
        <f>IF((ABS((#REF!-#REF!)*E33/100))&gt;0.1, (#REF!-#REF!)*E33/100, 0)</f>
        <v>#REF!</v>
      </c>
      <c r="I33" s="28"/>
      <c r="M33" s="75" t="s">
        <v>116</v>
      </c>
      <c r="N33" s="74"/>
    </row>
    <row r="34" spans="2:14" ht="29.1" customHeight="1" x14ac:dyDescent="0.2">
      <c r="B34" s="64" t="s">
        <v>115</v>
      </c>
      <c r="C34" s="63" t="s">
        <v>114</v>
      </c>
      <c r="D34" s="32">
        <v>63</v>
      </c>
      <c r="E34" s="32">
        <v>2.7</v>
      </c>
      <c r="F34" s="31">
        <v>65.7</v>
      </c>
      <c r="G34" s="150">
        <f t="shared" si="0"/>
        <v>0.38860851063829782</v>
      </c>
      <c r="H34" s="151" t="e">
        <f>IF((ABS((#REF!-#REF!)*E34/100))&gt;0.1, (#REF!-#REF!)*E34/100, 0)</f>
        <v>#REF!</v>
      </c>
      <c r="I34" s="28"/>
      <c r="M34" s="75" t="s">
        <v>113</v>
      </c>
      <c r="N34" s="74"/>
    </row>
    <row r="35" spans="2:14" ht="29.1" customHeight="1" thickBot="1" x14ac:dyDescent="0.25">
      <c r="B35" s="64" t="s">
        <v>112</v>
      </c>
      <c r="C35" s="63" t="s">
        <v>111</v>
      </c>
      <c r="D35" s="32">
        <v>63</v>
      </c>
      <c r="E35" s="32">
        <v>2.7</v>
      </c>
      <c r="F35" s="31">
        <v>65.7</v>
      </c>
      <c r="G35" s="150">
        <f t="shared" si="0"/>
        <v>0.38860851063829782</v>
      </c>
      <c r="H35" s="151" t="e">
        <f>IF((ABS((#REF!-#REF!)*E35/100))&gt;0.1, (#REF!-#REF!)*E35/100, 0)</f>
        <v>#REF!</v>
      </c>
      <c r="I35" s="28"/>
      <c r="M35" s="73" t="s">
        <v>110</v>
      </c>
      <c r="N35" s="72"/>
    </row>
    <row r="36" spans="2:14" ht="29.1" customHeight="1" x14ac:dyDescent="0.2">
      <c r="B36" s="64" t="s">
        <v>109</v>
      </c>
      <c r="C36" s="63" t="s">
        <v>108</v>
      </c>
      <c r="D36" s="32">
        <v>65</v>
      </c>
      <c r="E36" s="32">
        <v>8.1999999999999993</v>
      </c>
      <c r="F36" s="31">
        <v>73.2</v>
      </c>
      <c r="G36" s="150">
        <f t="shared" si="0"/>
        <v>0.43297021276595743</v>
      </c>
      <c r="H36" s="151" t="e">
        <f>IF((ABS((#REF!-#REF!)*E36/100))&gt;0.1, (#REF!-#REF!)*E36/100, 0)</f>
        <v>#REF!</v>
      </c>
      <c r="I36" s="28"/>
      <c r="M36" s="79"/>
      <c r="N36" s="78">
        <v>2028</v>
      </c>
    </row>
    <row r="37" spans="2:14" ht="29.1" customHeight="1" x14ac:dyDescent="0.2">
      <c r="B37" s="64">
        <v>702.40009999999995</v>
      </c>
      <c r="C37" s="63" t="s">
        <v>107</v>
      </c>
      <c r="D37" s="32">
        <v>60</v>
      </c>
      <c r="E37" s="32">
        <v>2.7</v>
      </c>
      <c r="F37" s="31">
        <v>62.7</v>
      </c>
      <c r="G37" s="150">
        <f t="shared" si="0"/>
        <v>0.37086382978723409</v>
      </c>
      <c r="H37" s="151" t="e">
        <f>IF((ABS((#REF!-#REF!)*E37/100))&gt;0.1, (#REF!-#REF!)*E37/100, 0)</f>
        <v>#REF!</v>
      </c>
      <c r="I37" s="28"/>
      <c r="M37" s="75" t="s">
        <v>106</v>
      </c>
      <c r="N37" s="77" t="s">
        <v>105</v>
      </c>
    </row>
    <row r="38" spans="2:14" ht="29.1" customHeight="1" x14ac:dyDescent="0.2">
      <c r="B38" s="64">
        <v>702.40020000000004</v>
      </c>
      <c r="C38" s="63" t="s">
        <v>104</v>
      </c>
      <c r="D38" s="32">
        <v>60</v>
      </c>
      <c r="E38" s="76">
        <v>2.7</v>
      </c>
      <c r="F38" s="31">
        <v>62.7</v>
      </c>
      <c r="G38" s="150">
        <f t="shared" si="0"/>
        <v>0.37086382978723409</v>
      </c>
      <c r="H38" s="151" t="e">
        <f>IF((ABS((#REF!-#REF!)*E38/100))&gt;0.1, (#REF!-#REF!)*E38/100, 0)</f>
        <v>#REF!</v>
      </c>
      <c r="I38" s="28"/>
      <c r="M38" s="75" t="s">
        <v>103</v>
      </c>
      <c r="N38" s="74"/>
    </row>
    <row r="39" spans="2:14" ht="29.1" customHeight="1" x14ac:dyDescent="0.2">
      <c r="B39" s="64">
        <v>702.41010000000006</v>
      </c>
      <c r="C39" s="63" t="s">
        <v>102</v>
      </c>
      <c r="D39" s="32">
        <v>65</v>
      </c>
      <c r="E39" s="32">
        <v>2.7</v>
      </c>
      <c r="F39" s="31">
        <v>67.7</v>
      </c>
      <c r="G39" s="150">
        <f t="shared" si="0"/>
        <v>0.40043829787234037</v>
      </c>
      <c r="H39" s="151" t="e">
        <f>IF((ABS((#REF!-#REF!)*E39/100))&gt;0.1, (#REF!-#REF!)*E39/100, 0)</f>
        <v>#REF!</v>
      </c>
      <c r="I39" s="28"/>
      <c r="M39" s="75" t="s">
        <v>101</v>
      </c>
      <c r="N39" s="74"/>
    </row>
    <row r="40" spans="2:14" ht="29.1" customHeight="1" x14ac:dyDescent="0.2">
      <c r="B40" s="64">
        <v>702.42010000000005</v>
      </c>
      <c r="C40" s="63" t="s">
        <v>100</v>
      </c>
      <c r="D40" s="32">
        <v>65</v>
      </c>
      <c r="E40" s="32">
        <v>10.199999999999999</v>
      </c>
      <c r="F40" s="31">
        <v>75.2</v>
      </c>
      <c r="G40" s="150">
        <f t="shared" si="0"/>
        <v>0.44479999999999997</v>
      </c>
      <c r="H40" s="151" t="e">
        <f>IF((ABS((#REF!-#REF!)*E40/100))&gt;0.1, (#REF!-#REF!)*E40/100, 0)</f>
        <v>#REF!</v>
      </c>
      <c r="I40" s="28"/>
      <c r="M40" s="75" t="s">
        <v>99</v>
      </c>
      <c r="N40" s="74"/>
    </row>
    <row r="41" spans="2:14" ht="29.1" customHeight="1" thickBot="1" x14ac:dyDescent="0.25">
      <c r="B41" s="64">
        <v>702.43010000000004</v>
      </c>
      <c r="C41" s="63" t="s">
        <v>98</v>
      </c>
      <c r="D41" s="32">
        <v>65</v>
      </c>
      <c r="E41" s="32">
        <v>10.199999999999999</v>
      </c>
      <c r="F41" s="31">
        <v>75.2</v>
      </c>
      <c r="G41" s="150">
        <f t="shared" si="0"/>
        <v>0.44479999999999997</v>
      </c>
      <c r="H41" s="151" t="e">
        <f>IF((ABS((#REF!-#REF!)*E41/100))&gt;0.1, (#REF!-#REF!)*E41/100, 0)</f>
        <v>#REF!</v>
      </c>
      <c r="I41" s="28"/>
      <c r="M41" s="73" t="s">
        <v>97</v>
      </c>
      <c r="N41" s="72"/>
    </row>
    <row r="42" spans="2:14" ht="29.1" customHeight="1" x14ac:dyDescent="0.2">
      <c r="B42" s="64" t="s">
        <v>96</v>
      </c>
      <c r="C42" s="63" t="s">
        <v>94</v>
      </c>
      <c r="D42" s="32">
        <v>57</v>
      </c>
      <c r="E42" s="32">
        <v>0.2</v>
      </c>
      <c r="F42" s="31">
        <v>57.2</v>
      </c>
      <c r="G42" s="150">
        <f t="shared" si="0"/>
        <v>0.33833191489361703</v>
      </c>
      <c r="H42" s="151" t="e">
        <f>IF((ABS((#REF!-#REF!)*E42/100))&gt;0.1, (#REF!-#REF!)*E42/100, 0)</f>
        <v>#REF!</v>
      </c>
      <c r="I42" s="28"/>
    </row>
    <row r="43" spans="2:14" ht="29.1" customHeight="1" x14ac:dyDescent="0.2">
      <c r="B43" s="71" t="s">
        <v>95</v>
      </c>
      <c r="C43" s="70" t="s">
        <v>94</v>
      </c>
      <c r="D43" s="69">
        <v>65</v>
      </c>
      <c r="E43" s="69">
        <v>0.2</v>
      </c>
      <c r="F43" s="67">
        <v>65.2</v>
      </c>
      <c r="G43" s="175">
        <f t="shared" si="0"/>
        <v>0.38565106382978726</v>
      </c>
      <c r="H43" s="176" t="e">
        <f>IF((ABS((#REF!-#REF!)*E43/100))&gt;0.1, (#REF!-#REF!)*E43/100, 0)</f>
        <v>#REF!</v>
      </c>
      <c r="I43" s="28"/>
    </row>
    <row r="44" spans="2:14" ht="29.1" customHeight="1" x14ac:dyDescent="0.2">
      <c r="B44" s="64" t="s">
        <v>93</v>
      </c>
      <c r="C44" s="63" t="s">
        <v>91</v>
      </c>
      <c r="D44" s="32">
        <v>57</v>
      </c>
      <c r="E44" s="32">
        <v>0.2</v>
      </c>
      <c r="F44" s="31">
        <v>57.2</v>
      </c>
      <c r="G44" s="150">
        <f t="shared" si="0"/>
        <v>0.33833191489361703</v>
      </c>
      <c r="H44" s="151" t="e">
        <f>IF((ABS((#REF!-#REF!)*E44/100))&gt;0.1, (#REF!-#REF!)*E44/100, 0)</f>
        <v>#REF!</v>
      </c>
      <c r="I44" s="28"/>
    </row>
    <row r="45" spans="2:14" ht="29.1" customHeight="1" x14ac:dyDescent="0.2">
      <c r="B45" s="71" t="s">
        <v>92</v>
      </c>
      <c r="C45" s="70" t="s">
        <v>91</v>
      </c>
      <c r="D45" s="69">
        <v>65</v>
      </c>
      <c r="E45" s="68">
        <v>0.2</v>
      </c>
      <c r="F45" s="67">
        <v>65.2</v>
      </c>
      <c r="G45" s="175">
        <f t="shared" si="0"/>
        <v>0.38565106382978726</v>
      </c>
      <c r="H45" s="176" t="e">
        <f>IF((ABS((#REF!-#REF!)*E45/100))&gt;0.1, (#REF!-#REF!)*E45/100, 0)</f>
        <v>#REF!</v>
      </c>
      <c r="I45" s="28"/>
    </row>
    <row r="46" spans="2:14" ht="29.1" customHeight="1" x14ac:dyDescent="0.2">
      <c r="B46" s="64">
        <v>702.46010000000001</v>
      </c>
      <c r="C46" s="63" t="s">
        <v>90</v>
      </c>
      <c r="D46" s="32">
        <v>62</v>
      </c>
      <c r="E46" s="32">
        <v>0.2</v>
      </c>
      <c r="F46" s="31">
        <v>62.2</v>
      </c>
      <c r="G46" s="150">
        <f t="shared" si="0"/>
        <v>0.36790638297872341</v>
      </c>
      <c r="H46" s="151" t="e">
        <f>IF((ABS((#REF!-#REF!)*E46/100))&gt;0.1, (#REF!-#REF!)*E46/100, 0)</f>
        <v>#REF!</v>
      </c>
      <c r="I46" s="28"/>
    </row>
    <row r="47" spans="2:14" ht="29.1" customHeight="1" x14ac:dyDescent="0.2">
      <c r="B47" s="64" t="s">
        <v>89</v>
      </c>
      <c r="C47" s="63" t="s">
        <v>88</v>
      </c>
      <c r="D47" s="32">
        <v>60</v>
      </c>
      <c r="E47" s="32">
        <v>2.7</v>
      </c>
      <c r="F47" s="31">
        <v>62.7</v>
      </c>
      <c r="G47" s="150">
        <f t="shared" si="0"/>
        <v>0.37086382978723409</v>
      </c>
      <c r="H47" s="151" t="e">
        <f>IF((ABS((#REF!-#REF!)*E47/100))&gt;0.1, (#REF!-#REF!)*E47/100, 0)</f>
        <v>#REF!</v>
      </c>
      <c r="I47" s="28"/>
    </row>
    <row r="48" spans="2:14" ht="29.1" customHeight="1" x14ac:dyDescent="0.2">
      <c r="B48" s="64" t="s">
        <v>87</v>
      </c>
      <c r="C48" s="63" t="s">
        <v>86</v>
      </c>
      <c r="D48" s="32">
        <v>65</v>
      </c>
      <c r="E48" s="32">
        <v>2.7</v>
      </c>
      <c r="F48" s="31">
        <v>67.7</v>
      </c>
      <c r="G48" s="150">
        <f t="shared" si="0"/>
        <v>0.40043829787234037</v>
      </c>
      <c r="H48" s="151" t="e">
        <f>IF((ABS((#REF!-#REF!)*E48/100))&gt;0.1, (#REF!-#REF!)*E48/100, 0)</f>
        <v>#REF!</v>
      </c>
      <c r="I48" s="28"/>
    </row>
    <row r="49" spans="2:17" ht="29.1" customHeight="1" x14ac:dyDescent="0.2">
      <c r="B49" s="64" t="s">
        <v>85</v>
      </c>
      <c r="C49" s="63" t="s">
        <v>84</v>
      </c>
      <c r="D49" s="32">
        <v>62</v>
      </c>
      <c r="E49" s="32">
        <v>0.2</v>
      </c>
      <c r="F49" s="31">
        <v>62.2</v>
      </c>
      <c r="G49" s="150">
        <f t="shared" si="0"/>
        <v>0.36790638297872341</v>
      </c>
      <c r="H49" s="151" t="e">
        <f>IF((ABS((#REF!-#REF!)*E49/100))&gt;0.1, (#REF!-#REF!)*E49/100, 0)</f>
        <v>#REF!</v>
      </c>
      <c r="I49" s="28"/>
    </row>
    <row r="50" spans="2:17" ht="29.1" customHeight="1" x14ac:dyDescent="0.2">
      <c r="B50" s="64" t="s">
        <v>82</v>
      </c>
      <c r="C50" s="63" t="s">
        <v>83</v>
      </c>
      <c r="D50" s="32">
        <v>40</v>
      </c>
      <c r="E50" s="32">
        <v>0.2</v>
      </c>
      <c r="F50" s="31">
        <v>40.200000000000003</v>
      </c>
      <c r="G50" s="150">
        <f t="shared" si="0"/>
        <v>0.23777872340425532</v>
      </c>
      <c r="H50" s="151" t="e">
        <f>IF((ABS((#REF!-#REF!)*E50/100))&gt;0.1, (#REF!-#REF!)*E50/100, 0)</f>
        <v>#REF!</v>
      </c>
      <c r="I50" s="28"/>
    </row>
    <row r="51" spans="2:17" ht="29.1" customHeight="1" x14ac:dyDescent="0.2">
      <c r="B51" s="64" t="s">
        <v>82</v>
      </c>
      <c r="C51" s="63" t="s">
        <v>81</v>
      </c>
      <c r="D51" s="66"/>
      <c r="E51" s="66"/>
      <c r="F51" s="65"/>
      <c r="G51" s="173" t="s">
        <v>80</v>
      </c>
      <c r="H51" s="174" t="e">
        <f>IF((ABS((#REF!-#REF!)*E51/100))&gt;0.1, (#REF!-#REF!)*E51/100, 0)</f>
        <v>#REF!</v>
      </c>
      <c r="I51" s="28"/>
    </row>
    <row r="52" spans="2:17" ht="29.1" customHeight="1" x14ac:dyDescent="0.2">
      <c r="B52" s="64" t="s">
        <v>79</v>
      </c>
      <c r="C52" s="63" t="s">
        <v>78</v>
      </c>
      <c r="D52" s="32">
        <v>50</v>
      </c>
      <c r="E52" s="32">
        <v>0.2</v>
      </c>
      <c r="F52" s="31">
        <v>50.2</v>
      </c>
      <c r="G52" s="168">
        <f>IF((ABS((($K$13-$K$12)/235)*F52/100))&gt;0.01, ((($K$13-$K$12)/235)*F52/100), 0)</f>
        <v>0.29692765957446809</v>
      </c>
      <c r="H52" s="169" t="e">
        <f>IF((ABS((#REF!-#REF!)*E52/100))&gt;0.1, (#REF!-#REF!)*E52/100, 0)</f>
        <v>#REF!</v>
      </c>
      <c r="I52" s="28"/>
    </row>
    <row r="53" spans="2:17" ht="45" customHeight="1" thickBot="1" x14ac:dyDescent="0.25">
      <c r="B53" s="170" t="s">
        <v>77</v>
      </c>
      <c r="C53" s="171"/>
      <c r="D53" s="171"/>
      <c r="E53" s="171"/>
      <c r="F53" s="171"/>
      <c r="G53" s="171"/>
      <c r="H53" s="172"/>
      <c r="I53" s="28"/>
    </row>
    <row r="54" spans="2:17" ht="16.5" customHeight="1" thickBot="1" x14ac:dyDescent="0.25">
      <c r="B54" s="62"/>
      <c r="C54" s="61"/>
      <c r="D54" s="60"/>
      <c r="E54" s="59"/>
      <c r="F54" s="58"/>
      <c r="G54" s="57"/>
      <c r="H54" s="57"/>
      <c r="I54" s="13"/>
    </row>
    <row r="55" spans="2:17" ht="44.1" customHeight="1" thickBot="1" x14ac:dyDescent="0.25">
      <c r="B55" s="152" t="s">
        <v>76</v>
      </c>
      <c r="C55" s="137"/>
      <c r="D55" s="137"/>
      <c r="E55" s="137"/>
      <c r="F55" s="137"/>
      <c r="G55" s="137"/>
      <c r="H55" s="138"/>
      <c r="I55" s="29"/>
    </row>
    <row r="56" spans="2:17" ht="48" thickBot="1" x14ac:dyDescent="0.25">
      <c r="B56" s="45" t="s">
        <v>40</v>
      </c>
      <c r="C56" s="26" t="s">
        <v>39</v>
      </c>
      <c r="D56" s="25" t="s">
        <v>38</v>
      </c>
      <c r="E56" s="25" t="s">
        <v>64</v>
      </c>
      <c r="F56" s="25" t="s">
        <v>36</v>
      </c>
      <c r="G56" s="153" t="s">
        <v>75</v>
      </c>
      <c r="H56" s="154"/>
      <c r="I56" s="28"/>
    </row>
    <row r="57" spans="2:17" ht="45" customHeight="1" thickBot="1" x14ac:dyDescent="0.25">
      <c r="B57" s="44" t="s">
        <v>74</v>
      </c>
      <c r="C57" s="43" t="s">
        <v>73</v>
      </c>
      <c r="D57" s="42">
        <v>65</v>
      </c>
      <c r="E57" s="41">
        <v>1</v>
      </c>
      <c r="F57" s="40">
        <f>D57+E57</f>
        <v>66</v>
      </c>
      <c r="G57" s="162">
        <f>IF((ABS((($K$13-$K$12)/2000)*F57/100))&gt;0.001, ((($K$13-$K$12)/2000)*F57/100), 0)</f>
        <v>4.5870000000000008E-2</v>
      </c>
      <c r="H57" s="163" t="e">
        <f>IF((ABS((#REF!-#REF!)*E57/100))&gt;0.1, (#REF!-#REF!)*E57/100, 0)</f>
        <v>#REF!</v>
      </c>
      <c r="I57" s="28"/>
    </row>
    <row r="58" spans="2:17" ht="16.5" customHeight="1" thickBot="1" x14ac:dyDescent="0.25">
      <c r="B58" s="62"/>
      <c r="C58" s="61"/>
      <c r="D58" s="60"/>
      <c r="E58" s="59"/>
      <c r="F58" s="58"/>
      <c r="G58" s="57"/>
      <c r="H58" s="57"/>
      <c r="I58" s="13"/>
      <c r="P58" s="3"/>
      <c r="Q58" s="3"/>
    </row>
    <row r="59" spans="2:17" ht="44.1" customHeight="1" thickBot="1" x14ac:dyDescent="0.25">
      <c r="B59" s="152" t="s">
        <v>72</v>
      </c>
      <c r="C59" s="137"/>
      <c r="D59" s="137"/>
      <c r="E59" s="137"/>
      <c r="F59" s="137"/>
      <c r="G59" s="137"/>
      <c r="H59" s="138"/>
      <c r="I59" s="29"/>
      <c r="P59" s="3"/>
      <c r="Q59" s="3"/>
    </row>
    <row r="60" spans="2:17" ht="48" thickBot="1" x14ac:dyDescent="0.25">
      <c r="B60" s="45" t="s">
        <v>40</v>
      </c>
      <c r="C60" s="26" t="s">
        <v>39</v>
      </c>
      <c r="D60" s="25" t="s">
        <v>38</v>
      </c>
      <c r="E60" s="25" t="s">
        <v>64</v>
      </c>
      <c r="F60" s="25" t="s">
        <v>36</v>
      </c>
      <c r="G60" s="153" t="s">
        <v>71</v>
      </c>
      <c r="H60" s="154"/>
      <c r="I60" s="28"/>
      <c r="P60" s="3"/>
      <c r="Q60" s="3"/>
    </row>
    <row r="61" spans="2:17" ht="44.1" customHeight="1" thickBot="1" x14ac:dyDescent="0.25">
      <c r="B61" s="56" t="s">
        <v>62</v>
      </c>
      <c r="C61" s="55" t="s">
        <v>61</v>
      </c>
      <c r="D61" s="54">
        <v>56</v>
      </c>
      <c r="E61" s="53">
        <v>0.2</v>
      </c>
      <c r="F61" s="52">
        <v>56.2</v>
      </c>
      <c r="G61" s="164">
        <f>IF((ABS((($K$13-$K$12)/235)*F61/100))&gt;0.01, ((($K$13-$K$12)/235)*F61/100), 0)</f>
        <v>0.33241702127659573</v>
      </c>
      <c r="H61" s="165" t="e">
        <f>IF((ABS((#REF!-#REF!)*E61/100))&gt;0.1, (#REF!-#REF!)*E61/100, 0)</f>
        <v>#REF!</v>
      </c>
      <c r="I61" s="29"/>
      <c r="P61" s="3"/>
      <c r="Q61" s="3"/>
    </row>
    <row r="62" spans="2:17" ht="48" thickBot="1" x14ac:dyDescent="0.25">
      <c r="B62" s="45" t="s">
        <v>40</v>
      </c>
      <c r="C62" s="26" t="s">
        <v>39</v>
      </c>
      <c r="D62" s="25" t="s">
        <v>38</v>
      </c>
      <c r="E62" s="25" t="s">
        <v>64</v>
      </c>
      <c r="F62" s="25" t="s">
        <v>36</v>
      </c>
      <c r="G62" s="153" t="s">
        <v>68</v>
      </c>
      <c r="H62" s="154"/>
      <c r="I62" s="28"/>
      <c r="P62" s="3"/>
      <c r="Q62" s="3"/>
    </row>
    <row r="63" spans="2:17" ht="44.1" customHeight="1" thickBot="1" x14ac:dyDescent="0.25">
      <c r="B63" s="44" t="s">
        <v>62</v>
      </c>
      <c r="C63" s="51" t="s">
        <v>61</v>
      </c>
      <c r="D63" s="42">
        <v>56</v>
      </c>
      <c r="E63" s="41">
        <v>0.2</v>
      </c>
      <c r="F63" s="40">
        <v>56.2</v>
      </c>
      <c r="G63" s="166">
        <f>IF((ABS((($K$13-$K$12)/2000)*F63/100))&gt;0.001, ((($K$13-$K$12)/2000)*F63/100), 0)</f>
        <v>3.9059000000000003E-2</v>
      </c>
      <c r="H63" s="167" t="e">
        <f>IF((ABS((#REF!-#REF!)*E63/100))&gt;0.1, (#REF!-#REF!)*E63/100, 0)</f>
        <v>#REF!</v>
      </c>
      <c r="I63" s="29"/>
      <c r="P63" s="3"/>
      <c r="Q63" s="3"/>
    </row>
    <row r="64" spans="2:17" ht="48" thickBot="1" x14ac:dyDescent="0.25">
      <c r="B64" s="45" t="s">
        <v>40</v>
      </c>
      <c r="C64" s="26" t="s">
        <v>39</v>
      </c>
      <c r="D64" s="25" t="s">
        <v>38</v>
      </c>
      <c r="E64" s="25" t="s">
        <v>64</v>
      </c>
      <c r="F64" s="25" t="s">
        <v>36</v>
      </c>
      <c r="G64" s="153" t="s">
        <v>71</v>
      </c>
      <c r="H64" s="154"/>
      <c r="I64" s="28"/>
    </row>
    <row r="65" spans="2:17" ht="44.1" customHeight="1" thickBot="1" x14ac:dyDescent="0.25">
      <c r="B65" s="50" t="s">
        <v>70</v>
      </c>
      <c r="C65" s="38" t="s">
        <v>69</v>
      </c>
      <c r="D65" s="37">
        <v>95</v>
      </c>
      <c r="E65" s="36">
        <v>0.2</v>
      </c>
      <c r="F65" s="35">
        <v>95.2</v>
      </c>
      <c r="G65" s="155">
        <f>IF((ABS((($K$13-$K$12)/235)*F65/100))&gt;0.01, ((($K$13-$K$12)/235)*F65/100), 0)</f>
        <v>0.56309787234042552</v>
      </c>
      <c r="H65" s="156" t="e">
        <f>IF((ABS((#REF!-#REF!)*E65/100))&gt;0.1, (#REF!-#REF!)*E65/100, 0)</f>
        <v>#REF!</v>
      </c>
    </row>
    <row r="66" spans="2:17" ht="48" thickBot="1" x14ac:dyDescent="0.25">
      <c r="B66" s="45" t="s">
        <v>40</v>
      </c>
      <c r="C66" s="26" t="s">
        <v>39</v>
      </c>
      <c r="D66" s="25" t="s">
        <v>38</v>
      </c>
      <c r="E66" s="25" t="s">
        <v>64</v>
      </c>
      <c r="F66" s="25" t="s">
        <v>36</v>
      </c>
      <c r="G66" s="153" t="s">
        <v>68</v>
      </c>
      <c r="H66" s="154"/>
      <c r="I66" s="29"/>
      <c r="P66" s="3"/>
      <c r="Q66" s="3"/>
    </row>
    <row r="67" spans="2:17" ht="44.1" customHeight="1" thickBot="1" x14ac:dyDescent="0.25">
      <c r="B67" s="49" t="s">
        <v>67</v>
      </c>
      <c r="C67" s="48" t="s">
        <v>66</v>
      </c>
      <c r="D67" s="47">
        <v>40</v>
      </c>
      <c r="E67" s="47">
        <v>0.2</v>
      </c>
      <c r="F67" s="46">
        <v>40.200000000000003</v>
      </c>
      <c r="G67" s="157">
        <f>IF((ABS((($K$13-$K$12)/2000)*F67/100))&gt;0.001, ((($K$13-$K$12)/2000)*F67/100), 0)</f>
        <v>2.7939000000000002E-2</v>
      </c>
      <c r="H67" s="158" t="e">
        <f>IF((ABS((#REF!-#REF!)*E67/100))&gt;0.1, (#REF!-#REF!)*E67/100, 0)</f>
        <v>#REF!</v>
      </c>
      <c r="I67" s="28"/>
      <c r="P67" s="3"/>
      <c r="Q67" s="3"/>
    </row>
    <row r="68" spans="2:17" ht="44.1" customHeight="1" thickBot="1" x14ac:dyDescent="0.25">
      <c r="B68" s="159" t="s">
        <v>65</v>
      </c>
      <c r="C68" s="160"/>
      <c r="D68" s="160"/>
      <c r="E68" s="160"/>
      <c r="F68" s="160"/>
      <c r="G68" s="160"/>
      <c r="H68" s="161"/>
    </row>
    <row r="69" spans="2:17" ht="48" thickBot="1" x14ac:dyDescent="0.25">
      <c r="B69" s="45" t="s">
        <v>40</v>
      </c>
      <c r="C69" s="26" t="s">
        <v>39</v>
      </c>
      <c r="D69" s="25" t="s">
        <v>38</v>
      </c>
      <c r="E69" s="25" t="s">
        <v>64</v>
      </c>
      <c r="F69" s="25" t="s">
        <v>36</v>
      </c>
      <c r="G69" s="153" t="s">
        <v>63</v>
      </c>
      <c r="H69" s="154"/>
      <c r="I69" s="13"/>
    </row>
    <row r="70" spans="2:17" ht="56.25" customHeight="1" thickBot="1" x14ac:dyDescent="0.25">
      <c r="B70" s="44" t="s">
        <v>62</v>
      </c>
      <c r="C70" s="43" t="s">
        <v>61</v>
      </c>
      <c r="D70" s="42">
        <v>56</v>
      </c>
      <c r="E70" s="41">
        <v>0.2</v>
      </c>
      <c r="F70" s="40">
        <v>56.2</v>
      </c>
      <c r="G70" s="162">
        <f>IF((ABS((($K$13-$K$12)/14400)*F70/100))&gt;0.002, ((($K$13-$K$12)/14400)*F70/100), 0)</f>
        <v>5.4248611111111112E-3</v>
      </c>
      <c r="H70" s="163" t="e">
        <f>IF((ABS((#REF!-#REF!)*E70/100))&gt;0.1, (#REF!-#REF!)*E70/100, 0)</f>
        <v>#REF!</v>
      </c>
      <c r="I70" s="29"/>
    </row>
    <row r="71" spans="2:17" ht="18.75" customHeight="1" thickBot="1" x14ac:dyDescent="0.25">
      <c r="I71" s="28"/>
    </row>
    <row r="72" spans="2:17" ht="44.1" customHeight="1" thickBot="1" x14ac:dyDescent="0.25">
      <c r="B72" s="152" t="s">
        <v>60</v>
      </c>
      <c r="C72" s="137"/>
      <c r="D72" s="137"/>
      <c r="E72" s="137"/>
      <c r="F72" s="137"/>
      <c r="G72" s="137"/>
      <c r="H72" s="138"/>
      <c r="I72" s="28"/>
    </row>
    <row r="73" spans="2:17" ht="48" thickBot="1" x14ac:dyDescent="0.25">
      <c r="B73" s="27" t="s">
        <v>40</v>
      </c>
      <c r="C73" s="26" t="s">
        <v>39</v>
      </c>
      <c r="D73" s="25" t="s">
        <v>38</v>
      </c>
      <c r="E73" s="25" t="s">
        <v>37</v>
      </c>
      <c r="F73" s="25" t="s">
        <v>36</v>
      </c>
      <c r="G73" s="153" t="s">
        <v>35</v>
      </c>
      <c r="H73" s="154"/>
      <c r="I73" s="28"/>
    </row>
    <row r="74" spans="2:17" ht="22.15" customHeight="1" x14ac:dyDescent="0.2">
      <c r="B74" s="39" t="s">
        <v>59</v>
      </c>
      <c r="C74" s="38" t="s">
        <v>58</v>
      </c>
      <c r="D74" s="37">
        <v>9</v>
      </c>
      <c r="E74" s="36">
        <v>0.2</v>
      </c>
      <c r="F74" s="35">
        <v>9.1999999999999993</v>
      </c>
      <c r="G74" s="155">
        <f t="shared" ref="G74:G82" si="2">IF((ABS(($K$13-$K$12)*F74/100))&gt;0.1, ($K$13-$K$12)*F74/100, 0)</f>
        <v>12.788</v>
      </c>
      <c r="H74" s="156" t="e">
        <f>IF((ABS((#REF!-#REF!)*E74/100))&gt;0.1, (#REF!-#REF!)*E74/100, 0)</f>
        <v>#REF!</v>
      </c>
      <c r="I74" s="28"/>
    </row>
    <row r="75" spans="2:17" ht="22.15" customHeight="1" x14ac:dyDescent="0.2">
      <c r="B75" s="34" t="s">
        <v>57</v>
      </c>
      <c r="C75" s="33" t="s">
        <v>56</v>
      </c>
      <c r="D75" s="32">
        <v>9</v>
      </c>
      <c r="E75" s="32">
        <v>0.2</v>
      </c>
      <c r="F75" s="31">
        <v>9.1999999999999993</v>
      </c>
      <c r="G75" s="150">
        <f t="shared" si="2"/>
        <v>12.788</v>
      </c>
      <c r="H75" s="151" t="e">
        <f>IF((ABS((#REF!-#REF!)*E75/100))&gt;0.1, (#REF!-#REF!)*E75/100, 0)</f>
        <v>#REF!</v>
      </c>
      <c r="I75" s="28"/>
    </row>
    <row r="76" spans="2:17" ht="22.15" customHeight="1" x14ac:dyDescent="0.2">
      <c r="B76" s="34" t="s">
        <v>55</v>
      </c>
      <c r="C76" s="33" t="s">
        <v>54</v>
      </c>
      <c r="D76" s="32">
        <v>9</v>
      </c>
      <c r="E76" s="32">
        <v>0.2</v>
      </c>
      <c r="F76" s="31">
        <v>9.1999999999999993</v>
      </c>
      <c r="G76" s="150">
        <f t="shared" si="2"/>
        <v>12.788</v>
      </c>
      <c r="H76" s="151" t="e">
        <f>IF((ABS((#REF!-#REF!)*E76/100))&gt;0.1, (#REF!-#REF!)*E76/100, 0)</f>
        <v>#REF!</v>
      </c>
      <c r="I76" s="28"/>
    </row>
    <row r="77" spans="2:17" ht="22.15" customHeight="1" x14ac:dyDescent="0.2">
      <c r="B77" s="34" t="s">
        <v>53</v>
      </c>
      <c r="C77" s="33" t="s">
        <v>52</v>
      </c>
      <c r="D77" s="32">
        <v>7.5</v>
      </c>
      <c r="E77" s="32">
        <v>0.2</v>
      </c>
      <c r="F77" s="31">
        <v>7.7</v>
      </c>
      <c r="G77" s="150">
        <f t="shared" si="2"/>
        <v>10.702999999999999</v>
      </c>
      <c r="H77" s="151" t="e">
        <f>IF((ABS((#REF!-#REF!)*E77/100))&gt;0.1, (#REF!-#REF!)*E77/100, 0)</f>
        <v>#REF!</v>
      </c>
      <c r="I77" s="28"/>
    </row>
    <row r="78" spans="2:17" ht="22.15" customHeight="1" x14ac:dyDescent="0.2">
      <c r="B78" s="34" t="s">
        <v>51</v>
      </c>
      <c r="C78" s="33" t="s">
        <v>50</v>
      </c>
      <c r="D78" s="32">
        <v>7.5</v>
      </c>
      <c r="E78" s="32">
        <v>0.2</v>
      </c>
      <c r="F78" s="31">
        <v>7.7</v>
      </c>
      <c r="G78" s="150">
        <f t="shared" si="2"/>
        <v>10.702999999999999</v>
      </c>
      <c r="H78" s="151" t="e">
        <f>IF((ABS((#REF!-#REF!)*E78/100))&gt;0.1, (#REF!-#REF!)*E78/100, 0)</f>
        <v>#REF!</v>
      </c>
      <c r="I78" s="28"/>
    </row>
    <row r="79" spans="2:17" ht="22.15" customHeight="1" x14ac:dyDescent="0.2">
      <c r="B79" s="34" t="s">
        <v>49</v>
      </c>
      <c r="C79" s="33" t="s">
        <v>48</v>
      </c>
      <c r="D79" s="32">
        <v>7.5</v>
      </c>
      <c r="E79" s="32">
        <v>0.2</v>
      </c>
      <c r="F79" s="31">
        <v>7.7</v>
      </c>
      <c r="G79" s="150">
        <f t="shared" si="2"/>
        <v>10.702999999999999</v>
      </c>
      <c r="H79" s="151" t="e">
        <f>IF((ABS((#REF!-#REF!)*E79/100))&gt;0.1, (#REF!-#REF!)*E79/100, 0)</f>
        <v>#REF!</v>
      </c>
      <c r="I79" s="28"/>
    </row>
    <row r="80" spans="2:17" ht="22.15" customHeight="1" x14ac:dyDescent="0.2">
      <c r="B80" s="34" t="s">
        <v>47</v>
      </c>
      <c r="C80" s="33" t="s">
        <v>46</v>
      </c>
      <c r="D80" s="32">
        <v>7.5</v>
      </c>
      <c r="E80" s="32">
        <v>0.2</v>
      </c>
      <c r="F80" s="31">
        <v>7.7</v>
      </c>
      <c r="G80" s="150">
        <f t="shared" si="2"/>
        <v>10.702999999999999</v>
      </c>
      <c r="H80" s="151" t="e">
        <f>IF((ABS((#REF!-#REF!)*E80/100))&gt;0.1, (#REF!-#REF!)*E80/100, 0)</f>
        <v>#REF!</v>
      </c>
    </row>
    <row r="81" spans="2:14" ht="22.15" customHeight="1" x14ac:dyDescent="0.2">
      <c r="B81" s="34" t="s">
        <v>45</v>
      </c>
      <c r="C81" s="33" t="s">
        <v>44</v>
      </c>
      <c r="D81" s="32">
        <v>13.5</v>
      </c>
      <c r="E81" s="32">
        <v>0.2</v>
      </c>
      <c r="F81" s="31">
        <v>13.7</v>
      </c>
      <c r="G81" s="150">
        <f t="shared" si="2"/>
        <v>19.042999999999999</v>
      </c>
      <c r="H81" s="151" t="e">
        <f>IF((ABS((#REF!-#REF!)*E81/100))&gt;0.1, (#REF!-#REF!)*E81/100, 0)</f>
        <v>#REF!</v>
      </c>
      <c r="I81" s="13"/>
    </row>
    <row r="82" spans="2:14" ht="56.25" customHeight="1" thickBot="1" x14ac:dyDescent="0.25">
      <c r="B82" s="30" t="s">
        <v>43</v>
      </c>
      <c r="C82" s="18" t="s">
        <v>42</v>
      </c>
      <c r="D82" s="17">
        <v>12</v>
      </c>
      <c r="E82" s="17">
        <v>0.2</v>
      </c>
      <c r="F82" s="16">
        <v>12.2</v>
      </c>
      <c r="G82" s="148">
        <f t="shared" si="2"/>
        <v>16.957999999999998</v>
      </c>
      <c r="H82" s="149" t="e">
        <f>IF((ABS((#REF!-#REF!)*E82/100))&gt;0.1, (#REF!-#REF!)*E82/100, 0)</f>
        <v>#REF!</v>
      </c>
      <c r="I82" s="29"/>
    </row>
    <row r="83" spans="2:14" ht="17.25" customHeight="1" thickBot="1" x14ac:dyDescent="0.25">
      <c r="I83" s="28"/>
    </row>
    <row r="84" spans="2:14" ht="43.5" customHeight="1" thickBot="1" x14ac:dyDescent="0.25">
      <c r="B84" s="152" t="s">
        <v>41</v>
      </c>
      <c r="C84" s="137"/>
      <c r="D84" s="137"/>
      <c r="E84" s="137"/>
      <c r="F84" s="137"/>
      <c r="G84" s="137"/>
      <c r="H84" s="138"/>
      <c r="I84" s="28"/>
    </row>
    <row r="85" spans="2:14" ht="48" thickBot="1" x14ac:dyDescent="0.25">
      <c r="B85" s="27" t="s">
        <v>40</v>
      </c>
      <c r="C85" s="26" t="s">
        <v>39</v>
      </c>
      <c r="D85" s="25" t="s">
        <v>38</v>
      </c>
      <c r="E85" s="25" t="s">
        <v>37</v>
      </c>
      <c r="F85" s="25" t="s">
        <v>36</v>
      </c>
      <c r="G85" s="153" t="s">
        <v>35</v>
      </c>
      <c r="H85" s="154"/>
    </row>
    <row r="86" spans="2:14" ht="22.15" customHeight="1" x14ac:dyDescent="0.2">
      <c r="B86" s="24" t="s">
        <v>34</v>
      </c>
      <c r="C86" s="23" t="s">
        <v>33</v>
      </c>
      <c r="D86" s="22">
        <v>6.5</v>
      </c>
      <c r="E86" s="21">
        <v>1</v>
      </c>
      <c r="F86" s="20">
        <v>7.5</v>
      </c>
      <c r="G86" s="146">
        <f>IF((ABS(($K$13-$K$12)*F86/100))&gt;0.1, ($K$13-$K$12)*F86/100, 0)</f>
        <v>10.425000000000001</v>
      </c>
      <c r="H86" s="147" t="e">
        <f>IF((ABS((#REF!-#REF!)*E86/100))&gt;0.1, (#REF!-#REF!)*E86/100, 0)</f>
        <v>#REF!</v>
      </c>
    </row>
    <row r="87" spans="2:14" ht="43.5" customHeight="1" thickBot="1" x14ac:dyDescent="0.25">
      <c r="B87" s="19" t="s">
        <v>32</v>
      </c>
      <c r="C87" s="18" t="s">
        <v>31</v>
      </c>
      <c r="D87" s="17">
        <v>6.5</v>
      </c>
      <c r="E87" s="17">
        <v>1</v>
      </c>
      <c r="F87" s="16">
        <v>7.5</v>
      </c>
      <c r="G87" s="148">
        <f>IF((ABS(($K$13-$K$12)*F87/100))&gt;0.1, ($K$13-$K$12)*F87/100, 0)</f>
        <v>10.425000000000001</v>
      </c>
      <c r="H87" s="149" t="e">
        <f>IF((ABS((#REF!-#REF!)*E87/100))&gt;0.1, (#REF!-#REF!)*E87/100, 0)</f>
        <v>#REF!</v>
      </c>
    </row>
    <row r="88" spans="2:14" ht="30" customHeight="1" thickBot="1" x14ac:dyDescent="0.25"/>
    <row r="89" spans="2:14" ht="71.099999999999994" customHeight="1" thickBot="1" x14ac:dyDescent="0.25">
      <c r="B89" s="133" t="s">
        <v>11</v>
      </c>
      <c r="C89" s="134"/>
      <c r="D89" s="134"/>
      <c r="E89" s="134"/>
      <c r="F89" s="134"/>
      <c r="G89" s="134"/>
      <c r="H89" s="135"/>
    </row>
    <row r="90" spans="2:14" ht="76.5" customHeight="1" thickBot="1" x14ac:dyDescent="0.25">
      <c r="B90" s="136" t="s">
        <v>30</v>
      </c>
      <c r="C90" s="137"/>
      <c r="D90" s="137"/>
      <c r="E90" s="137"/>
      <c r="F90" s="137"/>
      <c r="G90" s="137"/>
      <c r="H90" s="138"/>
    </row>
    <row r="91" spans="2:14" ht="41.65" customHeight="1" thickBot="1" x14ac:dyDescent="0.25">
      <c r="B91" s="120"/>
      <c r="C91" s="120"/>
      <c r="D91" s="120"/>
      <c r="E91" s="120"/>
      <c r="F91" s="120"/>
      <c r="G91" s="120"/>
      <c r="H91" s="120"/>
    </row>
    <row r="92" spans="2:14" ht="33" customHeight="1" x14ac:dyDescent="0.2">
      <c r="B92" s="124" t="s">
        <v>29</v>
      </c>
      <c r="C92" s="15" t="s">
        <v>8</v>
      </c>
      <c r="D92" s="14" t="s">
        <v>7</v>
      </c>
      <c r="E92" s="139" t="s">
        <v>6</v>
      </c>
      <c r="F92" s="139"/>
      <c r="G92" s="140" t="s">
        <v>5</v>
      </c>
      <c r="H92" s="141"/>
    </row>
    <row r="93" spans="2:14" s="6" customFormat="1" ht="33" customHeight="1" thickBot="1" x14ac:dyDescent="0.25">
      <c r="B93" s="125"/>
      <c r="C93" s="145">
        <v>235</v>
      </c>
      <c r="D93" s="145"/>
      <c r="E93" s="145"/>
      <c r="F93" s="145"/>
      <c r="G93" s="142"/>
      <c r="H93" s="143"/>
      <c r="J93" s="2"/>
      <c r="K93" s="2"/>
      <c r="L93" s="2"/>
      <c r="M93" s="1"/>
      <c r="N93" s="1"/>
    </row>
    <row r="94" spans="2:14" s="6" customFormat="1" ht="33" customHeight="1" x14ac:dyDescent="0.2">
      <c r="B94" s="120"/>
      <c r="C94" s="120"/>
      <c r="D94" s="120"/>
      <c r="E94" s="120"/>
      <c r="F94" s="120"/>
      <c r="G94" s="120"/>
      <c r="H94" s="120"/>
      <c r="J94" s="2"/>
      <c r="K94" s="2"/>
      <c r="L94" s="2"/>
      <c r="M94" s="1"/>
      <c r="N94" s="1"/>
    </row>
    <row r="95" spans="2:14" s="6" customFormat="1" ht="40.5" customHeight="1" x14ac:dyDescent="0.2">
      <c r="B95" s="121" t="s">
        <v>28</v>
      </c>
      <c r="C95" s="121"/>
      <c r="D95" s="121"/>
      <c r="E95" s="121"/>
      <c r="F95" s="121"/>
      <c r="G95" s="121"/>
      <c r="H95" s="121"/>
      <c r="J95" s="2"/>
      <c r="K95" s="2"/>
      <c r="L95" s="2"/>
      <c r="M95" s="1"/>
      <c r="N95" s="1"/>
    </row>
    <row r="96" spans="2:14" s="6" customFormat="1" ht="33" customHeight="1" x14ac:dyDescent="0.2">
      <c r="B96" s="122" t="s">
        <v>3</v>
      </c>
      <c r="C96" s="122"/>
      <c r="E96" s="12"/>
      <c r="F96" s="12"/>
      <c r="G96" s="12"/>
      <c r="H96" s="12"/>
      <c r="J96" s="2"/>
      <c r="K96" s="2"/>
      <c r="L96" s="2"/>
      <c r="M96" s="1"/>
      <c r="N96" s="1"/>
    </row>
    <row r="97" spans="2:17" ht="43.5" customHeight="1" x14ac:dyDescent="0.2">
      <c r="B97" s="6"/>
      <c r="C97" s="11" t="str">
        <f>CONCATENATE(" $3.000"," +")</f>
        <v xml:space="preserve"> $3.000 +</v>
      </c>
      <c r="D97" s="10">
        <f>G21</f>
        <v>0.59267234042553196</v>
      </c>
      <c r="E97" s="9" t="s">
        <v>2</v>
      </c>
      <c r="F97" s="5">
        <f>(3+G21)</f>
        <v>3.5926723404255321</v>
      </c>
      <c r="G97" s="4"/>
      <c r="H97" s="4"/>
    </row>
    <row r="98" spans="2:17" ht="31.5" customHeight="1" x14ac:dyDescent="0.25">
      <c r="B98" s="123" t="s">
        <v>1</v>
      </c>
      <c r="C98" s="123"/>
      <c r="D98" s="8">
        <f>F97</f>
        <v>3.5926723404255321</v>
      </c>
      <c r="E98" s="7" t="s">
        <v>21</v>
      </c>
      <c r="F98" s="6"/>
      <c r="G98" s="4"/>
      <c r="H98" s="4"/>
      <c r="I98" s="13"/>
      <c r="P98" s="3"/>
      <c r="Q98" s="3"/>
    </row>
    <row r="99" spans="2:17" ht="30" customHeight="1" thickBot="1" x14ac:dyDescent="0.25">
      <c r="B99" s="6"/>
      <c r="C99" s="6"/>
      <c r="D99" s="5"/>
      <c r="E99" s="4"/>
      <c r="F99" s="4"/>
      <c r="G99" s="4"/>
      <c r="H99" s="4"/>
    </row>
    <row r="100" spans="2:17" ht="71.099999999999994" customHeight="1" thickBot="1" x14ac:dyDescent="0.25">
      <c r="B100" s="133" t="s">
        <v>11</v>
      </c>
      <c r="C100" s="134"/>
      <c r="D100" s="134"/>
      <c r="E100" s="134"/>
      <c r="F100" s="134"/>
      <c r="G100" s="134"/>
      <c r="H100" s="135"/>
    </row>
    <row r="101" spans="2:17" ht="80.25" customHeight="1" thickBot="1" x14ac:dyDescent="0.25">
      <c r="B101" s="136" t="s">
        <v>27</v>
      </c>
      <c r="C101" s="137"/>
      <c r="D101" s="137"/>
      <c r="E101" s="137"/>
      <c r="F101" s="137"/>
      <c r="G101" s="137"/>
      <c r="H101" s="138"/>
    </row>
    <row r="102" spans="2:17" ht="41.65" customHeight="1" thickBot="1" x14ac:dyDescent="0.25">
      <c r="B102" s="120"/>
      <c r="C102" s="120"/>
      <c r="D102" s="120"/>
      <c r="E102" s="120"/>
      <c r="F102" s="120"/>
      <c r="G102" s="120"/>
      <c r="H102" s="120"/>
    </row>
    <row r="103" spans="2:17" ht="33" customHeight="1" x14ac:dyDescent="0.2">
      <c r="B103" s="124" t="s">
        <v>26</v>
      </c>
      <c r="C103" s="15" t="s">
        <v>8</v>
      </c>
      <c r="D103" s="14" t="s">
        <v>7</v>
      </c>
      <c r="E103" s="139" t="s">
        <v>6</v>
      </c>
      <c r="F103" s="139"/>
      <c r="G103" s="140" t="s">
        <v>5</v>
      </c>
      <c r="H103" s="141"/>
    </row>
    <row r="104" spans="2:17" s="6" customFormat="1" ht="33" customHeight="1" thickBot="1" x14ac:dyDescent="0.25">
      <c r="B104" s="125"/>
      <c r="C104" s="145">
        <v>2000</v>
      </c>
      <c r="D104" s="145"/>
      <c r="E104" s="145"/>
      <c r="F104" s="145"/>
      <c r="G104" s="142"/>
      <c r="H104" s="143"/>
      <c r="J104" s="2"/>
      <c r="K104" s="2"/>
      <c r="L104" s="2"/>
      <c r="M104" s="1"/>
      <c r="N104" s="1"/>
    </row>
    <row r="105" spans="2:17" s="6" customFormat="1" ht="33" customHeight="1" x14ac:dyDescent="0.2">
      <c r="B105" s="120"/>
      <c r="C105" s="120"/>
      <c r="D105" s="120"/>
      <c r="E105" s="120"/>
      <c r="F105" s="120"/>
      <c r="G105" s="120"/>
      <c r="H105" s="120"/>
      <c r="J105" s="2"/>
      <c r="K105" s="2"/>
      <c r="L105" s="2"/>
      <c r="M105" s="1"/>
      <c r="N105" s="1"/>
    </row>
    <row r="106" spans="2:17" s="6" customFormat="1" ht="40.5" customHeight="1" x14ac:dyDescent="0.2">
      <c r="B106" s="121" t="s">
        <v>25</v>
      </c>
      <c r="C106" s="121"/>
      <c r="D106" s="121"/>
      <c r="E106" s="121"/>
      <c r="F106" s="121"/>
      <c r="G106" s="121"/>
      <c r="H106" s="121"/>
      <c r="J106" s="2"/>
      <c r="K106" s="2"/>
      <c r="L106" s="2"/>
      <c r="M106" s="1"/>
      <c r="N106" s="1"/>
    </row>
    <row r="107" spans="2:17" s="6" customFormat="1" ht="33" customHeight="1" x14ac:dyDescent="0.2">
      <c r="B107" s="122" t="s">
        <v>3</v>
      </c>
      <c r="C107" s="122"/>
      <c r="E107" s="12"/>
      <c r="F107" s="12"/>
      <c r="G107" s="12"/>
      <c r="H107" s="12"/>
      <c r="J107" s="2"/>
      <c r="K107" s="2"/>
      <c r="L107" s="2"/>
      <c r="M107" s="1"/>
      <c r="N107" s="1"/>
    </row>
    <row r="108" spans="2:17" ht="43.5" customHeight="1" x14ac:dyDescent="0.2">
      <c r="B108" s="6"/>
      <c r="C108" s="11" t="str">
        <f>CONCATENATE(" $0.550"," +")</f>
        <v xml:space="preserve"> $0.550 +</v>
      </c>
      <c r="D108" s="10">
        <f>G57</f>
        <v>4.5870000000000008E-2</v>
      </c>
      <c r="E108" s="9" t="s">
        <v>2</v>
      </c>
      <c r="F108" s="5">
        <f>(0.55+G57)</f>
        <v>0.59587000000000001</v>
      </c>
      <c r="G108" s="4"/>
      <c r="H108" s="4"/>
    </row>
    <row r="109" spans="2:17" ht="31.5" customHeight="1" x14ac:dyDescent="0.25">
      <c r="B109" s="123" t="s">
        <v>1</v>
      </c>
      <c r="C109" s="123"/>
      <c r="D109" s="8">
        <f>F108</f>
        <v>0.59587000000000001</v>
      </c>
      <c r="E109" s="7" t="s">
        <v>16</v>
      </c>
      <c r="F109" s="6"/>
      <c r="G109" s="4"/>
      <c r="H109" s="4"/>
      <c r="I109" s="13"/>
      <c r="P109" s="3"/>
      <c r="Q109" s="3"/>
    </row>
    <row r="110" spans="2:17" ht="30" customHeight="1" thickBot="1" x14ac:dyDescent="0.25">
      <c r="B110" s="6"/>
      <c r="C110" s="6"/>
      <c r="D110" s="5"/>
      <c r="E110" s="4"/>
      <c r="F110" s="4"/>
      <c r="G110" s="4"/>
      <c r="H110" s="4"/>
    </row>
    <row r="111" spans="2:17" ht="71.099999999999994" customHeight="1" thickBot="1" x14ac:dyDescent="0.25">
      <c r="B111" s="133" t="s">
        <v>11</v>
      </c>
      <c r="C111" s="134"/>
      <c r="D111" s="134"/>
      <c r="E111" s="134"/>
      <c r="F111" s="134"/>
      <c r="G111" s="134"/>
      <c r="H111" s="135"/>
    </row>
    <row r="112" spans="2:17" ht="110.25" customHeight="1" thickBot="1" x14ac:dyDescent="0.25">
      <c r="B112" s="136" t="s">
        <v>24</v>
      </c>
      <c r="C112" s="137"/>
      <c r="D112" s="137"/>
      <c r="E112" s="137"/>
      <c r="F112" s="137"/>
      <c r="G112" s="137"/>
      <c r="H112" s="138"/>
    </row>
    <row r="113" spans="2:17" ht="38.65" customHeight="1" thickBot="1" x14ac:dyDescent="0.25">
      <c r="B113" s="120"/>
      <c r="C113" s="120"/>
      <c r="D113" s="120"/>
      <c r="E113" s="120"/>
      <c r="F113" s="120"/>
      <c r="G113" s="120"/>
      <c r="H113" s="120"/>
    </row>
    <row r="114" spans="2:17" ht="33" customHeight="1" x14ac:dyDescent="0.2">
      <c r="B114" s="124" t="s">
        <v>23</v>
      </c>
      <c r="C114" s="15" t="s">
        <v>8</v>
      </c>
      <c r="D114" s="14" t="s">
        <v>7</v>
      </c>
      <c r="E114" s="139" t="s">
        <v>6</v>
      </c>
      <c r="F114" s="139"/>
      <c r="G114" s="140" t="s">
        <v>18</v>
      </c>
      <c r="H114" s="141"/>
    </row>
    <row r="115" spans="2:17" s="6" customFormat="1" ht="33" customHeight="1" thickBot="1" x14ac:dyDescent="0.25">
      <c r="B115" s="125"/>
      <c r="C115" s="145">
        <v>235</v>
      </c>
      <c r="D115" s="145"/>
      <c r="E115" s="145"/>
      <c r="F115" s="145"/>
      <c r="G115" s="142"/>
      <c r="H115" s="143"/>
      <c r="J115" s="2"/>
      <c r="K115" s="2"/>
      <c r="L115" s="2"/>
      <c r="M115" s="1"/>
      <c r="N115" s="1"/>
    </row>
    <row r="116" spans="2:17" s="6" customFormat="1" ht="33" customHeight="1" x14ac:dyDescent="0.2">
      <c r="B116" s="120"/>
      <c r="C116" s="120"/>
      <c r="D116" s="120"/>
      <c r="E116" s="120"/>
      <c r="F116" s="120"/>
      <c r="G116" s="120"/>
      <c r="H116" s="120"/>
      <c r="J116" s="2"/>
      <c r="K116" s="2"/>
      <c r="L116" s="2"/>
      <c r="M116" s="1"/>
      <c r="N116" s="1"/>
    </row>
    <row r="117" spans="2:17" s="6" customFormat="1" ht="40.5" customHeight="1" x14ac:dyDescent="0.2">
      <c r="B117" s="121" t="s">
        <v>22</v>
      </c>
      <c r="C117" s="121"/>
      <c r="D117" s="121"/>
      <c r="E117" s="121"/>
      <c r="F117" s="121"/>
      <c r="G117" s="121"/>
      <c r="H117" s="121"/>
      <c r="J117" s="2"/>
      <c r="K117" s="2"/>
      <c r="L117" s="2"/>
      <c r="M117" s="1"/>
      <c r="N117" s="1"/>
    </row>
    <row r="118" spans="2:17" s="6" customFormat="1" ht="33" customHeight="1" x14ac:dyDescent="0.2">
      <c r="B118" s="122" t="s">
        <v>3</v>
      </c>
      <c r="C118" s="122"/>
      <c r="E118" s="12"/>
      <c r="F118" s="12"/>
      <c r="G118" s="12"/>
      <c r="H118" s="12"/>
      <c r="J118" s="2"/>
      <c r="K118" s="2"/>
      <c r="L118" s="2"/>
      <c r="M118" s="1"/>
      <c r="N118" s="1"/>
    </row>
    <row r="119" spans="2:17" ht="43.5" customHeight="1" x14ac:dyDescent="0.2">
      <c r="B119" s="6"/>
      <c r="C119" s="11" t="str">
        <f>CONCATENATE(" $45.000"," +")</f>
        <v xml:space="preserve"> $45.000 +</v>
      </c>
      <c r="D119" s="10">
        <f>G61</f>
        <v>0.33241702127659573</v>
      </c>
      <c r="E119" s="9" t="s">
        <v>2</v>
      </c>
      <c r="F119" s="5">
        <f>(45+G61)</f>
        <v>45.332417021276598</v>
      </c>
      <c r="G119" s="4"/>
      <c r="H119" s="4"/>
    </row>
    <row r="120" spans="2:17" ht="33" customHeight="1" x14ac:dyDescent="0.25">
      <c r="B120" s="123" t="s">
        <v>1</v>
      </c>
      <c r="C120" s="123"/>
      <c r="D120" s="8">
        <f>F119</f>
        <v>45.332417021276598</v>
      </c>
      <c r="E120" s="7" t="s">
        <v>21</v>
      </c>
      <c r="F120" s="6"/>
      <c r="G120" s="4"/>
      <c r="H120" s="4"/>
      <c r="I120" s="13"/>
      <c r="P120" s="3"/>
      <c r="Q120" s="3"/>
    </row>
    <row r="121" spans="2:17" ht="30" customHeight="1" thickBot="1" x14ac:dyDescent="0.25">
      <c r="B121" s="6"/>
      <c r="C121" s="6"/>
      <c r="D121" s="5"/>
      <c r="E121" s="4"/>
      <c r="F121" s="4"/>
      <c r="G121" s="4"/>
      <c r="H121" s="4"/>
    </row>
    <row r="122" spans="2:17" ht="71.099999999999994" customHeight="1" thickBot="1" x14ac:dyDescent="0.25">
      <c r="B122" s="133" t="s">
        <v>11</v>
      </c>
      <c r="C122" s="134"/>
      <c r="D122" s="134"/>
      <c r="E122" s="134"/>
      <c r="F122" s="134"/>
      <c r="G122" s="134"/>
      <c r="H122" s="135"/>
    </row>
    <row r="123" spans="2:17" ht="74.25" customHeight="1" thickBot="1" x14ac:dyDescent="0.25">
      <c r="B123" s="136" t="s">
        <v>20</v>
      </c>
      <c r="C123" s="137"/>
      <c r="D123" s="137"/>
      <c r="E123" s="137"/>
      <c r="F123" s="137"/>
      <c r="G123" s="137"/>
      <c r="H123" s="138"/>
    </row>
    <row r="124" spans="2:17" ht="33.6" customHeight="1" thickBot="1" x14ac:dyDescent="0.25">
      <c r="B124" s="120"/>
      <c r="C124" s="120"/>
      <c r="D124" s="120"/>
      <c r="E124" s="120"/>
      <c r="F124" s="120"/>
      <c r="G124" s="120"/>
      <c r="H124" s="120"/>
    </row>
    <row r="125" spans="2:17" ht="33" customHeight="1" x14ac:dyDescent="0.2">
      <c r="B125" s="124" t="s">
        <v>19</v>
      </c>
      <c r="C125" s="15" t="s">
        <v>8</v>
      </c>
      <c r="D125" s="14" t="s">
        <v>7</v>
      </c>
      <c r="E125" s="139" t="s">
        <v>6</v>
      </c>
      <c r="F125" s="139"/>
      <c r="G125" s="140" t="s">
        <v>18</v>
      </c>
      <c r="H125" s="141"/>
    </row>
    <row r="126" spans="2:17" s="6" customFormat="1" ht="33" customHeight="1" thickBot="1" x14ac:dyDescent="0.25">
      <c r="B126" s="125"/>
      <c r="C126" s="145">
        <v>2000</v>
      </c>
      <c r="D126" s="145"/>
      <c r="E126" s="145"/>
      <c r="F126" s="145"/>
      <c r="G126" s="142"/>
      <c r="H126" s="143"/>
      <c r="J126" s="2"/>
      <c r="K126" s="2"/>
      <c r="L126" s="2"/>
      <c r="M126" s="1"/>
      <c r="N126" s="1"/>
    </row>
    <row r="127" spans="2:17" s="6" customFormat="1" ht="33" customHeight="1" x14ac:dyDescent="0.2">
      <c r="B127" s="120"/>
      <c r="C127" s="120"/>
      <c r="D127" s="120"/>
      <c r="E127" s="120"/>
      <c r="F127" s="120"/>
      <c r="G127" s="120"/>
      <c r="H127" s="120"/>
      <c r="J127" s="2"/>
      <c r="K127" s="2"/>
      <c r="L127" s="2"/>
      <c r="M127" s="1"/>
      <c r="N127" s="1"/>
    </row>
    <row r="128" spans="2:17" s="6" customFormat="1" ht="40.5" customHeight="1" x14ac:dyDescent="0.2">
      <c r="B128" s="121" t="s">
        <v>17</v>
      </c>
      <c r="C128" s="121"/>
      <c r="D128" s="121"/>
      <c r="E128" s="121"/>
      <c r="F128" s="121"/>
      <c r="G128" s="121"/>
      <c r="H128" s="121"/>
      <c r="J128" s="2"/>
      <c r="K128" s="2"/>
      <c r="L128" s="2"/>
      <c r="M128" s="1"/>
      <c r="N128" s="1"/>
    </row>
    <row r="129" spans="2:17" s="6" customFormat="1" ht="33" customHeight="1" x14ac:dyDescent="0.2">
      <c r="B129" s="122" t="s">
        <v>3</v>
      </c>
      <c r="C129" s="122"/>
      <c r="E129" s="12"/>
      <c r="F129" s="12"/>
      <c r="G129" s="12"/>
      <c r="H129" s="12"/>
      <c r="J129" s="2"/>
      <c r="K129" s="2"/>
      <c r="L129" s="2"/>
      <c r="M129" s="1"/>
      <c r="N129" s="1"/>
    </row>
    <row r="130" spans="2:17" ht="43.5" customHeight="1" x14ac:dyDescent="0.2">
      <c r="B130" s="6"/>
      <c r="C130" s="11" t="str">
        <f>CONCATENATE(" $45.000"," +")</f>
        <v xml:space="preserve"> $45.000 +</v>
      </c>
      <c r="D130" s="10">
        <f>G67</f>
        <v>2.7939000000000002E-2</v>
      </c>
      <c r="E130" s="9" t="s">
        <v>2</v>
      </c>
      <c r="F130" s="5">
        <f>(45+G67)</f>
        <v>45.027939000000003</v>
      </c>
      <c r="G130" s="4"/>
      <c r="H130" s="4"/>
    </row>
    <row r="131" spans="2:17" ht="34.15" customHeight="1" x14ac:dyDescent="0.25">
      <c r="B131" s="123" t="s">
        <v>1</v>
      </c>
      <c r="C131" s="123"/>
      <c r="D131" s="8">
        <f>F130</f>
        <v>45.027939000000003</v>
      </c>
      <c r="E131" s="7" t="s">
        <v>16</v>
      </c>
      <c r="F131" s="6"/>
      <c r="G131" s="4"/>
      <c r="H131" s="4"/>
      <c r="I131" s="13"/>
      <c r="P131" s="3"/>
      <c r="Q131" s="3"/>
    </row>
    <row r="132" spans="2:17" ht="30" customHeight="1" thickBot="1" x14ac:dyDescent="0.25">
      <c r="B132" s="6"/>
      <c r="C132" s="6"/>
      <c r="D132" s="5"/>
      <c r="E132" s="4"/>
      <c r="F132" s="4"/>
      <c r="G132" s="4"/>
      <c r="H132" s="4"/>
    </row>
    <row r="133" spans="2:17" ht="71.099999999999994" customHeight="1" thickBot="1" x14ac:dyDescent="0.25">
      <c r="B133" s="133" t="s">
        <v>11</v>
      </c>
      <c r="C133" s="134"/>
      <c r="D133" s="134"/>
      <c r="E133" s="134"/>
      <c r="F133" s="134"/>
      <c r="G133" s="134"/>
      <c r="H133" s="135"/>
    </row>
    <row r="134" spans="2:17" ht="74.25" customHeight="1" thickBot="1" x14ac:dyDescent="0.25">
      <c r="B134" s="136" t="s">
        <v>15</v>
      </c>
      <c r="C134" s="137"/>
      <c r="D134" s="137"/>
      <c r="E134" s="137"/>
      <c r="F134" s="137"/>
      <c r="G134" s="137"/>
      <c r="H134" s="138"/>
    </row>
    <row r="135" spans="2:17" ht="69" customHeight="1" thickBot="1" x14ac:dyDescent="0.25">
      <c r="B135" s="120"/>
      <c r="C135" s="120"/>
      <c r="D135" s="120"/>
      <c r="E135" s="120"/>
      <c r="F135" s="120"/>
      <c r="G135" s="120"/>
      <c r="H135" s="120"/>
    </row>
    <row r="136" spans="2:17" ht="33" customHeight="1" x14ac:dyDescent="0.2">
      <c r="B136" s="124" t="s">
        <v>14</v>
      </c>
      <c r="C136" s="15" t="s">
        <v>8</v>
      </c>
      <c r="D136" s="14" t="s">
        <v>7</v>
      </c>
      <c r="E136" s="139" t="s">
        <v>6</v>
      </c>
      <c r="F136" s="139"/>
      <c r="G136" s="140" t="s">
        <v>5</v>
      </c>
      <c r="H136" s="141"/>
    </row>
    <row r="137" spans="2:17" s="6" customFormat="1" ht="33" customHeight="1" thickBot="1" x14ac:dyDescent="0.25">
      <c r="B137" s="125"/>
      <c r="C137" s="144">
        <v>14400</v>
      </c>
      <c r="D137" s="145"/>
      <c r="E137" s="145"/>
      <c r="F137" s="145"/>
      <c r="G137" s="142"/>
      <c r="H137" s="143"/>
      <c r="J137" s="2"/>
      <c r="K137" s="2"/>
      <c r="L137" s="2"/>
      <c r="M137" s="1"/>
      <c r="N137" s="1"/>
    </row>
    <row r="138" spans="2:17" s="6" customFormat="1" ht="33" customHeight="1" x14ac:dyDescent="0.2">
      <c r="B138" s="120"/>
      <c r="C138" s="120"/>
      <c r="D138" s="120"/>
      <c r="E138" s="120"/>
      <c r="F138" s="120"/>
      <c r="G138" s="120"/>
      <c r="H138" s="120"/>
      <c r="J138" s="2"/>
      <c r="K138" s="2"/>
      <c r="L138" s="2"/>
      <c r="M138" s="1"/>
      <c r="N138" s="1"/>
    </row>
    <row r="139" spans="2:17" s="6" customFormat="1" ht="40.5" customHeight="1" x14ac:dyDescent="0.2">
      <c r="B139" s="121" t="s">
        <v>13</v>
      </c>
      <c r="C139" s="121"/>
      <c r="D139" s="121"/>
      <c r="E139" s="121"/>
      <c r="F139" s="121"/>
      <c r="G139" s="121"/>
      <c r="H139" s="121"/>
      <c r="J139" s="2"/>
      <c r="K139" s="2"/>
      <c r="L139" s="2"/>
      <c r="M139" s="1"/>
      <c r="N139" s="1"/>
    </row>
    <row r="140" spans="2:17" s="6" customFormat="1" ht="33" customHeight="1" x14ac:dyDescent="0.2">
      <c r="B140" s="122" t="s">
        <v>3</v>
      </c>
      <c r="C140" s="122"/>
      <c r="E140" s="12"/>
      <c r="F140" s="12"/>
      <c r="G140" s="12"/>
      <c r="H140" s="12"/>
      <c r="J140" s="2"/>
      <c r="K140" s="2"/>
      <c r="L140" s="2"/>
      <c r="M140" s="1"/>
      <c r="N140" s="1"/>
    </row>
    <row r="141" spans="2:17" ht="43.5" customHeight="1" x14ac:dyDescent="0.2">
      <c r="B141" s="6"/>
      <c r="C141" s="11" t="str">
        <f>CONCATENATE(" $1,500.000"," +")</f>
        <v xml:space="preserve"> $1,500.000 +</v>
      </c>
      <c r="D141" s="10">
        <f>G70</f>
        <v>5.4248611111111112E-3</v>
      </c>
      <c r="E141" s="9" t="s">
        <v>2</v>
      </c>
      <c r="F141" s="5">
        <f>(1500+G70)</f>
        <v>1500.0054248611111</v>
      </c>
      <c r="G141" s="4"/>
      <c r="H141" s="4"/>
    </row>
    <row r="142" spans="2:17" ht="27" customHeight="1" x14ac:dyDescent="0.25">
      <c r="B142" s="123" t="s">
        <v>1</v>
      </c>
      <c r="C142" s="123"/>
      <c r="D142" s="8">
        <f>F141</f>
        <v>1500.0054248611111</v>
      </c>
      <c r="E142" s="132" t="s">
        <v>12</v>
      </c>
      <c r="F142" s="132"/>
      <c r="G142" s="4"/>
      <c r="H142" s="6"/>
      <c r="I142" s="13"/>
      <c r="P142" s="3"/>
      <c r="Q142" s="3"/>
    </row>
    <row r="143" spans="2:17" ht="30" customHeight="1" thickBot="1" x14ac:dyDescent="0.25">
      <c r="B143" s="6"/>
      <c r="C143" s="6"/>
      <c r="D143" s="5"/>
      <c r="E143" s="4"/>
      <c r="F143" s="4"/>
      <c r="G143" s="4"/>
      <c r="H143" s="4"/>
    </row>
    <row r="144" spans="2:17" ht="71.099999999999994" customHeight="1" thickBot="1" x14ac:dyDescent="0.25">
      <c r="B144" s="133" t="s">
        <v>11</v>
      </c>
      <c r="C144" s="134"/>
      <c r="D144" s="134"/>
      <c r="E144" s="134"/>
      <c r="F144" s="134"/>
      <c r="G144" s="134"/>
      <c r="H144" s="135"/>
    </row>
    <row r="145" spans="2:15" ht="74.25" customHeight="1" thickBot="1" x14ac:dyDescent="0.25">
      <c r="B145" s="136" t="s">
        <v>10</v>
      </c>
      <c r="C145" s="137"/>
      <c r="D145" s="137"/>
      <c r="E145" s="137"/>
      <c r="F145" s="137"/>
      <c r="G145" s="137"/>
      <c r="H145" s="138"/>
    </row>
    <row r="146" spans="2:15" ht="18.75" customHeight="1" thickBot="1" x14ac:dyDescent="0.25">
      <c r="B146" s="120"/>
      <c r="C146" s="120"/>
      <c r="D146" s="120"/>
      <c r="E146" s="120"/>
      <c r="F146" s="120"/>
      <c r="G146" s="120"/>
      <c r="H146" s="120"/>
    </row>
    <row r="147" spans="2:15" ht="33" customHeight="1" x14ac:dyDescent="0.2">
      <c r="B147" s="124" t="s">
        <v>9</v>
      </c>
      <c r="C147" s="126" t="s">
        <v>8</v>
      </c>
      <c r="D147" s="128" t="s">
        <v>7</v>
      </c>
      <c r="E147" s="126" t="s">
        <v>6</v>
      </c>
      <c r="F147" s="126"/>
      <c r="G147" s="126" t="s">
        <v>5</v>
      </c>
      <c r="H147" s="130"/>
    </row>
    <row r="148" spans="2:15" s="6" customFormat="1" ht="33" customHeight="1" thickBot="1" x14ac:dyDescent="0.25">
      <c r="B148" s="125"/>
      <c r="C148" s="127"/>
      <c r="D148" s="129"/>
      <c r="E148" s="127"/>
      <c r="F148" s="127"/>
      <c r="G148" s="127"/>
      <c r="H148" s="131"/>
      <c r="J148" s="2"/>
      <c r="K148" s="2"/>
      <c r="L148" s="2"/>
      <c r="M148" s="1"/>
      <c r="N148" s="1"/>
    </row>
    <row r="149" spans="2:15" s="6" customFormat="1" ht="33" customHeight="1" x14ac:dyDescent="0.2">
      <c r="B149" s="120"/>
      <c r="C149" s="120"/>
      <c r="D149" s="120"/>
      <c r="E149" s="120"/>
      <c r="F149" s="120"/>
      <c r="G149" s="120"/>
      <c r="H149" s="120"/>
      <c r="J149" s="2"/>
      <c r="K149" s="2"/>
      <c r="L149" s="2"/>
      <c r="M149" s="1"/>
      <c r="N149" s="1"/>
    </row>
    <row r="150" spans="2:15" s="6" customFormat="1" ht="40.5" customHeight="1" x14ac:dyDescent="0.2">
      <c r="B150" s="121" t="s">
        <v>4</v>
      </c>
      <c r="C150" s="121"/>
      <c r="D150" s="121"/>
      <c r="E150" s="121"/>
      <c r="F150" s="121"/>
      <c r="G150" s="121"/>
      <c r="H150" s="121"/>
      <c r="J150" s="2"/>
      <c r="K150" s="2"/>
      <c r="L150" s="2"/>
      <c r="M150" s="1"/>
      <c r="N150" s="1"/>
    </row>
    <row r="151" spans="2:15" s="6" customFormat="1" ht="33" customHeight="1" x14ac:dyDescent="0.2">
      <c r="B151" s="122" t="s">
        <v>3</v>
      </c>
      <c r="C151" s="122"/>
      <c r="E151" s="12"/>
      <c r="F151" s="12"/>
      <c r="G151" s="12"/>
      <c r="H151" s="12"/>
      <c r="J151" s="2"/>
      <c r="K151" s="2"/>
      <c r="L151" s="2"/>
      <c r="M151" s="1"/>
      <c r="N151" s="1"/>
    </row>
    <row r="152" spans="2:15" ht="18" x14ac:dyDescent="0.2">
      <c r="B152" s="6"/>
      <c r="C152" s="11" t="str">
        <f>CONCATENATE(" $200.000"," +")</f>
        <v xml:space="preserve"> $200.000 +</v>
      </c>
      <c r="D152" s="10">
        <f>G74</f>
        <v>12.788</v>
      </c>
      <c r="E152" s="9" t="s">
        <v>2</v>
      </c>
      <c r="F152" s="5">
        <f>(200+G74)</f>
        <v>212.78800000000001</v>
      </c>
      <c r="G152" s="4"/>
      <c r="H152" s="4"/>
      <c r="O152" s="3"/>
    </row>
    <row r="153" spans="2:15" ht="18" x14ac:dyDescent="0.25">
      <c r="B153" s="123" t="s">
        <v>1</v>
      </c>
      <c r="C153" s="123"/>
      <c r="D153" s="8">
        <f>F152</f>
        <v>212.78800000000001</v>
      </c>
      <c r="E153" s="7" t="s">
        <v>0</v>
      </c>
      <c r="F153" s="7"/>
      <c r="G153" s="4"/>
      <c r="H153" s="6"/>
      <c r="O153" s="3"/>
    </row>
    <row r="154" spans="2:15" ht="18" x14ac:dyDescent="0.2">
      <c r="B154" s="6"/>
      <c r="C154" s="6"/>
      <c r="D154" s="5"/>
      <c r="E154" s="4"/>
      <c r="F154" s="4"/>
      <c r="G154" s="4"/>
      <c r="H154" s="4"/>
      <c r="O154" s="3"/>
    </row>
    <row r="155" spans="2:15" x14ac:dyDescent="0.2">
      <c r="O155" s="3"/>
    </row>
  </sheetData>
  <sheetProtection algorithmName="SHA-512" hashValue="3b6dFMSFOr420n9O/cpNjgGhK5mzSkkEwoKFZe9ErkENFzEyZJfLEzUQQtE9qGLfHZQljbGS45kflvdPTav2Dw==" saltValue="NLjqi1zTa4Fh7jJSX6ByyA==" spinCount="100000" sheet="1" formatColumns="0" formatRows="0"/>
  <mergeCells count="156">
    <mergeCell ref="J6:K6"/>
    <mergeCell ref="M6:N8"/>
    <mergeCell ref="B7:E7"/>
    <mergeCell ref="B8:H8"/>
    <mergeCell ref="B9:H9"/>
    <mergeCell ref="B10:C10"/>
    <mergeCell ref="D10:F10"/>
    <mergeCell ref="B1:D1"/>
    <mergeCell ref="C3:E3"/>
    <mergeCell ref="G3:H3"/>
    <mergeCell ref="C4:E4"/>
    <mergeCell ref="G4:H4"/>
    <mergeCell ref="B6:E6"/>
    <mergeCell ref="F6:G6"/>
    <mergeCell ref="B16:H16"/>
    <mergeCell ref="B17:H17"/>
    <mergeCell ref="B18:H18"/>
    <mergeCell ref="B19:H19"/>
    <mergeCell ref="G20:H20"/>
    <mergeCell ref="G21:H21"/>
    <mergeCell ref="B11:H11"/>
    <mergeCell ref="J11:K11"/>
    <mergeCell ref="B12:E12"/>
    <mergeCell ref="B13:H13"/>
    <mergeCell ref="B14:H14"/>
    <mergeCell ref="B15:H15"/>
    <mergeCell ref="G28:H28"/>
    <mergeCell ref="G29:H29"/>
    <mergeCell ref="G30:H30"/>
    <mergeCell ref="G31:H31"/>
    <mergeCell ref="G32:H32"/>
    <mergeCell ref="G33:H33"/>
    <mergeCell ref="G22:H22"/>
    <mergeCell ref="G23:H23"/>
    <mergeCell ref="G24:H24"/>
    <mergeCell ref="G25:H25"/>
    <mergeCell ref="G26:H26"/>
    <mergeCell ref="G27:H27"/>
    <mergeCell ref="G40:H40"/>
    <mergeCell ref="G41:H41"/>
    <mergeCell ref="G42:H42"/>
    <mergeCell ref="G43:H43"/>
    <mergeCell ref="G44:H44"/>
    <mergeCell ref="G45:H45"/>
    <mergeCell ref="G34:H34"/>
    <mergeCell ref="G35:H35"/>
    <mergeCell ref="G36:H36"/>
    <mergeCell ref="G37:H37"/>
    <mergeCell ref="G38:H38"/>
    <mergeCell ref="G39:H39"/>
    <mergeCell ref="G52:H52"/>
    <mergeCell ref="B53:H53"/>
    <mergeCell ref="B55:H55"/>
    <mergeCell ref="G56:H56"/>
    <mergeCell ref="G57:H57"/>
    <mergeCell ref="B59:H59"/>
    <mergeCell ref="G46:H46"/>
    <mergeCell ref="G47:H47"/>
    <mergeCell ref="G48:H48"/>
    <mergeCell ref="G49:H49"/>
    <mergeCell ref="G50:H50"/>
    <mergeCell ref="G51:H51"/>
    <mergeCell ref="G66:H66"/>
    <mergeCell ref="G67:H67"/>
    <mergeCell ref="B68:H68"/>
    <mergeCell ref="G69:H69"/>
    <mergeCell ref="G70:H70"/>
    <mergeCell ref="B72:H72"/>
    <mergeCell ref="G60:H60"/>
    <mergeCell ref="G61:H61"/>
    <mergeCell ref="G62:H62"/>
    <mergeCell ref="G63:H63"/>
    <mergeCell ref="G64:H64"/>
    <mergeCell ref="G65:H65"/>
    <mergeCell ref="G79:H79"/>
    <mergeCell ref="G80:H80"/>
    <mergeCell ref="G81:H81"/>
    <mergeCell ref="G82:H82"/>
    <mergeCell ref="B84:H84"/>
    <mergeCell ref="G85:H85"/>
    <mergeCell ref="G73:H73"/>
    <mergeCell ref="G74:H74"/>
    <mergeCell ref="G75:H75"/>
    <mergeCell ref="G76:H76"/>
    <mergeCell ref="G77:H77"/>
    <mergeCell ref="G78:H78"/>
    <mergeCell ref="G86:H86"/>
    <mergeCell ref="G87:H87"/>
    <mergeCell ref="B89:H89"/>
    <mergeCell ref="B90:H90"/>
    <mergeCell ref="B91:H91"/>
    <mergeCell ref="B92:B93"/>
    <mergeCell ref="E92:F92"/>
    <mergeCell ref="G92:H93"/>
    <mergeCell ref="C93:F93"/>
    <mergeCell ref="B102:H102"/>
    <mergeCell ref="B103:B104"/>
    <mergeCell ref="E103:F103"/>
    <mergeCell ref="G103:H104"/>
    <mergeCell ref="C104:F104"/>
    <mergeCell ref="B105:H105"/>
    <mergeCell ref="B94:H94"/>
    <mergeCell ref="B95:H95"/>
    <mergeCell ref="B96:C96"/>
    <mergeCell ref="B98:C98"/>
    <mergeCell ref="B100:H100"/>
    <mergeCell ref="B101:H101"/>
    <mergeCell ref="B114:B115"/>
    <mergeCell ref="E114:F114"/>
    <mergeCell ref="G114:H115"/>
    <mergeCell ref="C115:F115"/>
    <mergeCell ref="B116:H116"/>
    <mergeCell ref="B117:H117"/>
    <mergeCell ref="B106:H106"/>
    <mergeCell ref="B107:C107"/>
    <mergeCell ref="B109:C109"/>
    <mergeCell ref="B111:H111"/>
    <mergeCell ref="B112:H112"/>
    <mergeCell ref="B113:H113"/>
    <mergeCell ref="B127:H127"/>
    <mergeCell ref="B128:H128"/>
    <mergeCell ref="B129:C129"/>
    <mergeCell ref="B131:C131"/>
    <mergeCell ref="B133:H133"/>
    <mergeCell ref="B134:H134"/>
    <mergeCell ref="B118:C118"/>
    <mergeCell ref="B120:C120"/>
    <mergeCell ref="B122:H122"/>
    <mergeCell ref="B123:H123"/>
    <mergeCell ref="B124:H124"/>
    <mergeCell ref="B125:B126"/>
    <mergeCell ref="E125:F125"/>
    <mergeCell ref="G125:H126"/>
    <mergeCell ref="C126:F126"/>
    <mergeCell ref="B139:H139"/>
    <mergeCell ref="B140:C140"/>
    <mergeCell ref="B142:C142"/>
    <mergeCell ref="E142:F142"/>
    <mergeCell ref="B144:H144"/>
    <mergeCell ref="B145:H145"/>
    <mergeCell ref="B135:H135"/>
    <mergeCell ref="B136:B137"/>
    <mergeCell ref="E136:F136"/>
    <mergeCell ref="G136:H137"/>
    <mergeCell ref="C137:F137"/>
    <mergeCell ref="B138:H138"/>
    <mergeCell ref="B149:H149"/>
    <mergeCell ref="B150:H150"/>
    <mergeCell ref="B151:C151"/>
    <mergeCell ref="B153:C153"/>
    <mergeCell ref="B146:H146"/>
    <mergeCell ref="B147:B148"/>
    <mergeCell ref="C147:C148"/>
    <mergeCell ref="D147:D148"/>
    <mergeCell ref="E147:F148"/>
    <mergeCell ref="G147:H148"/>
  </mergeCells>
  <dataValidations count="6">
    <dataValidation type="list" allowBlank="1" showInputMessage="1" showErrorMessage="1" sqref="K9" xr:uid="{12C905AD-E3CB-4E6F-B323-9013631119A1}">
      <formula1>$M$24:$M$35</formula1>
    </dataValidation>
    <dataValidation type="list" allowBlank="1" showInputMessage="1" showErrorMessage="1" sqref="K13" xr:uid="{CB40CAEA-672A-4FC5-A1CE-64D7A4B6DE3B}">
      <formula1>$N$11:$N$21</formula1>
    </dataValidation>
    <dataValidation type="list" allowBlank="1" showInputMessage="1" showErrorMessage="1" sqref="WVR983044 K65404 WLV983044 WBZ983044 VSD983044 VIH983044 UYL983044 UOP983044 UET983044 TUX983044 TLB983044 TBF983044 SRJ983044 SHN983044 RXR983044 RNV983044 RDZ983044 QUD983044 QKH983044 QAL983044 PQP983044 PGT983044 OWX983044 ONB983044 ODF983044 NTJ983044 NJN983044 MZR983044 MPV983044 MFZ983044 LWD983044 LMH983044 LCL983044 KSP983044 KIT983044 JYX983044 JPB983044 JFF983044 IVJ983044 ILN983044 IBR983044 HRV983044 HHZ983044 GYD983044 GOH983044 GEL983044 FUP983044 FKT983044 FAX983044 ERB983044 EHF983044 DXJ983044 DNN983044 DDR983044 CTV983044 CJZ983044 CAD983044 BQH983044 BGL983044 AWP983044 AMT983044 ACX983044 TB983044 JF983044 K982908 WVR917508 WLV917508 WBZ917508 VSD917508 VIH917508 UYL917508 UOP917508 UET917508 TUX917508 TLB917508 TBF917508 SRJ917508 SHN917508 RXR917508 RNV917508 RDZ917508 QUD917508 QKH917508 QAL917508 PQP917508 PGT917508 OWX917508 ONB917508 ODF917508 NTJ917508 NJN917508 MZR917508 MPV917508 MFZ917508 LWD917508 LMH917508 LCL917508 KSP917508 KIT917508 JYX917508 JPB917508 JFF917508 IVJ917508 ILN917508 IBR917508 HRV917508 HHZ917508 GYD917508 GOH917508 GEL917508 FUP917508 FKT917508 FAX917508 ERB917508 EHF917508 DXJ917508 DNN917508 DDR917508 CTV917508 CJZ917508 CAD917508 BQH917508 BGL917508 AWP917508 AMT917508 ACX917508 TB917508 JF917508 K917372 WVR851972 WLV851972 WBZ851972 VSD851972 VIH851972 UYL851972 UOP851972 UET851972 TUX851972 TLB851972 TBF851972 SRJ851972 SHN851972 RXR851972 RNV851972 RDZ851972 QUD851972 QKH851972 QAL851972 PQP851972 PGT851972 OWX851972 ONB851972 ODF851972 NTJ851972 NJN851972 MZR851972 MPV851972 MFZ851972 LWD851972 LMH851972 LCL851972 KSP851972 KIT851972 JYX851972 JPB851972 JFF851972 IVJ851972 ILN851972 IBR851972 HRV851972 HHZ851972 GYD851972 GOH851972 GEL851972 FUP851972 FKT851972 FAX851972 ERB851972 EHF851972 DXJ851972 DNN851972 DDR851972 CTV851972 CJZ851972 CAD851972 BQH851972 BGL851972 AWP851972 AMT851972 ACX851972 TB851972 JF851972 K851836 WVR786436 WLV786436 WBZ786436 VSD786436 VIH786436 UYL786436 UOP786436 UET786436 TUX786436 TLB786436 TBF786436 SRJ786436 SHN786436 RXR786436 RNV786436 RDZ786436 QUD786436 QKH786436 QAL786436 PQP786436 PGT786436 OWX786436 ONB786436 ODF786436 NTJ786436 NJN786436 MZR786436 MPV786436 MFZ786436 LWD786436 LMH786436 LCL786436 KSP786436 KIT786436 JYX786436 JPB786436 JFF786436 IVJ786436 ILN786436 IBR786436 HRV786436 HHZ786436 GYD786436 GOH786436 GEL786436 FUP786436 FKT786436 FAX786436 ERB786436 EHF786436 DXJ786436 DNN786436 DDR786436 CTV786436 CJZ786436 CAD786436 BQH786436 BGL786436 AWP786436 AMT786436 ACX786436 TB786436 JF786436 K786300 WVR720900 WLV720900 WBZ720900 VSD720900 VIH720900 UYL720900 UOP720900 UET720900 TUX720900 TLB720900 TBF720900 SRJ720900 SHN720900 RXR720900 RNV720900 RDZ720900 QUD720900 QKH720900 QAL720900 PQP720900 PGT720900 OWX720900 ONB720900 ODF720900 NTJ720900 NJN720900 MZR720900 MPV720900 MFZ720900 LWD720900 LMH720900 LCL720900 KSP720900 KIT720900 JYX720900 JPB720900 JFF720900 IVJ720900 ILN720900 IBR720900 HRV720900 HHZ720900 GYD720900 GOH720900 GEL720900 FUP720900 FKT720900 FAX720900 ERB720900 EHF720900 DXJ720900 DNN720900 DDR720900 CTV720900 CJZ720900 CAD720900 BQH720900 BGL720900 AWP720900 AMT720900 ACX720900 TB720900 JF720900 K720764 WVR655364 WLV655364 WBZ655364 VSD655364 VIH655364 UYL655364 UOP655364 UET655364 TUX655364 TLB655364 TBF655364 SRJ655364 SHN655364 RXR655364 RNV655364 RDZ655364 QUD655364 QKH655364 QAL655364 PQP655364 PGT655364 OWX655364 ONB655364 ODF655364 NTJ655364 NJN655364 MZR655364 MPV655364 MFZ655364 LWD655364 LMH655364 LCL655364 KSP655364 KIT655364 JYX655364 JPB655364 JFF655364 IVJ655364 ILN655364 IBR655364 HRV655364 HHZ655364 GYD655364 GOH655364 GEL655364 FUP655364 FKT655364 FAX655364 ERB655364 EHF655364 DXJ655364 DNN655364 DDR655364 CTV655364 CJZ655364 CAD655364 BQH655364 BGL655364 AWP655364 AMT655364 ACX655364 TB655364 JF655364 K655228 WVR589828 WLV589828 WBZ589828 VSD589828 VIH589828 UYL589828 UOP589828 UET589828 TUX589828 TLB589828 TBF589828 SRJ589828 SHN589828 RXR589828 RNV589828 RDZ589828 QUD589828 QKH589828 QAL589828 PQP589828 PGT589828 OWX589828 ONB589828 ODF589828 NTJ589828 NJN589828 MZR589828 MPV589828 MFZ589828 LWD589828 LMH589828 LCL589828 KSP589828 KIT589828 JYX589828 JPB589828 JFF589828 IVJ589828 ILN589828 IBR589828 HRV589828 HHZ589828 GYD589828 GOH589828 GEL589828 FUP589828 FKT589828 FAX589828 ERB589828 EHF589828 DXJ589828 DNN589828 DDR589828 CTV589828 CJZ589828 CAD589828 BQH589828 BGL589828 AWP589828 AMT589828 ACX589828 TB589828 JF589828 K589692 WVR524292 WLV524292 WBZ524292 VSD524292 VIH524292 UYL524292 UOP524292 UET524292 TUX524292 TLB524292 TBF524292 SRJ524292 SHN524292 RXR524292 RNV524292 RDZ524292 QUD524292 QKH524292 QAL524292 PQP524292 PGT524292 OWX524292 ONB524292 ODF524292 NTJ524292 NJN524292 MZR524292 MPV524292 MFZ524292 LWD524292 LMH524292 LCL524292 KSP524292 KIT524292 JYX524292 JPB524292 JFF524292 IVJ524292 ILN524292 IBR524292 HRV524292 HHZ524292 GYD524292 GOH524292 GEL524292 FUP524292 FKT524292 FAX524292 ERB524292 EHF524292 DXJ524292 DNN524292 DDR524292 CTV524292 CJZ524292 CAD524292 BQH524292 BGL524292 AWP524292 AMT524292 ACX524292 TB524292 JF524292 K524156 WVR458756 WLV458756 WBZ458756 VSD458756 VIH458756 UYL458756 UOP458756 UET458756 TUX458756 TLB458756 TBF458756 SRJ458756 SHN458756 RXR458756 RNV458756 RDZ458756 QUD458756 QKH458756 QAL458756 PQP458756 PGT458756 OWX458756 ONB458756 ODF458756 NTJ458756 NJN458756 MZR458756 MPV458756 MFZ458756 LWD458756 LMH458756 LCL458756 KSP458756 KIT458756 JYX458756 JPB458756 JFF458756 IVJ458756 ILN458756 IBR458756 HRV458756 HHZ458756 GYD458756 GOH458756 GEL458756 FUP458756 FKT458756 FAX458756 ERB458756 EHF458756 DXJ458756 DNN458756 DDR458756 CTV458756 CJZ458756 CAD458756 BQH458756 BGL458756 AWP458756 AMT458756 ACX458756 TB458756 JF458756 K458620 WVR393220 WLV393220 WBZ393220 VSD393220 VIH393220 UYL393220 UOP393220 UET393220 TUX393220 TLB393220 TBF393220 SRJ393220 SHN393220 RXR393220 RNV393220 RDZ393220 QUD393220 QKH393220 QAL393220 PQP393220 PGT393220 OWX393220 ONB393220 ODF393220 NTJ393220 NJN393220 MZR393220 MPV393220 MFZ393220 LWD393220 LMH393220 LCL393220 KSP393220 KIT393220 JYX393220 JPB393220 JFF393220 IVJ393220 ILN393220 IBR393220 HRV393220 HHZ393220 GYD393220 GOH393220 GEL393220 FUP393220 FKT393220 FAX393220 ERB393220 EHF393220 DXJ393220 DNN393220 DDR393220 CTV393220 CJZ393220 CAD393220 BQH393220 BGL393220 AWP393220 AMT393220 ACX393220 TB393220 JF393220 K393084 WVR327684 WLV327684 WBZ327684 VSD327684 VIH327684 UYL327684 UOP327684 UET327684 TUX327684 TLB327684 TBF327684 SRJ327684 SHN327684 RXR327684 RNV327684 RDZ327684 QUD327684 QKH327684 QAL327684 PQP327684 PGT327684 OWX327684 ONB327684 ODF327684 NTJ327684 NJN327684 MZR327684 MPV327684 MFZ327684 LWD327684 LMH327684 LCL327684 KSP327684 KIT327684 JYX327684 JPB327684 JFF327684 IVJ327684 ILN327684 IBR327684 HRV327684 HHZ327684 GYD327684 GOH327684 GEL327684 FUP327684 FKT327684 FAX327684 ERB327684 EHF327684 DXJ327684 DNN327684 DDR327684 CTV327684 CJZ327684 CAD327684 BQH327684 BGL327684 AWP327684 AMT327684 ACX327684 TB327684 JF327684 K327548 WVR262148 WLV262148 WBZ262148 VSD262148 VIH262148 UYL262148 UOP262148 UET262148 TUX262148 TLB262148 TBF262148 SRJ262148 SHN262148 RXR262148 RNV262148 RDZ262148 QUD262148 QKH262148 QAL262148 PQP262148 PGT262148 OWX262148 ONB262148 ODF262148 NTJ262148 NJN262148 MZR262148 MPV262148 MFZ262148 LWD262148 LMH262148 LCL262148 KSP262148 KIT262148 JYX262148 JPB262148 JFF262148 IVJ262148 ILN262148 IBR262148 HRV262148 HHZ262148 GYD262148 GOH262148 GEL262148 FUP262148 FKT262148 FAX262148 ERB262148 EHF262148 DXJ262148 DNN262148 DDR262148 CTV262148 CJZ262148 CAD262148 BQH262148 BGL262148 AWP262148 AMT262148 ACX262148 TB262148 JF262148 K262012 WVR196612 WLV196612 WBZ196612 VSD196612 VIH196612 UYL196612 UOP196612 UET196612 TUX196612 TLB196612 TBF196612 SRJ196612 SHN196612 RXR196612 RNV196612 RDZ196612 QUD196612 QKH196612 QAL196612 PQP196612 PGT196612 OWX196612 ONB196612 ODF196612 NTJ196612 NJN196612 MZR196612 MPV196612 MFZ196612 LWD196612 LMH196612 LCL196612 KSP196612 KIT196612 JYX196612 JPB196612 JFF196612 IVJ196612 ILN196612 IBR196612 HRV196612 HHZ196612 GYD196612 GOH196612 GEL196612 FUP196612 FKT196612 FAX196612 ERB196612 EHF196612 DXJ196612 DNN196612 DDR196612 CTV196612 CJZ196612 CAD196612 BQH196612 BGL196612 AWP196612 AMT196612 ACX196612 TB196612 JF196612 K196476 WVR131076 WLV131076 WBZ131076 VSD131076 VIH131076 UYL131076 UOP131076 UET131076 TUX131076 TLB131076 TBF131076 SRJ131076 SHN131076 RXR131076 RNV131076 RDZ131076 QUD131076 QKH131076 QAL131076 PQP131076 PGT131076 OWX131076 ONB131076 ODF131076 NTJ131076 NJN131076 MZR131076 MPV131076 MFZ131076 LWD131076 LMH131076 LCL131076 KSP131076 KIT131076 JYX131076 JPB131076 JFF131076 IVJ131076 ILN131076 IBR131076 HRV131076 HHZ131076 GYD131076 GOH131076 GEL131076 FUP131076 FKT131076 FAX131076 ERB131076 EHF131076 DXJ131076 DNN131076 DDR131076 CTV131076 CJZ131076 CAD131076 BQH131076 BGL131076 AWP131076 AMT131076 ACX131076 TB131076 JF131076 K130940 WVR65540 WLV65540 WBZ65540 VSD65540 VIH65540 UYL65540 UOP65540 UET65540 TUX65540 TLB65540 TBF65540 SRJ65540 SHN65540 RXR65540 RNV65540 RDZ65540 QUD65540 QKH65540 QAL65540 PQP65540 PGT65540 OWX65540 ONB65540 ODF65540 NTJ65540 NJN65540 MZR65540 MPV65540 MFZ65540 LWD65540 LMH65540 LCL65540 KSP65540 KIT65540 JYX65540 JPB65540 JFF65540 IVJ65540 ILN65540 IBR65540 HRV65540 HHZ65540 GYD65540 GOH65540 GEL65540 FUP65540 FKT65540 FAX65540 ERB65540 EHF65540 DXJ65540 DNN65540 DDR65540 CTV65540 CJZ65540 CAD65540 BQH65540 BGL65540 AWP65540 AMT65540 ACX65540 TB65540 JF65540" xr:uid="{551C8009-15CF-419C-9449-995ECFBFBD14}">
      <formula1>$M$11:$M$21</formula1>
    </dataValidation>
    <dataValidation type="list" allowBlank="1" showInputMessage="1" showErrorMessage="1" sqref="WVR983048 WLV983048 WBZ983048 VSD983048 VIH983048 UYL983048 UOP983048 UET983048 TUX983048 TLB983048 TBF983048 SRJ983048 SHN983048 RXR983048 RNV983048 RDZ983048 QUD983048 QKH983048 QAL983048 PQP983048 PGT983048 OWX983048 ONB983048 ODF983048 NTJ983048 NJN983048 MZR983048 MPV983048 MFZ983048 LWD983048 LMH983048 LCL983048 KSP983048 KIT983048 JYX983048 JPB983048 JFF983048 IVJ983048 ILN983048 IBR983048 HRV983048 HHZ983048 GYD983048 GOH983048 GEL983048 FUP983048 FKT983048 FAX983048 ERB983048 EHF983048 DXJ983048 DNN983048 DDR983048 CTV983048 CJZ983048 CAD983048 BQH983048 BGL983048 AWP983048 AMT983048 ACX983048 TB983048 JF983048 K982912 WVR917512 WLV917512 WBZ917512 VSD917512 VIH917512 UYL917512 UOP917512 UET917512 TUX917512 TLB917512 TBF917512 SRJ917512 SHN917512 RXR917512 RNV917512 RDZ917512 QUD917512 QKH917512 QAL917512 PQP917512 PGT917512 OWX917512 ONB917512 ODF917512 NTJ917512 NJN917512 MZR917512 MPV917512 MFZ917512 LWD917512 LMH917512 LCL917512 KSP917512 KIT917512 JYX917512 JPB917512 JFF917512 IVJ917512 ILN917512 IBR917512 HRV917512 HHZ917512 GYD917512 GOH917512 GEL917512 FUP917512 FKT917512 FAX917512 ERB917512 EHF917512 DXJ917512 DNN917512 DDR917512 CTV917512 CJZ917512 CAD917512 BQH917512 BGL917512 AWP917512 AMT917512 ACX917512 TB917512 JF917512 K917376 WVR851976 WLV851976 WBZ851976 VSD851976 VIH851976 UYL851976 UOP851976 UET851976 TUX851976 TLB851976 TBF851976 SRJ851976 SHN851976 RXR851976 RNV851976 RDZ851976 QUD851976 QKH851976 QAL851976 PQP851976 PGT851976 OWX851976 ONB851976 ODF851976 NTJ851976 NJN851976 MZR851976 MPV851976 MFZ851976 LWD851976 LMH851976 LCL851976 KSP851976 KIT851976 JYX851976 JPB851976 JFF851976 IVJ851976 ILN851976 IBR851976 HRV851976 HHZ851976 GYD851976 GOH851976 GEL851976 FUP851976 FKT851976 FAX851976 ERB851976 EHF851976 DXJ851976 DNN851976 DDR851976 CTV851976 CJZ851976 CAD851976 BQH851976 BGL851976 AWP851976 AMT851976 ACX851976 TB851976 JF851976 K851840 WVR786440 WLV786440 WBZ786440 VSD786440 VIH786440 UYL786440 UOP786440 UET786440 TUX786440 TLB786440 TBF786440 SRJ786440 SHN786440 RXR786440 RNV786440 RDZ786440 QUD786440 QKH786440 QAL786440 PQP786440 PGT786440 OWX786440 ONB786440 ODF786440 NTJ786440 NJN786440 MZR786440 MPV786440 MFZ786440 LWD786440 LMH786440 LCL786440 KSP786440 KIT786440 JYX786440 JPB786440 JFF786440 IVJ786440 ILN786440 IBR786440 HRV786440 HHZ786440 GYD786440 GOH786440 GEL786440 FUP786440 FKT786440 FAX786440 ERB786440 EHF786440 DXJ786440 DNN786440 DDR786440 CTV786440 CJZ786440 CAD786440 BQH786440 BGL786440 AWP786440 AMT786440 ACX786440 TB786440 JF786440 K786304 WVR720904 WLV720904 WBZ720904 VSD720904 VIH720904 UYL720904 UOP720904 UET720904 TUX720904 TLB720904 TBF720904 SRJ720904 SHN720904 RXR720904 RNV720904 RDZ720904 QUD720904 QKH720904 QAL720904 PQP720904 PGT720904 OWX720904 ONB720904 ODF720904 NTJ720904 NJN720904 MZR720904 MPV720904 MFZ720904 LWD720904 LMH720904 LCL720904 KSP720904 KIT720904 JYX720904 JPB720904 JFF720904 IVJ720904 ILN720904 IBR720904 HRV720904 HHZ720904 GYD720904 GOH720904 GEL720904 FUP720904 FKT720904 FAX720904 ERB720904 EHF720904 DXJ720904 DNN720904 DDR720904 CTV720904 CJZ720904 CAD720904 BQH720904 BGL720904 AWP720904 AMT720904 ACX720904 TB720904 JF720904 K720768 WVR655368 WLV655368 WBZ655368 VSD655368 VIH655368 UYL655368 UOP655368 UET655368 TUX655368 TLB655368 TBF655368 SRJ655368 SHN655368 RXR655368 RNV655368 RDZ655368 QUD655368 QKH655368 QAL655368 PQP655368 PGT655368 OWX655368 ONB655368 ODF655368 NTJ655368 NJN655368 MZR655368 MPV655368 MFZ655368 LWD655368 LMH655368 LCL655368 KSP655368 KIT655368 JYX655368 JPB655368 JFF655368 IVJ655368 ILN655368 IBR655368 HRV655368 HHZ655368 GYD655368 GOH655368 GEL655368 FUP655368 FKT655368 FAX655368 ERB655368 EHF655368 DXJ655368 DNN655368 DDR655368 CTV655368 CJZ655368 CAD655368 BQH655368 BGL655368 AWP655368 AMT655368 ACX655368 TB655368 JF655368 K655232 WVR589832 WLV589832 WBZ589832 VSD589832 VIH589832 UYL589832 UOP589832 UET589832 TUX589832 TLB589832 TBF589832 SRJ589832 SHN589832 RXR589832 RNV589832 RDZ589832 QUD589832 QKH589832 QAL589832 PQP589832 PGT589832 OWX589832 ONB589832 ODF589832 NTJ589832 NJN589832 MZR589832 MPV589832 MFZ589832 LWD589832 LMH589832 LCL589832 KSP589832 KIT589832 JYX589832 JPB589832 JFF589832 IVJ589832 ILN589832 IBR589832 HRV589832 HHZ589832 GYD589832 GOH589832 GEL589832 FUP589832 FKT589832 FAX589832 ERB589832 EHF589832 DXJ589832 DNN589832 DDR589832 CTV589832 CJZ589832 CAD589832 BQH589832 BGL589832 AWP589832 AMT589832 ACX589832 TB589832 JF589832 K589696 WVR524296 WLV524296 WBZ524296 VSD524296 VIH524296 UYL524296 UOP524296 UET524296 TUX524296 TLB524296 TBF524296 SRJ524296 SHN524296 RXR524296 RNV524296 RDZ524296 QUD524296 QKH524296 QAL524296 PQP524296 PGT524296 OWX524296 ONB524296 ODF524296 NTJ524296 NJN524296 MZR524296 MPV524296 MFZ524296 LWD524296 LMH524296 LCL524296 KSP524296 KIT524296 JYX524296 JPB524296 JFF524296 IVJ524296 ILN524296 IBR524296 HRV524296 HHZ524296 GYD524296 GOH524296 GEL524296 FUP524296 FKT524296 FAX524296 ERB524296 EHF524296 DXJ524296 DNN524296 DDR524296 CTV524296 CJZ524296 CAD524296 BQH524296 BGL524296 AWP524296 AMT524296 ACX524296 TB524296 JF524296 K524160 WVR458760 WLV458760 WBZ458760 VSD458760 VIH458760 UYL458760 UOP458760 UET458760 TUX458760 TLB458760 TBF458760 SRJ458760 SHN458760 RXR458760 RNV458760 RDZ458760 QUD458760 QKH458760 QAL458760 PQP458760 PGT458760 OWX458760 ONB458760 ODF458760 NTJ458760 NJN458760 MZR458760 MPV458760 MFZ458760 LWD458760 LMH458760 LCL458760 KSP458760 KIT458760 JYX458760 JPB458760 JFF458760 IVJ458760 ILN458760 IBR458760 HRV458760 HHZ458760 GYD458760 GOH458760 GEL458760 FUP458760 FKT458760 FAX458760 ERB458760 EHF458760 DXJ458760 DNN458760 DDR458760 CTV458760 CJZ458760 CAD458760 BQH458760 BGL458760 AWP458760 AMT458760 ACX458760 TB458760 JF458760 K458624 WVR393224 WLV393224 WBZ393224 VSD393224 VIH393224 UYL393224 UOP393224 UET393224 TUX393224 TLB393224 TBF393224 SRJ393224 SHN393224 RXR393224 RNV393224 RDZ393224 QUD393224 QKH393224 QAL393224 PQP393224 PGT393224 OWX393224 ONB393224 ODF393224 NTJ393224 NJN393224 MZR393224 MPV393224 MFZ393224 LWD393224 LMH393224 LCL393224 KSP393224 KIT393224 JYX393224 JPB393224 JFF393224 IVJ393224 ILN393224 IBR393224 HRV393224 HHZ393224 GYD393224 GOH393224 GEL393224 FUP393224 FKT393224 FAX393224 ERB393224 EHF393224 DXJ393224 DNN393224 DDR393224 CTV393224 CJZ393224 CAD393224 BQH393224 BGL393224 AWP393224 AMT393224 ACX393224 TB393224 JF393224 K393088 WVR327688 WLV327688 WBZ327688 VSD327688 VIH327688 UYL327688 UOP327688 UET327688 TUX327688 TLB327688 TBF327688 SRJ327688 SHN327688 RXR327688 RNV327688 RDZ327688 QUD327688 QKH327688 QAL327688 PQP327688 PGT327688 OWX327688 ONB327688 ODF327688 NTJ327688 NJN327688 MZR327688 MPV327688 MFZ327688 LWD327688 LMH327688 LCL327688 KSP327688 KIT327688 JYX327688 JPB327688 JFF327688 IVJ327688 ILN327688 IBR327688 HRV327688 HHZ327688 GYD327688 GOH327688 GEL327688 FUP327688 FKT327688 FAX327688 ERB327688 EHF327688 DXJ327688 DNN327688 DDR327688 CTV327688 CJZ327688 CAD327688 BQH327688 BGL327688 AWP327688 AMT327688 ACX327688 TB327688 JF327688 K327552 WVR262152 WLV262152 WBZ262152 VSD262152 VIH262152 UYL262152 UOP262152 UET262152 TUX262152 TLB262152 TBF262152 SRJ262152 SHN262152 RXR262152 RNV262152 RDZ262152 QUD262152 QKH262152 QAL262152 PQP262152 PGT262152 OWX262152 ONB262152 ODF262152 NTJ262152 NJN262152 MZR262152 MPV262152 MFZ262152 LWD262152 LMH262152 LCL262152 KSP262152 KIT262152 JYX262152 JPB262152 JFF262152 IVJ262152 ILN262152 IBR262152 HRV262152 HHZ262152 GYD262152 GOH262152 GEL262152 FUP262152 FKT262152 FAX262152 ERB262152 EHF262152 DXJ262152 DNN262152 DDR262152 CTV262152 CJZ262152 CAD262152 BQH262152 BGL262152 AWP262152 AMT262152 ACX262152 TB262152 JF262152 K262016 WVR196616 WLV196616 WBZ196616 VSD196616 VIH196616 UYL196616 UOP196616 UET196616 TUX196616 TLB196616 TBF196616 SRJ196616 SHN196616 RXR196616 RNV196616 RDZ196616 QUD196616 QKH196616 QAL196616 PQP196616 PGT196616 OWX196616 ONB196616 ODF196616 NTJ196616 NJN196616 MZR196616 MPV196616 MFZ196616 LWD196616 LMH196616 LCL196616 KSP196616 KIT196616 JYX196616 JPB196616 JFF196616 IVJ196616 ILN196616 IBR196616 HRV196616 HHZ196616 GYD196616 GOH196616 GEL196616 FUP196616 FKT196616 FAX196616 ERB196616 EHF196616 DXJ196616 DNN196616 DDR196616 CTV196616 CJZ196616 CAD196616 BQH196616 BGL196616 AWP196616 AMT196616 ACX196616 TB196616 JF196616 K196480 WVR131080 WLV131080 WBZ131080 VSD131080 VIH131080 UYL131080 UOP131080 UET131080 TUX131080 TLB131080 TBF131080 SRJ131080 SHN131080 RXR131080 RNV131080 RDZ131080 QUD131080 QKH131080 QAL131080 PQP131080 PGT131080 OWX131080 ONB131080 ODF131080 NTJ131080 NJN131080 MZR131080 MPV131080 MFZ131080 LWD131080 LMH131080 LCL131080 KSP131080 KIT131080 JYX131080 JPB131080 JFF131080 IVJ131080 ILN131080 IBR131080 HRV131080 HHZ131080 GYD131080 GOH131080 GEL131080 FUP131080 FKT131080 FAX131080 ERB131080 EHF131080 DXJ131080 DNN131080 DDR131080 CTV131080 CJZ131080 CAD131080 BQH131080 BGL131080 AWP131080 AMT131080 ACX131080 TB131080 JF131080 K130944 WVR65544 WLV65544 WBZ65544 VSD65544 VIH65544 UYL65544 UOP65544 UET65544 TUX65544 TLB65544 TBF65544 SRJ65544 SHN65544 RXR65544 RNV65544 RDZ65544 QUD65544 QKH65544 QAL65544 PQP65544 PGT65544 OWX65544 ONB65544 ODF65544 NTJ65544 NJN65544 MZR65544 MPV65544 MFZ65544 LWD65544 LMH65544 LCL65544 KSP65544 KIT65544 JYX65544 JPB65544 JFF65544 IVJ65544 ILN65544 IBR65544 HRV65544 HHZ65544 GYD65544 GOH65544 GEL65544 FUP65544 FKT65544 FAX65544 ERB65544 EHF65544 DXJ65544 DNN65544 DDR65544 CTV65544 CJZ65544 CAD65544 BQH65544 BGL65544 AWP65544 AMT65544 ACX65544 TB65544 JF65544 K65408 WVR6 WLV6 WBZ6 VSD6 VIH6 UYL6 UOP6 UET6 TUX6 TLB6 TBF6 SRJ6 SHN6 RXR6 RNV6 RDZ6 QUD6 QKH6 QAL6 PQP6 PGT6 OWX6 ONB6 ODF6 NTJ6 NJN6 MZR6 MPV6 MFZ6 LWD6 LMH6 LCL6 KSP6 KIT6 JYX6 JPB6 JFF6 IVJ6 ILN6 IBR6 HRV6 HHZ6 GYD6 GOH6 GEL6 FUP6 FKT6 FAX6 ERB6 EHF6 DXJ6 DNN6 DDR6 CTV6 CJZ6 CAD6 BQH6 BGL6 AWP6 AMT6 ACX6 TB6 JF6" xr:uid="{CC12CAE7-0999-45EC-851A-99500C32B1DD}">
      <formula1>#REF!</formula1>
    </dataValidation>
    <dataValidation type="list" allowBlank="1" showInputMessage="1" showErrorMessage="1" sqref="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K65403 JF65539 TB65539 ACX65539 AMT65539 AWP65539 BGL65539 BQH65539 CAD65539 CJZ65539 CTV65539 DDR65539 DNN65539 DXJ65539 EHF65539 ERB65539 FAX65539 FKT65539 FUP65539 GEL65539 GOH65539 GYD65539 HHZ65539 HRV65539 IBR65539 ILN65539 IVJ65539 JFF65539 JPB65539 JYX65539 KIT65539 KSP65539 LCL65539 LMH65539 LWD65539 MFZ65539 MPV65539 MZR65539 NJN65539 NTJ65539 ODF65539 ONB65539 OWX65539 PGT65539 PQP65539 QAL65539 QKH65539 QUD65539 RDZ65539 RNV65539 RXR65539 SHN65539 SRJ65539 TBF65539 TLB65539 TUX65539 UET65539 UOP65539 UYL65539 VIH65539 VSD65539 WBZ65539 WLV65539 WVR65539 K130939 JF131075 TB131075 ACX131075 AMT131075 AWP131075 BGL131075 BQH131075 CAD131075 CJZ131075 CTV131075 DDR131075 DNN131075 DXJ131075 EHF131075 ERB131075 FAX131075 FKT131075 FUP131075 GEL131075 GOH131075 GYD131075 HHZ131075 HRV131075 IBR131075 ILN131075 IVJ131075 JFF131075 JPB131075 JYX131075 KIT131075 KSP131075 LCL131075 LMH131075 LWD131075 MFZ131075 MPV131075 MZR131075 NJN131075 NTJ131075 ODF131075 ONB131075 OWX131075 PGT131075 PQP131075 QAL131075 QKH131075 QUD131075 RDZ131075 RNV131075 RXR131075 SHN131075 SRJ131075 TBF131075 TLB131075 TUX131075 UET131075 UOP131075 UYL131075 VIH131075 VSD131075 WBZ131075 WLV131075 WVR131075 K196475 JF196611 TB196611 ACX196611 AMT196611 AWP196611 BGL196611 BQH196611 CAD196611 CJZ196611 CTV196611 DDR196611 DNN196611 DXJ196611 EHF196611 ERB196611 FAX196611 FKT196611 FUP196611 GEL196611 GOH196611 GYD196611 HHZ196611 HRV196611 IBR196611 ILN196611 IVJ196611 JFF196611 JPB196611 JYX196611 KIT196611 KSP196611 LCL196611 LMH196611 LWD196611 MFZ196611 MPV196611 MZR196611 NJN196611 NTJ196611 ODF196611 ONB196611 OWX196611 PGT196611 PQP196611 QAL196611 QKH196611 QUD196611 RDZ196611 RNV196611 RXR196611 SHN196611 SRJ196611 TBF196611 TLB196611 TUX196611 UET196611 UOP196611 UYL196611 VIH196611 VSD196611 WBZ196611 WLV196611 WVR196611 K262011 JF262147 TB262147 ACX262147 AMT262147 AWP262147 BGL262147 BQH262147 CAD262147 CJZ262147 CTV262147 DDR262147 DNN262147 DXJ262147 EHF262147 ERB262147 FAX262147 FKT262147 FUP262147 GEL262147 GOH262147 GYD262147 HHZ262147 HRV262147 IBR262147 ILN262147 IVJ262147 JFF262147 JPB262147 JYX262147 KIT262147 KSP262147 LCL262147 LMH262147 LWD262147 MFZ262147 MPV262147 MZR262147 NJN262147 NTJ262147 ODF262147 ONB262147 OWX262147 PGT262147 PQP262147 QAL262147 QKH262147 QUD262147 RDZ262147 RNV262147 RXR262147 SHN262147 SRJ262147 TBF262147 TLB262147 TUX262147 UET262147 UOP262147 UYL262147 VIH262147 VSD262147 WBZ262147 WLV262147 WVR262147 K327547 JF327683 TB327683 ACX327683 AMT327683 AWP327683 BGL327683 BQH327683 CAD327683 CJZ327683 CTV327683 DDR327683 DNN327683 DXJ327683 EHF327683 ERB327683 FAX327683 FKT327683 FUP327683 GEL327683 GOH327683 GYD327683 HHZ327683 HRV327683 IBR327683 ILN327683 IVJ327683 JFF327683 JPB327683 JYX327683 KIT327683 KSP327683 LCL327683 LMH327683 LWD327683 MFZ327683 MPV327683 MZR327683 NJN327683 NTJ327683 ODF327683 ONB327683 OWX327683 PGT327683 PQP327683 QAL327683 QKH327683 QUD327683 RDZ327683 RNV327683 RXR327683 SHN327683 SRJ327683 TBF327683 TLB327683 TUX327683 UET327683 UOP327683 UYL327683 VIH327683 VSD327683 WBZ327683 WLV327683 WVR327683 K393083 JF393219 TB393219 ACX393219 AMT393219 AWP393219 BGL393219 BQH393219 CAD393219 CJZ393219 CTV393219 DDR393219 DNN393219 DXJ393219 EHF393219 ERB393219 FAX393219 FKT393219 FUP393219 GEL393219 GOH393219 GYD393219 HHZ393219 HRV393219 IBR393219 ILN393219 IVJ393219 JFF393219 JPB393219 JYX393219 KIT393219 KSP393219 LCL393219 LMH393219 LWD393219 MFZ393219 MPV393219 MZR393219 NJN393219 NTJ393219 ODF393219 ONB393219 OWX393219 PGT393219 PQP393219 QAL393219 QKH393219 QUD393219 RDZ393219 RNV393219 RXR393219 SHN393219 SRJ393219 TBF393219 TLB393219 TUX393219 UET393219 UOP393219 UYL393219 VIH393219 VSD393219 WBZ393219 WLV393219 WVR393219 K458619 JF458755 TB458755 ACX458755 AMT458755 AWP458755 BGL458755 BQH458755 CAD458755 CJZ458755 CTV458755 DDR458755 DNN458755 DXJ458755 EHF458755 ERB458755 FAX458755 FKT458755 FUP458755 GEL458755 GOH458755 GYD458755 HHZ458755 HRV458755 IBR458755 ILN458755 IVJ458755 JFF458755 JPB458755 JYX458755 KIT458755 KSP458755 LCL458755 LMH458755 LWD458755 MFZ458755 MPV458755 MZR458755 NJN458755 NTJ458755 ODF458755 ONB458755 OWX458755 PGT458755 PQP458755 QAL458755 QKH458755 QUD458755 RDZ458755 RNV458755 RXR458755 SHN458755 SRJ458755 TBF458755 TLB458755 TUX458755 UET458755 UOP458755 UYL458755 VIH458755 VSD458755 WBZ458755 WLV458755 WVR458755 K524155 JF524291 TB524291 ACX524291 AMT524291 AWP524291 BGL524291 BQH524291 CAD524291 CJZ524291 CTV524291 DDR524291 DNN524291 DXJ524291 EHF524291 ERB524291 FAX524291 FKT524291 FUP524291 GEL524291 GOH524291 GYD524291 HHZ524291 HRV524291 IBR524291 ILN524291 IVJ524291 JFF524291 JPB524291 JYX524291 KIT524291 KSP524291 LCL524291 LMH524291 LWD524291 MFZ524291 MPV524291 MZR524291 NJN524291 NTJ524291 ODF524291 ONB524291 OWX524291 PGT524291 PQP524291 QAL524291 QKH524291 QUD524291 RDZ524291 RNV524291 RXR524291 SHN524291 SRJ524291 TBF524291 TLB524291 TUX524291 UET524291 UOP524291 UYL524291 VIH524291 VSD524291 WBZ524291 WLV524291 WVR524291 K589691 JF589827 TB589827 ACX589827 AMT589827 AWP589827 BGL589827 BQH589827 CAD589827 CJZ589827 CTV589827 DDR589827 DNN589827 DXJ589827 EHF589827 ERB589827 FAX589827 FKT589827 FUP589827 GEL589827 GOH589827 GYD589827 HHZ589827 HRV589827 IBR589827 ILN589827 IVJ589827 JFF589827 JPB589827 JYX589827 KIT589827 KSP589827 LCL589827 LMH589827 LWD589827 MFZ589827 MPV589827 MZR589827 NJN589827 NTJ589827 ODF589827 ONB589827 OWX589827 PGT589827 PQP589827 QAL589827 QKH589827 QUD589827 RDZ589827 RNV589827 RXR589827 SHN589827 SRJ589827 TBF589827 TLB589827 TUX589827 UET589827 UOP589827 UYL589827 VIH589827 VSD589827 WBZ589827 WLV589827 WVR589827 K655227 JF655363 TB655363 ACX655363 AMT655363 AWP655363 BGL655363 BQH655363 CAD655363 CJZ655363 CTV655363 DDR655363 DNN655363 DXJ655363 EHF655363 ERB655363 FAX655363 FKT655363 FUP655363 GEL655363 GOH655363 GYD655363 HHZ655363 HRV655363 IBR655363 ILN655363 IVJ655363 JFF655363 JPB655363 JYX655363 KIT655363 KSP655363 LCL655363 LMH655363 LWD655363 MFZ655363 MPV655363 MZR655363 NJN655363 NTJ655363 ODF655363 ONB655363 OWX655363 PGT655363 PQP655363 QAL655363 QKH655363 QUD655363 RDZ655363 RNV655363 RXR655363 SHN655363 SRJ655363 TBF655363 TLB655363 TUX655363 UET655363 UOP655363 UYL655363 VIH655363 VSD655363 WBZ655363 WLV655363 WVR655363 K720763 JF720899 TB720899 ACX720899 AMT720899 AWP720899 BGL720899 BQH720899 CAD720899 CJZ720899 CTV720899 DDR720899 DNN720899 DXJ720899 EHF720899 ERB720899 FAX720899 FKT720899 FUP720899 GEL720899 GOH720899 GYD720899 HHZ720899 HRV720899 IBR720899 ILN720899 IVJ720899 JFF720899 JPB720899 JYX720899 KIT720899 KSP720899 LCL720899 LMH720899 LWD720899 MFZ720899 MPV720899 MZR720899 NJN720899 NTJ720899 ODF720899 ONB720899 OWX720899 PGT720899 PQP720899 QAL720899 QKH720899 QUD720899 RDZ720899 RNV720899 RXR720899 SHN720899 SRJ720899 TBF720899 TLB720899 TUX720899 UET720899 UOP720899 UYL720899 VIH720899 VSD720899 WBZ720899 WLV720899 WVR720899 K786299 JF786435 TB786435 ACX786435 AMT786435 AWP786435 BGL786435 BQH786435 CAD786435 CJZ786435 CTV786435 DDR786435 DNN786435 DXJ786435 EHF786435 ERB786435 FAX786435 FKT786435 FUP786435 GEL786435 GOH786435 GYD786435 HHZ786435 HRV786435 IBR786435 ILN786435 IVJ786435 JFF786435 JPB786435 JYX786435 KIT786435 KSP786435 LCL786435 LMH786435 LWD786435 MFZ786435 MPV786435 MZR786435 NJN786435 NTJ786435 ODF786435 ONB786435 OWX786435 PGT786435 PQP786435 QAL786435 QKH786435 QUD786435 RDZ786435 RNV786435 RXR786435 SHN786435 SRJ786435 TBF786435 TLB786435 TUX786435 UET786435 UOP786435 UYL786435 VIH786435 VSD786435 WBZ786435 WLV786435 WVR786435 K851835 JF851971 TB851971 ACX851971 AMT851971 AWP851971 BGL851971 BQH851971 CAD851971 CJZ851971 CTV851971 DDR851971 DNN851971 DXJ851971 EHF851971 ERB851971 FAX851971 FKT851971 FUP851971 GEL851971 GOH851971 GYD851971 HHZ851971 HRV851971 IBR851971 ILN851971 IVJ851971 JFF851971 JPB851971 JYX851971 KIT851971 KSP851971 LCL851971 LMH851971 LWD851971 MFZ851971 MPV851971 MZR851971 NJN851971 NTJ851971 ODF851971 ONB851971 OWX851971 PGT851971 PQP851971 QAL851971 QKH851971 QUD851971 RDZ851971 RNV851971 RXR851971 SHN851971 SRJ851971 TBF851971 TLB851971 TUX851971 UET851971 UOP851971 UYL851971 VIH851971 VSD851971 WBZ851971 WLV851971 WVR851971 K917371 JF917507 TB917507 ACX917507 AMT917507 AWP917507 BGL917507 BQH917507 CAD917507 CJZ917507 CTV917507 DDR917507 DNN917507 DXJ917507 EHF917507 ERB917507 FAX917507 FKT917507 FUP917507 GEL917507 GOH917507 GYD917507 HHZ917507 HRV917507 IBR917507 ILN917507 IVJ917507 JFF917507 JPB917507 JYX917507 KIT917507 KSP917507 LCL917507 LMH917507 LWD917507 MFZ917507 MPV917507 MZR917507 NJN917507 NTJ917507 ODF917507 ONB917507 OWX917507 PGT917507 PQP917507 QAL917507 QKH917507 QUD917507 RDZ917507 RNV917507 RXR917507 SHN917507 SRJ917507 TBF917507 TLB917507 TUX917507 UET917507 UOP917507 UYL917507 VIH917507 VSD917507 WBZ917507 WLV917507 WVR917507 K982907 JF983043 TB983043 ACX983043 AMT983043 AWP983043 BGL983043 BQH983043 CAD983043 CJZ983043 CTV983043 DDR983043 DNN983043 DXJ983043 EHF983043 ERB983043 FAX983043 FKT983043 FUP983043 GEL983043 GOH983043 GYD983043 HHZ983043 HRV983043 IBR983043 ILN983043 IVJ983043 JFF983043 JPB983043 JYX983043 KIT983043 KSP983043 LCL983043 LMH983043 LWD983043 MFZ983043 MPV983043 MZR983043 NJN983043 NTJ983043 ODF983043 ONB983043 OWX983043 PGT983043 PQP983043 QAL983043 QKH983043 QUD983043 RDZ983043 RNV983043 RXR983043 SHN983043 SRJ983043 TBF983043 TLB983043 TUX983043 UET983043 UOP983043 UYL983043 VIH983043 VSD983043 WBZ983043 WLV983043 WVR983043" xr:uid="{D05BEE71-D7FF-410C-8C02-51DB469C4197}">
      <formula1>$N$9:$N$9</formula1>
    </dataValidation>
    <dataValidation type="list" allowBlank="1" showInputMessage="1" showErrorMessage="1" sqref="K8" xr:uid="{C177D457-2A60-4ED6-A5E8-D3A529016DEB}">
      <formula1>"2024,2025,2026,2027,2028"</formula1>
    </dataValidation>
  </dataValidations>
  <hyperlinks>
    <hyperlink ref="M9" r:id="rId1" display="https://www.dot.ny.gov/main/business-center/contractors/construction-division/fuel-asphalt-steel-price-adjustments?nd=nysdot" xr:uid="{5FFBA064-87E4-40D8-9390-33F0DEACEBF0}"/>
  </hyperlinks>
  <printOptions horizontalCentered="1"/>
  <pageMargins left="0.25" right="0.25" top="0.75" bottom="0.75" header="0.3" footer="0.3"/>
  <pageSetup scale="52" orientation="portrait" horizontalDpi="4294967295" r:id="rId2"/>
  <rowBreaks count="7" manualBreakCount="7">
    <brk id="17" min="1" max="7" man="1"/>
    <brk id="53" min="1" max="7" man="1"/>
    <brk id="71" min="1" max="7" man="1"/>
    <brk id="99" min="1" max="7" man="1"/>
    <brk id="110" min="1" max="7" man="1"/>
    <brk id="121" min="1" max="7" man="1"/>
    <brk id="143" min="1"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64916-DB97-4E73-B3F7-1E3DAF81A5E5}">
  <dimension ref="B1:Q155"/>
  <sheetViews>
    <sheetView showGridLines="0" showRowColHeaders="0" zoomScaleNormal="100" workbookViewId="0">
      <selection activeCell="B16" sqref="B16:H16"/>
    </sheetView>
  </sheetViews>
  <sheetFormatPr defaultColWidth="23.7109375" defaultRowHeight="12.75" x14ac:dyDescent="0.2"/>
  <cols>
    <col min="1" max="1" width="3.7109375" style="1" customWidth="1"/>
    <col min="2" max="2" width="28.42578125" style="1" customWidth="1"/>
    <col min="3" max="3" width="37.5703125" style="1" customWidth="1"/>
    <col min="4" max="4" width="17.42578125" style="1" customWidth="1"/>
    <col min="5" max="5" width="17.28515625" style="1" customWidth="1"/>
    <col min="6" max="6" width="23.7109375" style="1" customWidth="1"/>
    <col min="7" max="7" width="25.42578125" style="1" customWidth="1"/>
    <col min="8" max="8" width="19" style="1" customWidth="1"/>
    <col min="9" max="9" width="4.28515625" style="1" customWidth="1"/>
    <col min="10" max="11" width="22.5703125" style="2" hidden="1" customWidth="1"/>
    <col min="12" max="12" width="11.42578125" style="2" hidden="1" customWidth="1"/>
    <col min="13" max="13" width="25.5703125" style="1" hidden="1" customWidth="1"/>
    <col min="14" max="14" width="27.42578125" style="1" hidden="1" customWidth="1"/>
    <col min="15" max="15" width="22.5703125" style="1" customWidth="1"/>
    <col min="16" max="16" width="13.7109375" style="1" customWidth="1"/>
    <col min="17" max="250" width="9.28515625" style="1" customWidth="1"/>
    <col min="251" max="251" width="20" style="1" customWidth="1"/>
    <col min="252" max="252" width="32.7109375" style="1" customWidth="1"/>
    <col min="253" max="253" width="17.42578125" style="1" customWidth="1"/>
    <col min="254" max="254" width="17.28515625" style="1" customWidth="1"/>
    <col min="255" max="255" width="23.7109375" style="1"/>
    <col min="256" max="256" width="9.28515625" style="1" customWidth="1"/>
    <col min="257" max="257" width="28.42578125" style="1" customWidth="1"/>
    <col min="258" max="258" width="37.5703125" style="1" customWidth="1"/>
    <col min="259" max="259" width="17.42578125" style="1" customWidth="1"/>
    <col min="260" max="260" width="17.28515625" style="1" customWidth="1"/>
    <col min="261" max="261" width="23.7109375" style="1"/>
    <col min="262" max="262" width="25.42578125" style="1" customWidth="1"/>
    <col min="263" max="263" width="19" style="1" customWidth="1"/>
    <col min="264" max="279" width="0" style="1" hidden="1" customWidth="1"/>
    <col min="280" max="506" width="9.28515625" style="1" customWidth="1"/>
    <col min="507" max="507" width="20" style="1" customWidth="1"/>
    <col min="508" max="508" width="32.7109375" style="1" customWidth="1"/>
    <col min="509" max="509" width="17.42578125" style="1" customWidth="1"/>
    <col min="510" max="510" width="17.28515625" style="1" customWidth="1"/>
    <col min="511" max="511" width="23.7109375" style="1"/>
    <col min="512" max="512" width="9.28515625" style="1" customWidth="1"/>
    <col min="513" max="513" width="28.42578125" style="1" customWidth="1"/>
    <col min="514" max="514" width="37.5703125" style="1" customWidth="1"/>
    <col min="515" max="515" width="17.42578125" style="1" customWidth="1"/>
    <col min="516" max="516" width="17.28515625" style="1" customWidth="1"/>
    <col min="517" max="517" width="23.7109375" style="1"/>
    <col min="518" max="518" width="25.42578125" style="1" customWidth="1"/>
    <col min="519" max="519" width="19" style="1" customWidth="1"/>
    <col min="520" max="535" width="0" style="1" hidden="1" customWidth="1"/>
    <col min="536" max="762" width="9.28515625" style="1" customWidth="1"/>
    <col min="763" max="763" width="20" style="1" customWidth="1"/>
    <col min="764" max="764" width="32.7109375" style="1" customWidth="1"/>
    <col min="765" max="765" width="17.42578125" style="1" customWidth="1"/>
    <col min="766" max="766" width="17.28515625" style="1" customWidth="1"/>
    <col min="767" max="767" width="23.7109375" style="1"/>
    <col min="768" max="768" width="9.28515625" style="1" customWidth="1"/>
    <col min="769" max="769" width="28.42578125" style="1" customWidth="1"/>
    <col min="770" max="770" width="37.5703125" style="1" customWidth="1"/>
    <col min="771" max="771" width="17.42578125" style="1" customWidth="1"/>
    <col min="772" max="772" width="17.28515625" style="1" customWidth="1"/>
    <col min="773" max="773" width="23.7109375" style="1"/>
    <col min="774" max="774" width="25.42578125" style="1" customWidth="1"/>
    <col min="775" max="775" width="19" style="1" customWidth="1"/>
    <col min="776" max="791" width="0" style="1" hidden="1" customWidth="1"/>
    <col min="792" max="1018" width="9.28515625" style="1" customWidth="1"/>
    <col min="1019" max="1019" width="20" style="1" customWidth="1"/>
    <col min="1020" max="1020" width="32.7109375" style="1" customWidth="1"/>
    <col min="1021" max="1021" width="17.42578125" style="1" customWidth="1"/>
    <col min="1022" max="1022" width="17.28515625" style="1" customWidth="1"/>
    <col min="1023" max="1023" width="23.7109375" style="1"/>
    <col min="1024" max="1024" width="9.28515625" style="1" customWidth="1"/>
    <col min="1025" max="1025" width="28.42578125" style="1" customWidth="1"/>
    <col min="1026" max="1026" width="37.5703125" style="1" customWidth="1"/>
    <col min="1027" max="1027" width="17.42578125" style="1" customWidth="1"/>
    <col min="1028" max="1028" width="17.28515625" style="1" customWidth="1"/>
    <col min="1029" max="1029" width="23.7109375" style="1"/>
    <col min="1030" max="1030" width="25.42578125" style="1" customWidth="1"/>
    <col min="1031" max="1031" width="19" style="1" customWidth="1"/>
    <col min="1032" max="1047" width="0" style="1" hidden="1" customWidth="1"/>
    <col min="1048" max="1274" width="9.28515625" style="1" customWidth="1"/>
    <col min="1275" max="1275" width="20" style="1" customWidth="1"/>
    <col min="1276" max="1276" width="32.7109375" style="1" customWidth="1"/>
    <col min="1277" max="1277" width="17.42578125" style="1" customWidth="1"/>
    <col min="1278" max="1278" width="17.28515625" style="1" customWidth="1"/>
    <col min="1279" max="1279" width="23.7109375" style="1"/>
    <col min="1280" max="1280" width="9.28515625" style="1" customWidth="1"/>
    <col min="1281" max="1281" width="28.42578125" style="1" customWidth="1"/>
    <col min="1282" max="1282" width="37.5703125" style="1" customWidth="1"/>
    <col min="1283" max="1283" width="17.42578125" style="1" customWidth="1"/>
    <col min="1284" max="1284" width="17.28515625" style="1" customWidth="1"/>
    <col min="1285" max="1285" width="23.7109375" style="1"/>
    <col min="1286" max="1286" width="25.42578125" style="1" customWidth="1"/>
    <col min="1287" max="1287" width="19" style="1" customWidth="1"/>
    <col min="1288" max="1303" width="0" style="1" hidden="1" customWidth="1"/>
    <col min="1304" max="1530" width="9.28515625" style="1" customWidth="1"/>
    <col min="1531" max="1531" width="20" style="1" customWidth="1"/>
    <col min="1532" max="1532" width="32.7109375" style="1" customWidth="1"/>
    <col min="1533" max="1533" width="17.42578125" style="1" customWidth="1"/>
    <col min="1534" max="1534" width="17.28515625" style="1" customWidth="1"/>
    <col min="1535" max="1535" width="23.7109375" style="1"/>
    <col min="1536" max="1536" width="9.28515625" style="1" customWidth="1"/>
    <col min="1537" max="1537" width="28.42578125" style="1" customWidth="1"/>
    <col min="1538" max="1538" width="37.5703125" style="1" customWidth="1"/>
    <col min="1539" max="1539" width="17.42578125" style="1" customWidth="1"/>
    <col min="1540" max="1540" width="17.28515625" style="1" customWidth="1"/>
    <col min="1541" max="1541" width="23.7109375" style="1"/>
    <col min="1542" max="1542" width="25.42578125" style="1" customWidth="1"/>
    <col min="1543" max="1543" width="19" style="1" customWidth="1"/>
    <col min="1544" max="1559" width="0" style="1" hidden="1" customWidth="1"/>
    <col min="1560" max="1786" width="9.28515625" style="1" customWidth="1"/>
    <col min="1787" max="1787" width="20" style="1" customWidth="1"/>
    <col min="1788" max="1788" width="32.7109375" style="1" customWidth="1"/>
    <col min="1789" max="1789" width="17.42578125" style="1" customWidth="1"/>
    <col min="1790" max="1790" width="17.28515625" style="1" customWidth="1"/>
    <col min="1791" max="1791" width="23.7109375" style="1"/>
    <col min="1792" max="1792" width="9.28515625" style="1" customWidth="1"/>
    <col min="1793" max="1793" width="28.42578125" style="1" customWidth="1"/>
    <col min="1794" max="1794" width="37.5703125" style="1" customWidth="1"/>
    <col min="1795" max="1795" width="17.42578125" style="1" customWidth="1"/>
    <col min="1796" max="1796" width="17.28515625" style="1" customWidth="1"/>
    <col min="1797" max="1797" width="23.7109375" style="1"/>
    <col min="1798" max="1798" width="25.42578125" style="1" customWidth="1"/>
    <col min="1799" max="1799" width="19" style="1" customWidth="1"/>
    <col min="1800" max="1815" width="0" style="1" hidden="1" customWidth="1"/>
    <col min="1816" max="2042" width="9.28515625" style="1" customWidth="1"/>
    <col min="2043" max="2043" width="20" style="1" customWidth="1"/>
    <col min="2044" max="2044" width="32.7109375" style="1" customWidth="1"/>
    <col min="2045" max="2045" width="17.42578125" style="1" customWidth="1"/>
    <col min="2046" max="2046" width="17.28515625" style="1" customWidth="1"/>
    <col min="2047" max="2047" width="23.7109375" style="1"/>
    <col min="2048" max="2048" width="9.28515625" style="1" customWidth="1"/>
    <col min="2049" max="2049" width="28.42578125" style="1" customWidth="1"/>
    <col min="2050" max="2050" width="37.5703125" style="1" customWidth="1"/>
    <col min="2051" max="2051" width="17.42578125" style="1" customWidth="1"/>
    <col min="2052" max="2052" width="17.28515625" style="1" customWidth="1"/>
    <col min="2053" max="2053" width="23.7109375" style="1"/>
    <col min="2054" max="2054" width="25.42578125" style="1" customWidth="1"/>
    <col min="2055" max="2055" width="19" style="1" customWidth="1"/>
    <col min="2056" max="2071" width="0" style="1" hidden="1" customWidth="1"/>
    <col min="2072" max="2298" width="9.28515625" style="1" customWidth="1"/>
    <col min="2299" max="2299" width="20" style="1" customWidth="1"/>
    <col min="2300" max="2300" width="32.7109375" style="1" customWidth="1"/>
    <col min="2301" max="2301" width="17.42578125" style="1" customWidth="1"/>
    <col min="2302" max="2302" width="17.28515625" style="1" customWidth="1"/>
    <col min="2303" max="2303" width="23.7109375" style="1"/>
    <col min="2304" max="2304" width="9.28515625" style="1" customWidth="1"/>
    <col min="2305" max="2305" width="28.42578125" style="1" customWidth="1"/>
    <col min="2306" max="2306" width="37.5703125" style="1" customWidth="1"/>
    <col min="2307" max="2307" width="17.42578125" style="1" customWidth="1"/>
    <col min="2308" max="2308" width="17.28515625" style="1" customWidth="1"/>
    <col min="2309" max="2309" width="23.7109375" style="1"/>
    <col min="2310" max="2310" width="25.42578125" style="1" customWidth="1"/>
    <col min="2311" max="2311" width="19" style="1" customWidth="1"/>
    <col min="2312" max="2327" width="0" style="1" hidden="1" customWidth="1"/>
    <col min="2328" max="2554" width="9.28515625" style="1" customWidth="1"/>
    <col min="2555" max="2555" width="20" style="1" customWidth="1"/>
    <col min="2556" max="2556" width="32.7109375" style="1" customWidth="1"/>
    <col min="2557" max="2557" width="17.42578125" style="1" customWidth="1"/>
    <col min="2558" max="2558" width="17.28515625" style="1" customWidth="1"/>
    <col min="2559" max="2559" width="23.7109375" style="1"/>
    <col min="2560" max="2560" width="9.28515625" style="1" customWidth="1"/>
    <col min="2561" max="2561" width="28.42578125" style="1" customWidth="1"/>
    <col min="2562" max="2562" width="37.5703125" style="1" customWidth="1"/>
    <col min="2563" max="2563" width="17.42578125" style="1" customWidth="1"/>
    <col min="2564" max="2564" width="17.28515625" style="1" customWidth="1"/>
    <col min="2565" max="2565" width="23.7109375" style="1"/>
    <col min="2566" max="2566" width="25.42578125" style="1" customWidth="1"/>
    <col min="2567" max="2567" width="19" style="1" customWidth="1"/>
    <col min="2568" max="2583" width="0" style="1" hidden="1" customWidth="1"/>
    <col min="2584" max="2810" width="9.28515625" style="1" customWidth="1"/>
    <col min="2811" max="2811" width="20" style="1" customWidth="1"/>
    <col min="2812" max="2812" width="32.7109375" style="1" customWidth="1"/>
    <col min="2813" max="2813" width="17.42578125" style="1" customWidth="1"/>
    <col min="2814" max="2814" width="17.28515625" style="1" customWidth="1"/>
    <col min="2815" max="2815" width="23.7109375" style="1"/>
    <col min="2816" max="2816" width="9.28515625" style="1" customWidth="1"/>
    <col min="2817" max="2817" width="28.42578125" style="1" customWidth="1"/>
    <col min="2818" max="2818" width="37.5703125" style="1" customWidth="1"/>
    <col min="2819" max="2819" width="17.42578125" style="1" customWidth="1"/>
    <col min="2820" max="2820" width="17.28515625" style="1" customWidth="1"/>
    <col min="2821" max="2821" width="23.7109375" style="1"/>
    <col min="2822" max="2822" width="25.42578125" style="1" customWidth="1"/>
    <col min="2823" max="2823" width="19" style="1" customWidth="1"/>
    <col min="2824" max="2839" width="0" style="1" hidden="1" customWidth="1"/>
    <col min="2840" max="3066" width="9.28515625" style="1" customWidth="1"/>
    <col min="3067" max="3067" width="20" style="1" customWidth="1"/>
    <col min="3068" max="3068" width="32.7109375" style="1" customWidth="1"/>
    <col min="3069" max="3069" width="17.42578125" style="1" customWidth="1"/>
    <col min="3070" max="3070" width="17.28515625" style="1" customWidth="1"/>
    <col min="3071" max="3071" width="23.7109375" style="1"/>
    <col min="3072" max="3072" width="9.28515625" style="1" customWidth="1"/>
    <col min="3073" max="3073" width="28.42578125" style="1" customWidth="1"/>
    <col min="3074" max="3074" width="37.5703125" style="1" customWidth="1"/>
    <col min="3075" max="3075" width="17.42578125" style="1" customWidth="1"/>
    <col min="3076" max="3076" width="17.28515625" style="1" customWidth="1"/>
    <col min="3077" max="3077" width="23.7109375" style="1"/>
    <col min="3078" max="3078" width="25.42578125" style="1" customWidth="1"/>
    <col min="3079" max="3079" width="19" style="1" customWidth="1"/>
    <col min="3080" max="3095" width="0" style="1" hidden="1" customWidth="1"/>
    <col min="3096" max="3322" width="9.28515625" style="1" customWidth="1"/>
    <col min="3323" max="3323" width="20" style="1" customWidth="1"/>
    <col min="3324" max="3324" width="32.7109375" style="1" customWidth="1"/>
    <col min="3325" max="3325" width="17.42578125" style="1" customWidth="1"/>
    <col min="3326" max="3326" width="17.28515625" style="1" customWidth="1"/>
    <col min="3327" max="3327" width="23.7109375" style="1"/>
    <col min="3328" max="3328" width="9.28515625" style="1" customWidth="1"/>
    <col min="3329" max="3329" width="28.42578125" style="1" customWidth="1"/>
    <col min="3330" max="3330" width="37.5703125" style="1" customWidth="1"/>
    <col min="3331" max="3331" width="17.42578125" style="1" customWidth="1"/>
    <col min="3332" max="3332" width="17.28515625" style="1" customWidth="1"/>
    <col min="3333" max="3333" width="23.7109375" style="1"/>
    <col min="3334" max="3334" width="25.42578125" style="1" customWidth="1"/>
    <col min="3335" max="3335" width="19" style="1" customWidth="1"/>
    <col min="3336" max="3351" width="0" style="1" hidden="1" customWidth="1"/>
    <col min="3352" max="3578" width="9.28515625" style="1" customWidth="1"/>
    <col min="3579" max="3579" width="20" style="1" customWidth="1"/>
    <col min="3580" max="3580" width="32.7109375" style="1" customWidth="1"/>
    <col min="3581" max="3581" width="17.42578125" style="1" customWidth="1"/>
    <col min="3582" max="3582" width="17.28515625" style="1" customWidth="1"/>
    <col min="3583" max="3583" width="23.7109375" style="1"/>
    <col min="3584" max="3584" width="9.28515625" style="1" customWidth="1"/>
    <col min="3585" max="3585" width="28.42578125" style="1" customWidth="1"/>
    <col min="3586" max="3586" width="37.5703125" style="1" customWidth="1"/>
    <col min="3587" max="3587" width="17.42578125" style="1" customWidth="1"/>
    <col min="3588" max="3588" width="17.28515625" style="1" customWidth="1"/>
    <col min="3589" max="3589" width="23.7109375" style="1"/>
    <col min="3590" max="3590" width="25.42578125" style="1" customWidth="1"/>
    <col min="3591" max="3591" width="19" style="1" customWidth="1"/>
    <col min="3592" max="3607" width="0" style="1" hidden="1" customWidth="1"/>
    <col min="3608" max="3834" width="9.28515625" style="1" customWidth="1"/>
    <col min="3835" max="3835" width="20" style="1" customWidth="1"/>
    <col min="3836" max="3836" width="32.7109375" style="1" customWidth="1"/>
    <col min="3837" max="3837" width="17.42578125" style="1" customWidth="1"/>
    <col min="3838" max="3838" width="17.28515625" style="1" customWidth="1"/>
    <col min="3839" max="3839" width="23.7109375" style="1"/>
    <col min="3840" max="3840" width="9.28515625" style="1" customWidth="1"/>
    <col min="3841" max="3841" width="28.42578125" style="1" customWidth="1"/>
    <col min="3842" max="3842" width="37.5703125" style="1" customWidth="1"/>
    <col min="3843" max="3843" width="17.42578125" style="1" customWidth="1"/>
    <col min="3844" max="3844" width="17.28515625" style="1" customWidth="1"/>
    <col min="3845" max="3845" width="23.7109375" style="1"/>
    <col min="3846" max="3846" width="25.42578125" style="1" customWidth="1"/>
    <col min="3847" max="3847" width="19" style="1" customWidth="1"/>
    <col min="3848" max="3863" width="0" style="1" hidden="1" customWidth="1"/>
    <col min="3864" max="4090" width="9.28515625" style="1" customWidth="1"/>
    <col min="4091" max="4091" width="20" style="1" customWidth="1"/>
    <col min="4092" max="4092" width="32.7109375" style="1" customWidth="1"/>
    <col min="4093" max="4093" width="17.42578125" style="1" customWidth="1"/>
    <col min="4094" max="4094" width="17.28515625" style="1" customWidth="1"/>
    <col min="4095" max="4095" width="23.7109375" style="1"/>
    <col min="4096" max="4096" width="9.28515625" style="1" customWidth="1"/>
    <col min="4097" max="4097" width="28.42578125" style="1" customWidth="1"/>
    <col min="4098" max="4098" width="37.5703125" style="1" customWidth="1"/>
    <col min="4099" max="4099" width="17.42578125" style="1" customWidth="1"/>
    <col min="4100" max="4100" width="17.28515625" style="1" customWidth="1"/>
    <col min="4101" max="4101" width="23.7109375" style="1"/>
    <col min="4102" max="4102" width="25.42578125" style="1" customWidth="1"/>
    <col min="4103" max="4103" width="19" style="1" customWidth="1"/>
    <col min="4104" max="4119" width="0" style="1" hidden="1" customWidth="1"/>
    <col min="4120" max="4346" width="9.28515625" style="1" customWidth="1"/>
    <col min="4347" max="4347" width="20" style="1" customWidth="1"/>
    <col min="4348" max="4348" width="32.7109375" style="1" customWidth="1"/>
    <col min="4349" max="4349" width="17.42578125" style="1" customWidth="1"/>
    <col min="4350" max="4350" width="17.28515625" style="1" customWidth="1"/>
    <col min="4351" max="4351" width="23.7109375" style="1"/>
    <col min="4352" max="4352" width="9.28515625" style="1" customWidth="1"/>
    <col min="4353" max="4353" width="28.42578125" style="1" customWidth="1"/>
    <col min="4354" max="4354" width="37.5703125" style="1" customWidth="1"/>
    <col min="4355" max="4355" width="17.42578125" style="1" customWidth="1"/>
    <col min="4356" max="4356" width="17.28515625" style="1" customWidth="1"/>
    <col min="4357" max="4357" width="23.7109375" style="1"/>
    <col min="4358" max="4358" width="25.42578125" style="1" customWidth="1"/>
    <col min="4359" max="4359" width="19" style="1" customWidth="1"/>
    <col min="4360" max="4375" width="0" style="1" hidden="1" customWidth="1"/>
    <col min="4376" max="4602" width="9.28515625" style="1" customWidth="1"/>
    <col min="4603" max="4603" width="20" style="1" customWidth="1"/>
    <col min="4604" max="4604" width="32.7109375" style="1" customWidth="1"/>
    <col min="4605" max="4605" width="17.42578125" style="1" customWidth="1"/>
    <col min="4606" max="4606" width="17.28515625" style="1" customWidth="1"/>
    <col min="4607" max="4607" width="23.7109375" style="1"/>
    <col min="4608" max="4608" width="9.28515625" style="1" customWidth="1"/>
    <col min="4609" max="4609" width="28.42578125" style="1" customWidth="1"/>
    <col min="4610" max="4610" width="37.5703125" style="1" customWidth="1"/>
    <col min="4611" max="4611" width="17.42578125" style="1" customWidth="1"/>
    <col min="4612" max="4612" width="17.28515625" style="1" customWidth="1"/>
    <col min="4613" max="4613" width="23.7109375" style="1"/>
    <col min="4614" max="4614" width="25.42578125" style="1" customWidth="1"/>
    <col min="4615" max="4615" width="19" style="1" customWidth="1"/>
    <col min="4616" max="4631" width="0" style="1" hidden="1" customWidth="1"/>
    <col min="4632" max="4858" width="9.28515625" style="1" customWidth="1"/>
    <col min="4859" max="4859" width="20" style="1" customWidth="1"/>
    <col min="4860" max="4860" width="32.7109375" style="1" customWidth="1"/>
    <col min="4861" max="4861" width="17.42578125" style="1" customWidth="1"/>
    <col min="4862" max="4862" width="17.28515625" style="1" customWidth="1"/>
    <col min="4863" max="4863" width="23.7109375" style="1"/>
    <col min="4864" max="4864" width="9.28515625" style="1" customWidth="1"/>
    <col min="4865" max="4865" width="28.42578125" style="1" customWidth="1"/>
    <col min="4866" max="4866" width="37.5703125" style="1" customWidth="1"/>
    <col min="4867" max="4867" width="17.42578125" style="1" customWidth="1"/>
    <col min="4868" max="4868" width="17.28515625" style="1" customWidth="1"/>
    <col min="4869" max="4869" width="23.7109375" style="1"/>
    <col min="4870" max="4870" width="25.42578125" style="1" customWidth="1"/>
    <col min="4871" max="4871" width="19" style="1" customWidth="1"/>
    <col min="4872" max="4887" width="0" style="1" hidden="1" customWidth="1"/>
    <col min="4888" max="5114" width="9.28515625" style="1" customWidth="1"/>
    <col min="5115" max="5115" width="20" style="1" customWidth="1"/>
    <col min="5116" max="5116" width="32.7109375" style="1" customWidth="1"/>
    <col min="5117" max="5117" width="17.42578125" style="1" customWidth="1"/>
    <col min="5118" max="5118" width="17.28515625" style="1" customWidth="1"/>
    <col min="5119" max="5119" width="23.7109375" style="1"/>
    <col min="5120" max="5120" width="9.28515625" style="1" customWidth="1"/>
    <col min="5121" max="5121" width="28.42578125" style="1" customWidth="1"/>
    <col min="5122" max="5122" width="37.5703125" style="1" customWidth="1"/>
    <col min="5123" max="5123" width="17.42578125" style="1" customWidth="1"/>
    <col min="5124" max="5124" width="17.28515625" style="1" customWidth="1"/>
    <col min="5125" max="5125" width="23.7109375" style="1"/>
    <col min="5126" max="5126" width="25.42578125" style="1" customWidth="1"/>
    <col min="5127" max="5127" width="19" style="1" customWidth="1"/>
    <col min="5128" max="5143" width="0" style="1" hidden="1" customWidth="1"/>
    <col min="5144" max="5370" width="9.28515625" style="1" customWidth="1"/>
    <col min="5371" max="5371" width="20" style="1" customWidth="1"/>
    <col min="5372" max="5372" width="32.7109375" style="1" customWidth="1"/>
    <col min="5373" max="5373" width="17.42578125" style="1" customWidth="1"/>
    <col min="5374" max="5374" width="17.28515625" style="1" customWidth="1"/>
    <col min="5375" max="5375" width="23.7109375" style="1"/>
    <col min="5376" max="5376" width="9.28515625" style="1" customWidth="1"/>
    <col min="5377" max="5377" width="28.42578125" style="1" customWidth="1"/>
    <col min="5378" max="5378" width="37.5703125" style="1" customWidth="1"/>
    <col min="5379" max="5379" width="17.42578125" style="1" customWidth="1"/>
    <col min="5380" max="5380" width="17.28515625" style="1" customWidth="1"/>
    <col min="5381" max="5381" width="23.7109375" style="1"/>
    <col min="5382" max="5382" width="25.42578125" style="1" customWidth="1"/>
    <col min="5383" max="5383" width="19" style="1" customWidth="1"/>
    <col min="5384" max="5399" width="0" style="1" hidden="1" customWidth="1"/>
    <col min="5400" max="5626" width="9.28515625" style="1" customWidth="1"/>
    <col min="5627" max="5627" width="20" style="1" customWidth="1"/>
    <col min="5628" max="5628" width="32.7109375" style="1" customWidth="1"/>
    <col min="5629" max="5629" width="17.42578125" style="1" customWidth="1"/>
    <col min="5630" max="5630" width="17.28515625" style="1" customWidth="1"/>
    <col min="5631" max="5631" width="23.7109375" style="1"/>
    <col min="5632" max="5632" width="9.28515625" style="1" customWidth="1"/>
    <col min="5633" max="5633" width="28.42578125" style="1" customWidth="1"/>
    <col min="5634" max="5634" width="37.5703125" style="1" customWidth="1"/>
    <col min="5635" max="5635" width="17.42578125" style="1" customWidth="1"/>
    <col min="5636" max="5636" width="17.28515625" style="1" customWidth="1"/>
    <col min="5637" max="5637" width="23.7109375" style="1"/>
    <col min="5638" max="5638" width="25.42578125" style="1" customWidth="1"/>
    <col min="5639" max="5639" width="19" style="1" customWidth="1"/>
    <col min="5640" max="5655" width="0" style="1" hidden="1" customWidth="1"/>
    <col min="5656" max="5882" width="9.28515625" style="1" customWidth="1"/>
    <col min="5883" max="5883" width="20" style="1" customWidth="1"/>
    <col min="5884" max="5884" width="32.7109375" style="1" customWidth="1"/>
    <col min="5885" max="5885" width="17.42578125" style="1" customWidth="1"/>
    <col min="5886" max="5886" width="17.28515625" style="1" customWidth="1"/>
    <col min="5887" max="5887" width="23.7109375" style="1"/>
    <col min="5888" max="5888" width="9.28515625" style="1" customWidth="1"/>
    <col min="5889" max="5889" width="28.42578125" style="1" customWidth="1"/>
    <col min="5890" max="5890" width="37.5703125" style="1" customWidth="1"/>
    <col min="5891" max="5891" width="17.42578125" style="1" customWidth="1"/>
    <col min="5892" max="5892" width="17.28515625" style="1" customWidth="1"/>
    <col min="5893" max="5893" width="23.7109375" style="1"/>
    <col min="5894" max="5894" width="25.42578125" style="1" customWidth="1"/>
    <col min="5895" max="5895" width="19" style="1" customWidth="1"/>
    <col min="5896" max="5911" width="0" style="1" hidden="1" customWidth="1"/>
    <col min="5912" max="6138" width="9.28515625" style="1" customWidth="1"/>
    <col min="6139" max="6139" width="20" style="1" customWidth="1"/>
    <col min="6140" max="6140" width="32.7109375" style="1" customWidth="1"/>
    <col min="6141" max="6141" width="17.42578125" style="1" customWidth="1"/>
    <col min="6142" max="6142" width="17.28515625" style="1" customWidth="1"/>
    <col min="6143" max="6143" width="23.7109375" style="1"/>
    <col min="6144" max="6144" width="9.28515625" style="1" customWidth="1"/>
    <col min="6145" max="6145" width="28.42578125" style="1" customWidth="1"/>
    <col min="6146" max="6146" width="37.5703125" style="1" customWidth="1"/>
    <col min="6147" max="6147" width="17.42578125" style="1" customWidth="1"/>
    <col min="6148" max="6148" width="17.28515625" style="1" customWidth="1"/>
    <col min="6149" max="6149" width="23.7109375" style="1"/>
    <col min="6150" max="6150" width="25.42578125" style="1" customWidth="1"/>
    <col min="6151" max="6151" width="19" style="1" customWidth="1"/>
    <col min="6152" max="6167" width="0" style="1" hidden="1" customWidth="1"/>
    <col min="6168" max="6394" width="9.28515625" style="1" customWidth="1"/>
    <col min="6395" max="6395" width="20" style="1" customWidth="1"/>
    <col min="6396" max="6396" width="32.7109375" style="1" customWidth="1"/>
    <col min="6397" max="6397" width="17.42578125" style="1" customWidth="1"/>
    <col min="6398" max="6398" width="17.28515625" style="1" customWidth="1"/>
    <col min="6399" max="6399" width="23.7109375" style="1"/>
    <col min="6400" max="6400" width="9.28515625" style="1" customWidth="1"/>
    <col min="6401" max="6401" width="28.42578125" style="1" customWidth="1"/>
    <col min="6402" max="6402" width="37.5703125" style="1" customWidth="1"/>
    <col min="6403" max="6403" width="17.42578125" style="1" customWidth="1"/>
    <col min="6404" max="6404" width="17.28515625" style="1" customWidth="1"/>
    <col min="6405" max="6405" width="23.7109375" style="1"/>
    <col min="6406" max="6406" width="25.42578125" style="1" customWidth="1"/>
    <col min="6407" max="6407" width="19" style="1" customWidth="1"/>
    <col min="6408" max="6423" width="0" style="1" hidden="1" customWidth="1"/>
    <col min="6424" max="6650" width="9.28515625" style="1" customWidth="1"/>
    <col min="6651" max="6651" width="20" style="1" customWidth="1"/>
    <col min="6652" max="6652" width="32.7109375" style="1" customWidth="1"/>
    <col min="6653" max="6653" width="17.42578125" style="1" customWidth="1"/>
    <col min="6654" max="6654" width="17.28515625" style="1" customWidth="1"/>
    <col min="6655" max="6655" width="23.7109375" style="1"/>
    <col min="6656" max="6656" width="9.28515625" style="1" customWidth="1"/>
    <col min="6657" max="6657" width="28.42578125" style="1" customWidth="1"/>
    <col min="6658" max="6658" width="37.5703125" style="1" customWidth="1"/>
    <col min="6659" max="6659" width="17.42578125" style="1" customWidth="1"/>
    <col min="6660" max="6660" width="17.28515625" style="1" customWidth="1"/>
    <col min="6661" max="6661" width="23.7109375" style="1"/>
    <col min="6662" max="6662" width="25.42578125" style="1" customWidth="1"/>
    <col min="6663" max="6663" width="19" style="1" customWidth="1"/>
    <col min="6664" max="6679" width="0" style="1" hidden="1" customWidth="1"/>
    <col min="6680" max="6906" width="9.28515625" style="1" customWidth="1"/>
    <col min="6907" max="6907" width="20" style="1" customWidth="1"/>
    <col min="6908" max="6908" width="32.7109375" style="1" customWidth="1"/>
    <col min="6909" max="6909" width="17.42578125" style="1" customWidth="1"/>
    <col min="6910" max="6910" width="17.28515625" style="1" customWidth="1"/>
    <col min="6911" max="6911" width="23.7109375" style="1"/>
    <col min="6912" max="6912" width="9.28515625" style="1" customWidth="1"/>
    <col min="6913" max="6913" width="28.42578125" style="1" customWidth="1"/>
    <col min="6914" max="6914" width="37.5703125" style="1" customWidth="1"/>
    <col min="6915" max="6915" width="17.42578125" style="1" customWidth="1"/>
    <col min="6916" max="6916" width="17.28515625" style="1" customWidth="1"/>
    <col min="6917" max="6917" width="23.7109375" style="1"/>
    <col min="6918" max="6918" width="25.42578125" style="1" customWidth="1"/>
    <col min="6919" max="6919" width="19" style="1" customWidth="1"/>
    <col min="6920" max="6935" width="0" style="1" hidden="1" customWidth="1"/>
    <col min="6936" max="7162" width="9.28515625" style="1" customWidth="1"/>
    <col min="7163" max="7163" width="20" style="1" customWidth="1"/>
    <col min="7164" max="7164" width="32.7109375" style="1" customWidth="1"/>
    <col min="7165" max="7165" width="17.42578125" style="1" customWidth="1"/>
    <col min="7166" max="7166" width="17.28515625" style="1" customWidth="1"/>
    <col min="7167" max="7167" width="23.7109375" style="1"/>
    <col min="7168" max="7168" width="9.28515625" style="1" customWidth="1"/>
    <col min="7169" max="7169" width="28.42578125" style="1" customWidth="1"/>
    <col min="7170" max="7170" width="37.5703125" style="1" customWidth="1"/>
    <col min="7171" max="7171" width="17.42578125" style="1" customWidth="1"/>
    <col min="7172" max="7172" width="17.28515625" style="1" customWidth="1"/>
    <col min="7173" max="7173" width="23.7109375" style="1"/>
    <col min="7174" max="7174" width="25.42578125" style="1" customWidth="1"/>
    <col min="7175" max="7175" width="19" style="1" customWidth="1"/>
    <col min="7176" max="7191" width="0" style="1" hidden="1" customWidth="1"/>
    <col min="7192" max="7418" width="9.28515625" style="1" customWidth="1"/>
    <col min="7419" max="7419" width="20" style="1" customWidth="1"/>
    <col min="7420" max="7420" width="32.7109375" style="1" customWidth="1"/>
    <col min="7421" max="7421" width="17.42578125" style="1" customWidth="1"/>
    <col min="7422" max="7422" width="17.28515625" style="1" customWidth="1"/>
    <col min="7423" max="7423" width="23.7109375" style="1"/>
    <col min="7424" max="7424" width="9.28515625" style="1" customWidth="1"/>
    <col min="7425" max="7425" width="28.42578125" style="1" customWidth="1"/>
    <col min="7426" max="7426" width="37.5703125" style="1" customWidth="1"/>
    <col min="7427" max="7427" width="17.42578125" style="1" customWidth="1"/>
    <col min="7428" max="7428" width="17.28515625" style="1" customWidth="1"/>
    <col min="7429" max="7429" width="23.7109375" style="1"/>
    <col min="7430" max="7430" width="25.42578125" style="1" customWidth="1"/>
    <col min="7431" max="7431" width="19" style="1" customWidth="1"/>
    <col min="7432" max="7447" width="0" style="1" hidden="1" customWidth="1"/>
    <col min="7448" max="7674" width="9.28515625" style="1" customWidth="1"/>
    <col min="7675" max="7675" width="20" style="1" customWidth="1"/>
    <col min="7676" max="7676" width="32.7109375" style="1" customWidth="1"/>
    <col min="7677" max="7677" width="17.42578125" style="1" customWidth="1"/>
    <col min="7678" max="7678" width="17.28515625" style="1" customWidth="1"/>
    <col min="7679" max="7679" width="23.7109375" style="1"/>
    <col min="7680" max="7680" width="9.28515625" style="1" customWidth="1"/>
    <col min="7681" max="7681" width="28.42578125" style="1" customWidth="1"/>
    <col min="7682" max="7682" width="37.5703125" style="1" customWidth="1"/>
    <col min="7683" max="7683" width="17.42578125" style="1" customWidth="1"/>
    <col min="7684" max="7684" width="17.28515625" style="1" customWidth="1"/>
    <col min="7685" max="7685" width="23.7109375" style="1"/>
    <col min="7686" max="7686" width="25.42578125" style="1" customWidth="1"/>
    <col min="7687" max="7687" width="19" style="1" customWidth="1"/>
    <col min="7688" max="7703" width="0" style="1" hidden="1" customWidth="1"/>
    <col min="7704" max="7930" width="9.28515625" style="1" customWidth="1"/>
    <col min="7931" max="7931" width="20" style="1" customWidth="1"/>
    <col min="7932" max="7932" width="32.7109375" style="1" customWidth="1"/>
    <col min="7933" max="7933" width="17.42578125" style="1" customWidth="1"/>
    <col min="7934" max="7934" width="17.28515625" style="1" customWidth="1"/>
    <col min="7935" max="7935" width="23.7109375" style="1"/>
    <col min="7936" max="7936" width="9.28515625" style="1" customWidth="1"/>
    <col min="7937" max="7937" width="28.42578125" style="1" customWidth="1"/>
    <col min="7938" max="7938" width="37.5703125" style="1" customWidth="1"/>
    <col min="7939" max="7939" width="17.42578125" style="1" customWidth="1"/>
    <col min="7940" max="7940" width="17.28515625" style="1" customWidth="1"/>
    <col min="7941" max="7941" width="23.7109375" style="1"/>
    <col min="7942" max="7942" width="25.42578125" style="1" customWidth="1"/>
    <col min="7943" max="7943" width="19" style="1" customWidth="1"/>
    <col min="7944" max="7959" width="0" style="1" hidden="1" customWidth="1"/>
    <col min="7960" max="8186" width="9.28515625" style="1" customWidth="1"/>
    <col min="8187" max="8187" width="20" style="1" customWidth="1"/>
    <col min="8188" max="8188" width="32.7109375" style="1" customWidth="1"/>
    <col min="8189" max="8189" width="17.42578125" style="1" customWidth="1"/>
    <col min="8190" max="8190" width="17.28515625" style="1" customWidth="1"/>
    <col min="8191" max="8191" width="23.7109375" style="1"/>
    <col min="8192" max="8192" width="9.28515625" style="1" customWidth="1"/>
    <col min="8193" max="8193" width="28.42578125" style="1" customWidth="1"/>
    <col min="8194" max="8194" width="37.5703125" style="1" customWidth="1"/>
    <col min="8195" max="8195" width="17.42578125" style="1" customWidth="1"/>
    <col min="8196" max="8196" width="17.28515625" style="1" customWidth="1"/>
    <col min="8197" max="8197" width="23.7109375" style="1"/>
    <col min="8198" max="8198" width="25.42578125" style="1" customWidth="1"/>
    <col min="8199" max="8199" width="19" style="1" customWidth="1"/>
    <col min="8200" max="8215" width="0" style="1" hidden="1" customWidth="1"/>
    <col min="8216" max="8442" width="9.28515625" style="1" customWidth="1"/>
    <col min="8443" max="8443" width="20" style="1" customWidth="1"/>
    <col min="8444" max="8444" width="32.7109375" style="1" customWidth="1"/>
    <col min="8445" max="8445" width="17.42578125" style="1" customWidth="1"/>
    <col min="8446" max="8446" width="17.28515625" style="1" customWidth="1"/>
    <col min="8447" max="8447" width="23.7109375" style="1"/>
    <col min="8448" max="8448" width="9.28515625" style="1" customWidth="1"/>
    <col min="8449" max="8449" width="28.42578125" style="1" customWidth="1"/>
    <col min="8450" max="8450" width="37.5703125" style="1" customWidth="1"/>
    <col min="8451" max="8451" width="17.42578125" style="1" customWidth="1"/>
    <col min="8452" max="8452" width="17.28515625" style="1" customWidth="1"/>
    <col min="8453" max="8453" width="23.7109375" style="1"/>
    <col min="8454" max="8454" width="25.42578125" style="1" customWidth="1"/>
    <col min="8455" max="8455" width="19" style="1" customWidth="1"/>
    <col min="8456" max="8471" width="0" style="1" hidden="1" customWidth="1"/>
    <col min="8472" max="8698" width="9.28515625" style="1" customWidth="1"/>
    <col min="8699" max="8699" width="20" style="1" customWidth="1"/>
    <col min="8700" max="8700" width="32.7109375" style="1" customWidth="1"/>
    <col min="8701" max="8701" width="17.42578125" style="1" customWidth="1"/>
    <col min="8702" max="8702" width="17.28515625" style="1" customWidth="1"/>
    <col min="8703" max="8703" width="23.7109375" style="1"/>
    <col min="8704" max="8704" width="9.28515625" style="1" customWidth="1"/>
    <col min="8705" max="8705" width="28.42578125" style="1" customWidth="1"/>
    <col min="8706" max="8706" width="37.5703125" style="1" customWidth="1"/>
    <col min="8707" max="8707" width="17.42578125" style="1" customWidth="1"/>
    <col min="8708" max="8708" width="17.28515625" style="1" customWidth="1"/>
    <col min="8709" max="8709" width="23.7109375" style="1"/>
    <col min="8710" max="8710" width="25.42578125" style="1" customWidth="1"/>
    <col min="8711" max="8711" width="19" style="1" customWidth="1"/>
    <col min="8712" max="8727" width="0" style="1" hidden="1" customWidth="1"/>
    <col min="8728" max="8954" width="9.28515625" style="1" customWidth="1"/>
    <col min="8955" max="8955" width="20" style="1" customWidth="1"/>
    <col min="8956" max="8956" width="32.7109375" style="1" customWidth="1"/>
    <col min="8957" max="8957" width="17.42578125" style="1" customWidth="1"/>
    <col min="8958" max="8958" width="17.28515625" style="1" customWidth="1"/>
    <col min="8959" max="8959" width="23.7109375" style="1"/>
    <col min="8960" max="8960" width="9.28515625" style="1" customWidth="1"/>
    <col min="8961" max="8961" width="28.42578125" style="1" customWidth="1"/>
    <col min="8962" max="8962" width="37.5703125" style="1" customWidth="1"/>
    <col min="8963" max="8963" width="17.42578125" style="1" customWidth="1"/>
    <col min="8964" max="8964" width="17.28515625" style="1" customWidth="1"/>
    <col min="8965" max="8965" width="23.7109375" style="1"/>
    <col min="8966" max="8966" width="25.42578125" style="1" customWidth="1"/>
    <col min="8967" max="8967" width="19" style="1" customWidth="1"/>
    <col min="8968" max="8983" width="0" style="1" hidden="1" customWidth="1"/>
    <col min="8984" max="9210" width="9.28515625" style="1" customWidth="1"/>
    <col min="9211" max="9211" width="20" style="1" customWidth="1"/>
    <col min="9212" max="9212" width="32.7109375" style="1" customWidth="1"/>
    <col min="9213" max="9213" width="17.42578125" style="1" customWidth="1"/>
    <col min="9214" max="9214" width="17.28515625" style="1" customWidth="1"/>
    <col min="9215" max="9215" width="23.7109375" style="1"/>
    <col min="9216" max="9216" width="9.28515625" style="1" customWidth="1"/>
    <col min="9217" max="9217" width="28.42578125" style="1" customWidth="1"/>
    <col min="9218" max="9218" width="37.5703125" style="1" customWidth="1"/>
    <col min="9219" max="9219" width="17.42578125" style="1" customWidth="1"/>
    <col min="9220" max="9220" width="17.28515625" style="1" customWidth="1"/>
    <col min="9221" max="9221" width="23.7109375" style="1"/>
    <col min="9222" max="9222" width="25.42578125" style="1" customWidth="1"/>
    <col min="9223" max="9223" width="19" style="1" customWidth="1"/>
    <col min="9224" max="9239" width="0" style="1" hidden="1" customWidth="1"/>
    <col min="9240" max="9466" width="9.28515625" style="1" customWidth="1"/>
    <col min="9467" max="9467" width="20" style="1" customWidth="1"/>
    <col min="9468" max="9468" width="32.7109375" style="1" customWidth="1"/>
    <col min="9469" max="9469" width="17.42578125" style="1" customWidth="1"/>
    <col min="9470" max="9470" width="17.28515625" style="1" customWidth="1"/>
    <col min="9471" max="9471" width="23.7109375" style="1"/>
    <col min="9472" max="9472" width="9.28515625" style="1" customWidth="1"/>
    <col min="9473" max="9473" width="28.42578125" style="1" customWidth="1"/>
    <col min="9474" max="9474" width="37.5703125" style="1" customWidth="1"/>
    <col min="9475" max="9475" width="17.42578125" style="1" customWidth="1"/>
    <col min="9476" max="9476" width="17.28515625" style="1" customWidth="1"/>
    <col min="9477" max="9477" width="23.7109375" style="1"/>
    <col min="9478" max="9478" width="25.42578125" style="1" customWidth="1"/>
    <col min="9479" max="9479" width="19" style="1" customWidth="1"/>
    <col min="9480" max="9495" width="0" style="1" hidden="1" customWidth="1"/>
    <col min="9496" max="9722" width="9.28515625" style="1" customWidth="1"/>
    <col min="9723" max="9723" width="20" style="1" customWidth="1"/>
    <col min="9724" max="9724" width="32.7109375" style="1" customWidth="1"/>
    <col min="9725" max="9725" width="17.42578125" style="1" customWidth="1"/>
    <col min="9726" max="9726" width="17.28515625" style="1" customWidth="1"/>
    <col min="9727" max="9727" width="23.7109375" style="1"/>
    <col min="9728" max="9728" width="9.28515625" style="1" customWidth="1"/>
    <col min="9729" max="9729" width="28.42578125" style="1" customWidth="1"/>
    <col min="9730" max="9730" width="37.5703125" style="1" customWidth="1"/>
    <col min="9731" max="9731" width="17.42578125" style="1" customWidth="1"/>
    <col min="9732" max="9732" width="17.28515625" style="1" customWidth="1"/>
    <col min="9733" max="9733" width="23.7109375" style="1"/>
    <col min="9734" max="9734" width="25.42578125" style="1" customWidth="1"/>
    <col min="9735" max="9735" width="19" style="1" customWidth="1"/>
    <col min="9736" max="9751" width="0" style="1" hidden="1" customWidth="1"/>
    <col min="9752" max="9978" width="9.28515625" style="1" customWidth="1"/>
    <col min="9979" max="9979" width="20" style="1" customWidth="1"/>
    <col min="9980" max="9980" width="32.7109375" style="1" customWidth="1"/>
    <col min="9981" max="9981" width="17.42578125" style="1" customWidth="1"/>
    <col min="9982" max="9982" width="17.28515625" style="1" customWidth="1"/>
    <col min="9983" max="9983" width="23.7109375" style="1"/>
    <col min="9984" max="9984" width="9.28515625" style="1" customWidth="1"/>
    <col min="9985" max="9985" width="28.42578125" style="1" customWidth="1"/>
    <col min="9986" max="9986" width="37.5703125" style="1" customWidth="1"/>
    <col min="9987" max="9987" width="17.42578125" style="1" customWidth="1"/>
    <col min="9988" max="9988" width="17.28515625" style="1" customWidth="1"/>
    <col min="9989" max="9989" width="23.7109375" style="1"/>
    <col min="9990" max="9990" width="25.42578125" style="1" customWidth="1"/>
    <col min="9991" max="9991" width="19" style="1" customWidth="1"/>
    <col min="9992" max="10007" width="0" style="1" hidden="1" customWidth="1"/>
    <col min="10008" max="10234" width="9.28515625" style="1" customWidth="1"/>
    <col min="10235" max="10235" width="20" style="1" customWidth="1"/>
    <col min="10236" max="10236" width="32.7109375" style="1" customWidth="1"/>
    <col min="10237" max="10237" width="17.42578125" style="1" customWidth="1"/>
    <col min="10238" max="10238" width="17.28515625" style="1" customWidth="1"/>
    <col min="10239" max="10239" width="23.7109375" style="1"/>
    <col min="10240" max="10240" width="9.28515625" style="1" customWidth="1"/>
    <col min="10241" max="10241" width="28.42578125" style="1" customWidth="1"/>
    <col min="10242" max="10242" width="37.5703125" style="1" customWidth="1"/>
    <col min="10243" max="10243" width="17.42578125" style="1" customWidth="1"/>
    <col min="10244" max="10244" width="17.28515625" style="1" customWidth="1"/>
    <col min="10245" max="10245" width="23.7109375" style="1"/>
    <col min="10246" max="10246" width="25.42578125" style="1" customWidth="1"/>
    <col min="10247" max="10247" width="19" style="1" customWidth="1"/>
    <col min="10248" max="10263" width="0" style="1" hidden="1" customWidth="1"/>
    <col min="10264" max="10490" width="9.28515625" style="1" customWidth="1"/>
    <col min="10491" max="10491" width="20" style="1" customWidth="1"/>
    <col min="10492" max="10492" width="32.7109375" style="1" customWidth="1"/>
    <col min="10493" max="10493" width="17.42578125" style="1" customWidth="1"/>
    <col min="10494" max="10494" width="17.28515625" style="1" customWidth="1"/>
    <col min="10495" max="10495" width="23.7109375" style="1"/>
    <col min="10496" max="10496" width="9.28515625" style="1" customWidth="1"/>
    <col min="10497" max="10497" width="28.42578125" style="1" customWidth="1"/>
    <col min="10498" max="10498" width="37.5703125" style="1" customWidth="1"/>
    <col min="10499" max="10499" width="17.42578125" style="1" customWidth="1"/>
    <col min="10500" max="10500" width="17.28515625" style="1" customWidth="1"/>
    <col min="10501" max="10501" width="23.7109375" style="1"/>
    <col min="10502" max="10502" width="25.42578125" style="1" customWidth="1"/>
    <col min="10503" max="10503" width="19" style="1" customWidth="1"/>
    <col min="10504" max="10519" width="0" style="1" hidden="1" customWidth="1"/>
    <col min="10520" max="10746" width="9.28515625" style="1" customWidth="1"/>
    <col min="10747" max="10747" width="20" style="1" customWidth="1"/>
    <col min="10748" max="10748" width="32.7109375" style="1" customWidth="1"/>
    <col min="10749" max="10749" width="17.42578125" style="1" customWidth="1"/>
    <col min="10750" max="10750" width="17.28515625" style="1" customWidth="1"/>
    <col min="10751" max="10751" width="23.7109375" style="1"/>
    <col min="10752" max="10752" width="9.28515625" style="1" customWidth="1"/>
    <col min="10753" max="10753" width="28.42578125" style="1" customWidth="1"/>
    <col min="10754" max="10754" width="37.5703125" style="1" customWidth="1"/>
    <col min="10755" max="10755" width="17.42578125" style="1" customWidth="1"/>
    <col min="10756" max="10756" width="17.28515625" style="1" customWidth="1"/>
    <col min="10757" max="10757" width="23.7109375" style="1"/>
    <col min="10758" max="10758" width="25.42578125" style="1" customWidth="1"/>
    <col min="10759" max="10759" width="19" style="1" customWidth="1"/>
    <col min="10760" max="10775" width="0" style="1" hidden="1" customWidth="1"/>
    <col min="10776" max="11002" width="9.28515625" style="1" customWidth="1"/>
    <col min="11003" max="11003" width="20" style="1" customWidth="1"/>
    <col min="11004" max="11004" width="32.7109375" style="1" customWidth="1"/>
    <col min="11005" max="11005" width="17.42578125" style="1" customWidth="1"/>
    <col min="11006" max="11006" width="17.28515625" style="1" customWidth="1"/>
    <col min="11007" max="11007" width="23.7109375" style="1"/>
    <col min="11008" max="11008" width="9.28515625" style="1" customWidth="1"/>
    <col min="11009" max="11009" width="28.42578125" style="1" customWidth="1"/>
    <col min="11010" max="11010" width="37.5703125" style="1" customWidth="1"/>
    <col min="11011" max="11011" width="17.42578125" style="1" customWidth="1"/>
    <col min="11012" max="11012" width="17.28515625" style="1" customWidth="1"/>
    <col min="11013" max="11013" width="23.7109375" style="1"/>
    <col min="11014" max="11014" width="25.42578125" style="1" customWidth="1"/>
    <col min="11015" max="11015" width="19" style="1" customWidth="1"/>
    <col min="11016" max="11031" width="0" style="1" hidden="1" customWidth="1"/>
    <col min="11032" max="11258" width="9.28515625" style="1" customWidth="1"/>
    <col min="11259" max="11259" width="20" style="1" customWidth="1"/>
    <col min="11260" max="11260" width="32.7109375" style="1" customWidth="1"/>
    <col min="11261" max="11261" width="17.42578125" style="1" customWidth="1"/>
    <col min="11262" max="11262" width="17.28515625" style="1" customWidth="1"/>
    <col min="11263" max="11263" width="23.7109375" style="1"/>
    <col min="11264" max="11264" width="9.28515625" style="1" customWidth="1"/>
    <col min="11265" max="11265" width="28.42578125" style="1" customWidth="1"/>
    <col min="11266" max="11266" width="37.5703125" style="1" customWidth="1"/>
    <col min="11267" max="11267" width="17.42578125" style="1" customWidth="1"/>
    <col min="11268" max="11268" width="17.28515625" style="1" customWidth="1"/>
    <col min="11269" max="11269" width="23.7109375" style="1"/>
    <col min="11270" max="11270" width="25.42578125" style="1" customWidth="1"/>
    <col min="11271" max="11271" width="19" style="1" customWidth="1"/>
    <col min="11272" max="11287" width="0" style="1" hidden="1" customWidth="1"/>
    <col min="11288" max="11514" width="9.28515625" style="1" customWidth="1"/>
    <col min="11515" max="11515" width="20" style="1" customWidth="1"/>
    <col min="11516" max="11516" width="32.7109375" style="1" customWidth="1"/>
    <col min="11517" max="11517" width="17.42578125" style="1" customWidth="1"/>
    <col min="11518" max="11518" width="17.28515625" style="1" customWidth="1"/>
    <col min="11519" max="11519" width="23.7109375" style="1"/>
    <col min="11520" max="11520" width="9.28515625" style="1" customWidth="1"/>
    <col min="11521" max="11521" width="28.42578125" style="1" customWidth="1"/>
    <col min="11522" max="11522" width="37.5703125" style="1" customWidth="1"/>
    <col min="11523" max="11523" width="17.42578125" style="1" customWidth="1"/>
    <col min="11524" max="11524" width="17.28515625" style="1" customWidth="1"/>
    <col min="11525" max="11525" width="23.7109375" style="1"/>
    <col min="11526" max="11526" width="25.42578125" style="1" customWidth="1"/>
    <col min="11527" max="11527" width="19" style="1" customWidth="1"/>
    <col min="11528" max="11543" width="0" style="1" hidden="1" customWidth="1"/>
    <col min="11544" max="11770" width="9.28515625" style="1" customWidth="1"/>
    <col min="11771" max="11771" width="20" style="1" customWidth="1"/>
    <col min="11772" max="11772" width="32.7109375" style="1" customWidth="1"/>
    <col min="11773" max="11773" width="17.42578125" style="1" customWidth="1"/>
    <col min="11774" max="11774" width="17.28515625" style="1" customWidth="1"/>
    <col min="11775" max="11775" width="23.7109375" style="1"/>
    <col min="11776" max="11776" width="9.28515625" style="1" customWidth="1"/>
    <col min="11777" max="11777" width="28.42578125" style="1" customWidth="1"/>
    <col min="11778" max="11778" width="37.5703125" style="1" customWidth="1"/>
    <col min="11779" max="11779" width="17.42578125" style="1" customWidth="1"/>
    <col min="11780" max="11780" width="17.28515625" style="1" customWidth="1"/>
    <col min="11781" max="11781" width="23.7109375" style="1"/>
    <col min="11782" max="11782" width="25.42578125" style="1" customWidth="1"/>
    <col min="11783" max="11783" width="19" style="1" customWidth="1"/>
    <col min="11784" max="11799" width="0" style="1" hidden="1" customWidth="1"/>
    <col min="11800" max="12026" width="9.28515625" style="1" customWidth="1"/>
    <col min="12027" max="12027" width="20" style="1" customWidth="1"/>
    <col min="12028" max="12028" width="32.7109375" style="1" customWidth="1"/>
    <col min="12029" max="12029" width="17.42578125" style="1" customWidth="1"/>
    <col min="12030" max="12030" width="17.28515625" style="1" customWidth="1"/>
    <col min="12031" max="12031" width="23.7109375" style="1"/>
    <col min="12032" max="12032" width="9.28515625" style="1" customWidth="1"/>
    <col min="12033" max="12033" width="28.42578125" style="1" customWidth="1"/>
    <col min="12034" max="12034" width="37.5703125" style="1" customWidth="1"/>
    <col min="12035" max="12035" width="17.42578125" style="1" customWidth="1"/>
    <col min="12036" max="12036" width="17.28515625" style="1" customWidth="1"/>
    <col min="12037" max="12037" width="23.7109375" style="1"/>
    <col min="12038" max="12038" width="25.42578125" style="1" customWidth="1"/>
    <col min="12039" max="12039" width="19" style="1" customWidth="1"/>
    <col min="12040" max="12055" width="0" style="1" hidden="1" customWidth="1"/>
    <col min="12056" max="12282" width="9.28515625" style="1" customWidth="1"/>
    <col min="12283" max="12283" width="20" style="1" customWidth="1"/>
    <col min="12284" max="12284" width="32.7109375" style="1" customWidth="1"/>
    <col min="12285" max="12285" width="17.42578125" style="1" customWidth="1"/>
    <col min="12286" max="12286" width="17.28515625" style="1" customWidth="1"/>
    <col min="12287" max="12287" width="23.7109375" style="1"/>
    <col min="12288" max="12288" width="9.28515625" style="1" customWidth="1"/>
    <col min="12289" max="12289" width="28.42578125" style="1" customWidth="1"/>
    <col min="12290" max="12290" width="37.5703125" style="1" customWidth="1"/>
    <col min="12291" max="12291" width="17.42578125" style="1" customWidth="1"/>
    <col min="12292" max="12292" width="17.28515625" style="1" customWidth="1"/>
    <col min="12293" max="12293" width="23.7109375" style="1"/>
    <col min="12294" max="12294" width="25.42578125" style="1" customWidth="1"/>
    <col min="12295" max="12295" width="19" style="1" customWidth="1"/>
    <col min="12296" max="12311" width="0" style="1" hidden="1" customWidth="1"/>
    <col min="12312" max="12538" width="9.28515625" style="1" customWidth="1"/>
    <col min="12539" max="12539" width="20" style="1" customWidth="1"/>
    <col min="12540" max="12540" width="32.7109375" style="1" customWidth="1"/>
    <col min="12541" max="12541" width="17.42578125" style="1" customWidth="1"/>
    <col min="12542" max="12542" width="17.28515625" style="1" customWidth="1"/>
    <col min="12543" max="12543" width="23.7109375" style="1"/>
    <col min="12544" max="12544" width="9.28515625" style="1" customWidth="1"/>
    <col min="12545" max="12545" width="28.42578125" style="1" customWidth="1"/>
    <col min="12546" max="12546" width="37.5703125" style="1" customWidth="1"/>
    <col min="12547" max="12547" width="17.42578125" style="1" customWidth="1"/>
    <col min="12548" max="12548" width="17.28515625" style="1" customWidth="1"/>
    <col min="12549" max="12549" width="23.7109375" style="1"/>
    <col min="12550" max="12550" width="25.42578125" style="1" customWidth="1"/>
    <col min="12551" max="12551" width="19" style="1" customWidth="1"/>
    <col min="12552" max="12567" width="0" style="1" hidden="1" customWidth="1"/>
    <col min="12568" max="12794" width="9.28515625" style="1" customWidth="1"/>
    <col min="12795" max="12795" width="20" style="1" customWidth="1"/>
    <col min="12796" max="12796" width="32.7109375" style="1" customWidth="1"/>
    <col min="12797" max="12797" width="17.42578125" style="1" customWidth="1"/>
    <col min="12798" max="12798" width="17.28515625" style="1" customWidth="1"/>
    <col min="12799" max="12799" width="23.7109375" style="1"/>
    <col min="12800" max="12800" width="9.28515625" style="1" customWidth="1"/>
    <col min="12801" max="12801" width="28.42578125" style="1" customWidth="1"/>
    <col min="12802" max="12802" width="37.5703125" style="1" customWidth="1"/>
    <col min="12803" max="12803" width="17.42578125" style="1" customWidth="1"/>
    <col min="12804" max="12804" width="17.28515625" style="1" customWidth="1"/>
    <col min="12805" max="12805" width="23.7109375" style="1"/>
    <col min="12806" max="12806" width="25.42578125" style="1" customWidth="1"/>
    <col min="12807" max="12807" width="19" style="1" customWidth="1"/>
    <col min="12808" max="12823" width="0" style="1" hidden="1" customWidth="1"/>
    <col min="12824" max="13050" width="9.28515625" style="1" customWidth="1"/>
    <col min="13051" max="13051" width="20" style="1" customWidth="1"/>
    <col min="13052" max="13052" width="32.7109375" style="1" customWidth="1"/>
    <col min="13053" max="13053" width="17.42578125" style="1" customWidth="1"/>
    <col min="13054" max="13054" width="17.28515625" style="1" customWidth="1"/>
    <col min="13055" max="13055" width="23.7109375" style="1"/>
    <col min="13056" max="13056" width="9.28515625" style="1" customWidth="1"/>
    <col min="13057" max="13057" width="28.42578125" style="1" customWidth="1"/>
    <col min="13058" max="13058" width="37.5703125" style="1" customWidth="1"/>
    <col min="13059" max="13059" width="17.42578125" style="1" customWidth="1"/>
    <col min="13060" max="13060" width="17.28515625" style="1" customWidth="1"/>
    <col min="13061" max="13061" width="23.7109375" style="1"/>
    <col min="13062" max="13062" width="25.42578125" style="1" customWidth="1"/>
    <col min="13063" max="13063" width="19" style="1" customWidth="1"/>
    <col min="13064" max="13079" width="0" style="1" hidden="1" customWidth="1"/>
    <col min="13080" max="13306" width="9.28515625" style="1" customWidth="1"/>
    <col min="13307" max="13307" width="20" style="1" customWidth="1"/>
    <col min="13308" max="13308" width="32.7109375" style="1" customWidth="1"/>
    <col min="13309" max="13309" width="17.42578125" style="1" customWidth="1"/>
    <col min="13310" max="13310" width="17.28515625" style="1" customWidth="1"/>
    <col min="13311" max="13311" width="23.7109375" style="1"/>
    <col min="13312" max="13312" width="9.28515625" style="1" customWidth="1"/>
    <col min="13313" max="13313" width="28.42578125" style="1" customWidth="1"/>
    <col min="13314" max="13314" width="37.5703125" style="1" customWidth="1"/>
    <col min="13315" max="13315" width="17.42578125" style="1" customWidth="1"/>
    <col min="13316" max="13316" width="17.28515625" style="1" customWidth="1"/>
    <col min="13317" max="13317" width="23.7109375" style="1"/>
    <col min="13318" max="13318" width="25.42578125" style="1" customWidth="1"/>
    <col min="13319" max="13319" width="19" style="1" customWidth="1"/>
    <col min="13320" max="13335" width="0" style="1" hidden="1" customWidth="1"/>
    <col min="13336" max="13562" width="9.28515625" style="1" customWidth="1"/>
    <col min="13563" max="13563" width="20" style="1" customWidth="1"/>
    <col min="13564" max="13564" width="32.7109375" style="1" customWidth="1"/>
    <col min="13565" max="13565" width="17.42578125" style="1" customWidth="1"/>
    <col min="13566" max="13566" width="17.28515625" style="1" customWidth="1"/>
    <col min="13567" max="13567" width="23.7109375" style="1"/>
    <col min="13568" max="13568" width="9.28515625" style="1" customWidth="1"/>
    <col min="13569" max="13569" width="28.42578125" style="1" customWidth="1"/>
    <col min="13570" max="13570" width="37.5703125" style="1" customWidth="1"/>
    <col min="13571" max="13571" width="17.42578125" style="1" customWidth="1"/>
    <col min="13572" max="13572" width="17.28515625" style="1" customWidth="1"/>
    <col min="13573" max="13573" width="23.7109375" style="1"/>
    <col min="13574" max="13574" width="25.42578125" style="1" customWidth="1"/>
    <col min="13575" max="13575" width="19" style="1" customWidth="1"/>
    <col min="13576" max="13591" width="0" style="1" hidden="1" customWidth="1"/>
    <col min="13592" max="13818" width="9.28515625" style="1" customWidth="1"/>
    <col min="13819" max="13819" width="20" style="1" customWidth="1"/>
    <col min="13820" max="13820" width="32.7109375" style="1" customWidth="1"/>
    <col min="13821" max="13821" width="17.42578125" style="1" customWidth="1"/>
    <col min="13822" max="13822" width="17.28515625" style="1" customWidth="1"/>
    <col min="13823" max="13823" width="23.7109375" style="1"/>
    <col min="13824" max="13824" width="9.28515625" style="1" customWidth="1"/>
    <col min="13825" max="13825" width="28.42578125" style="1" customWidth="1"/>
    <col min="13826" max="13826" width="37.5703125" style="1" customWidth="1"/>
    <col min="13827" max="13827" width="17.42578125" style="1" customWidth="1"/>
    <col min="13828" max="13828" width="17.28515625" style="1" customWidth="1"/>
    <col min="13829" max="13829" width="23.7109375" style="1"/>
    <col min="13830" max="13830" width="25.42578125" style="1" customWidth="1"/>
    <col min="13831" max="13831" width="19" style="1" customWidth="1"/>
    <col min="13832" max="13847" width="0" style="1" hidden="1" customWidth="1"/>
    <col min="13848" max="14074" width="9.28515625" style="1" customWidth="1"/>
    <col min="14075" max="14075" width="20" style="1" customWidth="1"/>
    <col min="14076" max="14076" width="32.7109375" style="1" customWidth="1"/>
    <col min="14077" max="14077" width="17.42578125" style="1" customWidth="1"/>
    <col min="14078" max="14078" width="17.28515625" style="1" customWidth="1"/>
    <col min="14079" max="14079" width="23.7109375" style="1"/>
    <col min="14080" max="14080" width="9.28515625" style="1" customWidth="1"/>
    <col min="14081" max="14081" width="28.42578125" style="1" customWidth="1"/>
    <col min="14082" max="14082" width="37.5703125" style="1" customWidth="1"/>
    <col min="14083" max="14083" width="17.42578125" style="1" customWidth="1"/>
    <col min="14084" max="14084" width="17.28515625" style="1" customWidth="1"/>
    <col min="14085" max="14085" width="23.7109375" style="1"/>
    <col min="14086" max="14086" width="25.42578125" style="1" customWidth="1"/>
    <col min="14087" max="14087" width="19" style="1" customWidth="1"/>
    <col min="14088" max="14103" width="0" style="1" hidden="1" customWidth="1"/>
    <col min="14104" max="14330" width="9.28515625" style="1" customWidth="1"/>
    <col min="14331" max="14331" width="20" style="1" customWidth="1"/>
    <col min="14332" max="14332" width="32.7109375" style="1" customWidth="1"/>
    <col min="14333" max="14333" width="17.42578125" style="1" customWidth="1"/>
    <col min="14334" max="14334" width="17.28515625" style="1" customWidth="1"/>
    <col min="14335" max="14335" width="23.7109375" style="1"/>
    <col min="14336" max="14336" width="9.28515625" style="1" customWidth="1"/>
    <col min="14337" max="14337" width="28.42578125" style="1" customWidth="1"/>
    <col min="14338" max="14338" width="37.5703125" style="1" customWidth="1"/>
    <col min="14339" max="14339" width="17.42578125" style="1" customWidth="1"/>
    <col min="14340" max="14340" width="17.28515625" style="1" customWidth="1"/>
    <col min="14341" max="14341" width="23.7109375" style="1"/>
    <col min="14342" max="14342" width="25.42578125" style="1" customWidth="1"/>
    <col min="14343" max="14343" width="19" style="1" customWidth="1"/>
    <col min="14344" max="14359" width="0" style="1" hidden="1" customWidth="1"/>
    <col min="14360" max="14586" width="9.28515625" style="1" customWidth="1"/>
    <col min="14587" max="14587" width="20" style="1" customWidth="1"/>
    <col min="14588" max="14588" width="32.7109375" style="1" customWidth="1"/>
    <col min="14589" max="14589" width="17.42578125" style="1" customWidth="1"/>
    <col min="14590" max="14590" width="17.28515625" style="1" customWidth="1"/>
    <col min="14591" max="14591" width="23.7109375" style="1"/>
    <col min="14592" max="14592" width="9.28515625" style="1" customWidth="1"/>
    <col min="14593" max="14593" width="28.42578125" style="1" customWidth="1"/>
    <col min="14594" max="14594" width="37.5703125" style="1" customWidth="1"/>
    <col min="14595" max="14595" width="17.42578125" style="1" customWidth="1"/>
    <col min="14596" max="14596" width="17.28515625" style="1" customWidth="1"/>
    <col min="14597" max="14597" width="23.7109375" style="1"/>
    <col min="14598" max="14598" width="25.42578125" style="1" customWidth="1"/>
    <col min="14599" max="14599" width="19" style="1" customWidth="1"/>
    <col min="14600" max="14615" width="0" style="1" hidden="1" customWidth="1"/>
    <col min="14616" max="14842" width="9.28515625" style="1" customWidth="1"/>
    <col min="14843" max="14843" width="20" style="1" customWidth="1"/>
    <col min="14844" max="14844" width="32.7109375" style="1" customWidth="1"/>
    <col min="14845" max="14845" width="17.42578125" style="1" customWidth="1"/>
    <col min="14846" max="14846" width="17.28515625" style="1" customWidth="1"/>
    <col min="14847" max="14847" width="23.7109375" style="1"/>
    <col min="14848" max="14848" width="9.28515625" style="1" customWidth="1"/>
    <col min="14849" max="14849" width="28.42578125" style="1" customWidth="1"/>
    <col min="14850" max="14850" width="37.5703125" style="1" customWidth="1"/>
    <col min="14851" max="14851" width="17.42578125" style="1" customWidth="1"/>
    <col min="14852" max="14852" width="17.28515625" style="1" customWidth="1"/>
    <col min="14853" max="14853" width="23.7109375" style="1"/>
    <col min="14854" max="14854" width="25.42578125" style="1" customWidth="1"/>
    <col min="14855" max="14855" width="19" style="1" customWidth="1"/>
    <col min="14856" max="14871" width="0" style="1" hidden="1" customWidth="1"/>
    <col min="14872" max="15098" width="9.28515625" style="1" customWidth="1"/>
    <col min="15099" max="15099" width="20" style="1" customWidth="1"/>
    <col min="15100" max="15100" width="32.7109375" style="1" customWidth="1"/>
    <col min="15101" max="15101" width="17.42578125" style="1" customWidth="1"/>
    <col min="15102" max="15102" width="17.28515625" style="1" customWidth="1"/>
    <col min="15103" max="15103" width="23.7109375" style="1"/>
    <col min="15104" max="15104" width="9.28515625" style="1" customWidth="1"/>
    <col min="15105" max="15105" width="28.42578125" style="1" customWidth="1"/>
    <col min="15106" max="15106" width="37.5703125" style="1" customWidth="1"/>
    <col min="15107" max="15107" width="17.42578125" style="1" customWidth="1"/>
    <col min="15108" max="15108" width="17.28515625" style="1" customWidth="1"/>
    <col min="15109" max="15109" width="23.7109375" style="1"/>
    <col min="15110" max="15110" width="25.42578125" style="1" customWidth="1"/>
    <col min="15111" max="15111" width="19" style="1" customWidth="1"/>
    <col min="15112" max="15127" width="0" style="1" hidden="1" customWidth="1"/>
    <col min="15128" max="15354" width="9.28515625" style="1" customWidth="1"/>
    <col min="15355" max="15355" width="20" style="1" customWidth="1"/>
    <col min="15356" max="15356" width="32.7109375" style="1" customWidth="1"/>
    <col min="15357" max="15357" width="17.42578125" style="1" customWidth="1"/>
    <col min="15358" max="15358" width="17.28515625" style="1" customWidth="1"/>
    <col min="15359" max="15359" width="23.7109375" style="1"/>
    <col min="15360" max="15360" width="9.28515625" style="1" customWidth="1"/>
    <col min="15361" max="15361" width="28.42578125" style="1" customWidth="1"/>
    <col min="15362" max="15362" width="37.5703125" style="1" customWidth="1"/>
    <col min="15363" max="15363" width="17.42578125" style="1" customWidth="1"/>
    <col min="15364" max="15364" width="17.28515625" style="1" customWidth="1"/>
    <col min="15365" max="15365" width="23.7109375" style="1"/>
    <col min="15366" max="15366" width="25.42578125" style="1" customWidth="1"/>
    <col min="15367" max="15367" width="19" style="1" customWidth="1"/>
    <col min="15368" max="15383" width="0" style="1" hidden="1" customWidth="1"/>
    <col min="15384" max="15610" width="9.28515625" style="1" customWidth="1"/>
    <col min="15611" max="15611" width="20" style="1" customWidth="1"/>
    <col min="15612" max="15612" width="32.7109375" style="1" customWidth="1"/>
    <col min="15613" max="15613" width="17.42578125" style="1" customWidth="1"/>
    <col min="15614" max="15614" width="17.28515625" style="1" customWidth="1"/>
    <col min="15615" max="15615" width="23.7109375" style="1"/>
    <col min="15616" max="15616" width="9.28515625" style="1" customWidth="1"/>
    <col min="15617" max="15617" width="28.42578125" style="1" customWidth="1"/>
    <col min="15618" max="15618" width="37.5703125" style="1" customWidth="1"/>
    <col min="15619" max="15619" width="17.42578125" style="1" customWidth="1"/>
    <col min="15620" max="15620" width="17.28515625" style="1" customWidth="1"/>
    <col min="15621" max="15621" width="23.7109375" style="1"/>
    <col min="15622" max="15622" width="25.42578125" style="1" customWidth="1"/>
    <col min="15623" max="15623" width="19" style="1" customWidth="1"/>
    <col min="15624" max="15639" width="0" style="1" hidden="1" customWidth="1"/>
    <col min="15640" max="15866" width="9.28515625" style="1" customWidth="1"/>
    <col min="15867" max="15867" width="20" style="1" customWidth="1"/>
    <col min="15868" max="15868" width="32.7109375" style="1" customWidth="1"/>
    <col min="15869" max="15869" width="17.42578125" style="1" customWidth="1"/>
    <col min="15870" max="15870" width="17.28515625" style="1" customWidth="1"/>
    <col min="15871" max="15871" width="23.7109375" style="1"/>
    <col min="15872" max="15872" width="9.28515625" style="1" customWidth="1"/>
    <col min="15873" max="15873" width="28.42578125" style="1" customWidth="1"/>
    <col min="15874" max="15874" width="37.5703125" style="1" customWidth="1"/>
    <col min="15875" max="15875" width="17.42578125" style="1" customWidth="1"/>
    <col min="15876" max="15876" width="17.28515625" style="1" customWidth="1"/>
    <col min="15877" max="15877" width="23.7109375" style="1"/>
    <col min="15878" max="15878" width="25.42578125" style="1" customWidth="1"/>
    <col min="15879" max="15879" width="19" style="1" customWidth="1"/>
    <col min="15880" max="15895" width="0" style="1" hidden="1" customWidth="1"/>
    <col min="15896" max="16122" width="9.28515625" style="1" customWidth="1"/>
    <col min="16123" max="16123" width="20" style="1" customWidth="1"/>
    <col min="16124" max="16124" width="32.7109375" style="1" customWidth="1"/>
    <col min="16125" max="16125" width="17.42578125" style="1" customWidth="1"/>
    <col min="16126" max="16126" width="17.28515625" style="1" customWidth="1"/>
    <col min="16127" max="16127" width="23.7109375" style="1"/>
    <col min="16128" max="16128" width="9.28515625" style="1" customWidth="1"/>
    <col min="16129" max="16129" width="28.42578125" style="1" customWidth="1"/>
    <col min="16130" max="16130" width="37.5703125" style="1" customWidth="1"/>
    <col min="16131" max="16131" width="17.42578125" style="1" customWidth="1"/>
    <col min="16132" max="16132" width="17.28515625" style="1" customWidth="1"/>
    <col min="16133" max="16133" width="23.7109375" style="1"/>
    <col min="16134" max="16134" width="25.42578125" style="1" customWidth="1"/>
    <col min="16135" max="16135" width="19" style="1" customWidth="1"/>
    <col min="16136" max="16151" width="0" style="1" hidden="1" customWidth="1"/>
    <col min="16152" max="16378" width="9.28515625" style="1" customWidth="1"/>
    <col min="16379" max="16379" width="20" style="1" customWidth="1"/>
    <col min="16380" max="16380" width="32.7109375" style="1" customWidth="1"/>
    <col min="16381" max="16381" width="17.42578125" style="1" customWidth="1"/>
    <col min="16382" max="16384" width="17.28515625" style="1" customWidth="1"/>
  </cols>
  <sheetData>
    <row r="1" spans="2:17" ht="42.75" customHeight="1" thickBot="1" x14ac:dyDescent="0.25">
      <c r="B1" s="193" t="s">
        <v>148</v>
      </c>
      <c r="C1" s="194"/>
      <c r="D1" s="194"/>
      <c r="E1" s="115" t="s">
        <v>168</v>
      </c>
      <c r="F1" s="114" t="str">
        <f>K9</f>
        <v>April</v>
      </c>
      <c r="G1" s="114">
        <f>K8</f>
        <v>2026</v>
      </c>
      <c r="H1" s="113"/>
      <c r="I1" s="112"/>
      <c r="J1" s="111"/>
      <c r="K1" s="111"/>
      <c r="L1" s="111"/>
      <c r="M1" s="110"/>
      <c r="N1" s="110"/>
    </row>
    <row r="2" spans="2:17" ht="8.25" customHeight="1" thickBot="1" x14ac:dyDescent="0.25">
      <c r="B2" s="109"/>
      <c r="C2" s="13"/>
      <c r="D2" s="13"/>
      <c r="E2" s="13"/>
      <c r="F2" s="13"/>
      <c r="G2" s="13"/>
      <c r="H2" s="13"/>
      <c r="I2" s="13"/>
    </row>
    <row r="3" spans="2:17" ht="20.25" customHeight="1" x14ac:dyDescent="0.2">
      <c r="B3" s="108" t="s">
        <v>167</v>
      </c>
      <c r="C3" s="195" t="s">
        <v>166</v>
      </c>
      <c r="D3" s="195"/>
      <c r="E3" s="195"/>
      <c r="F3" s="107" t="s">
        <v>165</v>
      </c>
      <c r="G3" s="195" t="s">
        <v>164</v>
      </c>
      <c r="H3" s="196"/>
      <c r="I3" s="13"/>
    </row>
    <row r="4" spans="2:17" ht="111" customHeight="1" thickBot="1" x14ac:dyDescent="0.25">
      <c r="B4" s="30" t="s">
        <v>163</v>
      </c>
      <c r="C4" s="197" t="s">
        <v>162</v>
      </c>
      <c r="D4" s="198"/>
      <c r="E4" s="198"/>
      <c r="F4" s="106" t="s">
        <v>161</v>
      </c>
      <c r="G4" s="199" t="s">
        <v>169</v>
      </c>
      <c r="H4" s="200"/>
      <c r="I4" s="105"/>
    </row>
    <row r="5" spans="2:17" ht="20.25" customHeight="1" thickBot="1" x14ac:dyDescent="0.25">
      <c r="B5" s="13"/>
      <c r="C5" s="13"/>
      <c r="D5" s="13"/>
      <c r="E5" s="13"/>
      <c r="F5" s="13"/>
      <c r="G5" s="13"/>
      <c r="H5" s="13"/>
      <c r="I5" s="13"/>
    </row>
    <row r="6" spans="2:17" ht="24" customHeight="1" thickBot="1" x14ac:dyDescent="0.25">
      <c r="B6" s="201" t="s">
        <v>160</v>
      </c>
      <c r="C6" s="201"/>
      <c r="D6" s="201"/>
      <c r="E6" s="201"/>
      <c r="F6" s="203" t="s">
        <v>159</v>
      </c>
      <c r="G6" s="203" t="e">
        <f>CONCATENATE(#REF!," 1, ",#REF!)</f>
        <v>#REF!</v>
      </c>
      <c r="H6" s="104"/>
      <c r="I6" s="13"/>
      <c r="J6" s="183" t="s">
        <v>158</v>
      </c>
      <c r="K6" s="184"/>
      <c r="M6" s="185" t="s">
        <v>157</v>
      </c>
      <c r="N6" s="130"/>
    </row>
    <row r="7" spans="2:17" ht="24" customHeight="1" x14ac:dyDescent="0.2">
      <c r="B7" s="190" t="s">
        <v>156</v>
      </c>
      <c r="C7" s="190"/>
      <c r="D7" s="190"/>
      <c r="E7" s="190"/>
      <c r="F7" s="93">
        <v>638</v>
      </c>
      <c r="G7" s="4" t="s">
        <v>146</v>
      </c>
      <c r="H7" s="4"/>
      <c r="I7" s="4"/>
      <c r="J7" s="103"/>
      <c r="K7" s="102"/>
      <c r="M7" s="186"/>
      <c r="N7" s="187"/>
    </row>
    <row r="8" spans="2:17" ht="24" customHeight="1" x14ac:dyDescent="0.2">
      <c r="B8" s="177" t="s">
        <v>155</v>
      </c>
      <c r="C8" s="177"/>
      <c r="D8" s="177"/>
      <c r="E8" s="177"/>
      <c r="F8" s="177"/>
      <c r="G8" s="177"/>
      <c r="H8" s="177"/>
      <c r="I8" s="86"/>
      <c r="J8" s="92" t="s">
        <v>154</v>
      </c>
      <c r="K8" s="101">
        <v>2026</v>
      </c>
      <c r="M8" s="188"/>
      <c r="N8" s="189"/>
    </row>
    <row r="9" spans="2:17" ht="24" customHeight="1" x14ac:dyDescent="0.2">
      <c r="B9" s="177" t="s">
        <v>153</v>
      </c>
      <c r="C9" s="177"/>
      <c r="D9" s="177"/>
      <c r="E9" s="177"/>
      <c r="F9" s="177"/>
      <c r="G9" s="177"/>
      <c r="H9" s="177"/>
      <c r="I9" s="86"/>
      <c r="J9" s="92" t="s">
        <v>152</v>
      </c>
      <c r="K9" s="101" t="s">
        <v>97</v>
      </c>
      <c r="L9" s="100"/>
      <c r="M9" s="79" t="s">
        <v>151</v>
      </c>
      <c r="N9" s="78">
        <v>2026</v>
      </c>
    </row>
    <row r="10" spans="2:17" ht="24" customHeight="1" thickBot="1" x14ac:dyDescent="0.25">
      <c r="B10" s="191" t="s">
        <v>150</v>
      </c>
      <c r="C10" s="191"/>
      <c r="D10" s="192" t="str">
        <f>CONCATENATE("The ",F1," ",G1," Average is")</f>
        <v>The April 2026 Average is</v>
      </c>
      <c r="E10" s="192"/>
      <c r="F10" s="192"/>
      <c r="G10" s="99">
        <f>K13</f>
        <v>730</v>
      </c>
      <c r="H10" s="98" t="s">
        <v>0</v>
      </c>
      <c r="I10" s="97"/>
      <c r="J10" s="96"/>
      <c r="K10" s="95"/>
      <c r="M10" s="75" t="s">
        <v>106</v>
      </c>
      <c r="N10" s="77" t="s">
        <v>105</v>
      </c>
    </row>
    <row r="11" spans="2:17" ht="24" customHeight="1" thickBot="1" x14ac:dyDescent="0.25">
      <c r="B11" s="180" t="s">
        <v>149</v>
      </c>
      <c r="C11" s="180"/>
      <c r="D11" s="180"/>
      <c r="E11" s="180"/>
      <c r="F11" s="180"/>
      <c r="G11" s="180"/>
      <c r="H11" s="180"/>
      <c r="I11" s="94"/>
      <c r="J11" s="181" t="s">
        <v>148</v>
      </c>
      <c r="K11" s="182"/>
      <c r="M11" s="75" t="s">
        <v>103</v>
      </c>
      <c r="N11" s="88" t="s">
        <v>7</v>
      </c>
      <c r="P11" s="3"/>
      <c r="Q11" s="3"/>
    </row>
    <row r="12" spans="2:17" ht="24" customHeight="1" x14ac:dyDescent="0.2">
      <c r="B12" s="177" t="s">
        <v>147</v>
      </c>
      <c r="C12" s="177"/>
      <c r="D12" s="177"/>
      <c r="E12" s="177"/>
      <c r="F12" s="93">
        <v>638</v>
      </c>
      <c r="G12" s="4" t="s">
        <v>146</v>
      </c>
      <c r="I12" s="4"/>
      <c r="J12" s="92" t="s">
        <v>145</v>
      </c>
      <c r="K12" s="91">
        <v>638</v>
      </c>
      <c r="M12" s="75" t="s">
        <v>101</v>
      </c>
      <c r="N12" s="88" t="s">
        <v>7</v>
      </c>
      <c r="P12" s="3"/>
      <c r="Q12" s="3"/>
    </row>
    <row r="13" spans="2:17" ht="24" customHeight="1" thickBot="1" x14ac:dyDescent="0.25">
      <c r="B13" s="177" t="s">
        <v>144</v>
      </c>
      <c r="C13" s="177"/>
      <c r="D13" s="177"/>
      <c r="E13" s="177"/>
      <c r="F13" s="177"/>
      <c r="G13" s="177"/>
      <c r="H13" s="177"/>
      <c r="I13" s="86"/>
      <c r="J13" s="90" t="s">
        <v>143</v>
      </c>
      <c r="K13" s="89">
        <v>730</v>
      </c>
      <c r="M13" s="75" t="s">
        <v>99</v>
      </c>
      <c r="N13" s="88" t="s">
        <v>7</v>
      </c>
      <c r="P13" s="3"/>
      <c r="Q13" s="3"/>
    </row>
    <row r="14" spans="2:17" ht="24" customHeight="1" x14ac:dyDescent="0.2">
      <c r="B14" s="177" t="s">
        <v>142</v>
      </c>
      <c r="C14" s="177"/>
      <c r="D14" s="177"/>
      <c r="E14" s="177"/>
      <c r="F14" s="177"/>
      <c r="G14" s="177"/>
      <c r="H14" s="177"/>
      <c r="I14" s="86"/>
      <c r="J14" s="1"/>
      <c r="K14" s="1"/>
      <c r="M14" s="75" t="s">
        <v>97</v>
      </c>
      <c r="N14" s="74">
        <v>730</v>
      </c>
      <c r="P14" s="3"/>
      <c r="Q14" s="3"/>
    </row>
    <row r="15" spans="2:17" ht="24" customHeight="1" x14ac:dyDescent="0.2">
      <c r="B15" s="177" t="s">
        <v>141</v>
      </c>
      <c r="C15" s="177"/>
      <c r="D15" s="177"/>
      <c r="E15" s="177"/>
      <c r="F15" s="177"/>
      <c r="G15" s="177"/>
      <c r="H15" s="177"/>
      <c r="I15" s="86"/>
      <c r="J15" s="1"/>
      <c r="K15" s="1"/>
      <c r="M15" s="75" t="s">
        <v>126</v>
      </c>
      <c r="N15" s="74"/>
      <c r="P15" s="3"/>
      <c r="Q15" s="3"/>
    </row>
    <row r="16" spans="2:17" ht="24" customHeight="1" x14ac:dyDescent="0.2">
      <c r="B16" s="177" t="s">
        <v>140</v>
      </c>
      <c r="C16" s="177"/>
      <c r="D16" s="177"/>
      <c r="E16" s="177"/>
      <c r="F16" s="177"/>
      <c r="G16" s="177"/>
      <c r="H16" s="177"/>
      <c r="I16" s="86"/>
      <c r="J16" s="1"/>
      <c r="K16" s="1"/>
      <c r="M16" s="75" t="s">
        <v>124</v>
      </c>
      <c r="N16" s="74"/>
      <c r="P16" s="3"/>
      <c r="Q16" s="3"/>
    </row>
    <row r="17" spans="2:17" ht="24" customHeight="1" x14ac:dyDescent="0.2">
      <c r="B17" s="177" t="s">
        <v>139</v>
      </c>
      <c r="C17" s="177"/>
      <c r="D17" s="177"/>
      <c r="E17" s="177"/>
      <c r="F17" s="177"/>
      <c r="G17" s="177"/>
      <c r="H17" s="177"/>
      <c r="I17" s="86"/>
      <c r="J17" s="1"/>
      <c r="K17" s="1"/>
      <c r="M17" s="75" t="s">
        <v>123</v>
      </c>
      <c r="N17" s="74"/>
      <c r="P17" s="3"/>
      <c r="Q17" s="3"/>
    </row>
    <row r="18" spans="2:17" ht="24" customHeight="1" thickBot="1" x14ac:dyDescent="0.25">
      <c r="B18" s="178" t="s">
        <v>138</v>
      </c>
      <c r="C18" s="179"/>
      <c r="D18" s="179"/>
      <c r="E18" s="179"/>
      <c r="F18" s="179"/>
      <c r="G18" s="179"/>
      <c r="H18" s="179"/>
      <c r="I18" s="85"/>
      <c r="J18" s="84"/>
      <c r="K18" s="82"/>
      <c r="M18" s="75" t="s">
        <v>120</v>
      </c>
      <c r="N18" s="74"/>
      <c r="P18" s="3"/>
      <c r="Q18" s="3"/>
    </row>
    <row r="19" spans="2:17" ht="33.6" customHeight="1" thickBot="1" x14ac:dyDescent="0.25">
      <c r="B19" s="152" t="s">
        <v>137</v>
      </c>
      <c r="C19" s="137"/>
      <c r="D19" s="137"/>
      <c r="E19" s="137"/>
      <c r="F19" s="137"/>
      <c r="G19" s="137"/>
      <c r="H19" s="138"/>
      <c r="I19" s="29"/>
      <c r="J19" s="83"/>
      <c r="K19" s="82"/>
      <c r="M19" s="75" t="s">
        <v>116</v>
      </c>
      <c r="N19" s="74"/>
      <c r="P19" s="3"/>
      <c r="Q19" s="3"/>
    </row>
    <row r="20" spans="2:17" ht="40.5" customHeight="1" thickBot="1" x14ac:dyDescent="0.25">
      <c r="B20" s="45" t="s">
        <v>40</v>
      </c>
      <c r="C20" s="26" t="s">
        <v>39</v>
      </c>
      <c r="D20" s="25" t="s">
        <v>38</v>
      </c>
      <c r="E20" s="25" t="s">
        <v>64</v>
      </c>
      <c r="F20" s="25" t="s">
        <v>36</v>
      </c>
      <c r="G20" s="153" t="s">
        <v>136</v>
      </c>
      <c r="H20" s="154"/>
      <c r="I20" s="28"/>
      <c r="K20" s="82"/>
      <c r="L20" s="1"/>
      <c r="M20" s="75" t="s">
        <v>113</v>
      </c>
      <c r="N20" s="74"/>
      <c r="P20" s="3"/>
      <c r="Q20" s="3"/>
    </row>
    <row r="21" spans="2:17" ht="29.1" customHeight="1" thickBot="1" x14ac:dyDescent="0.25">
      <c r="B21" s="81" t="s">
        <v>135</v>
      </c>
      <c r="C21" s="80" t="s">
        <v>134</v>
      </c>
      <c r="D21" s="22">
        <v>100</v>
      </c>
      <c r="E21" s="21">
        <v>0.2</v>
      </c>
      <c r="F21" s="20">
        <v>100.2</v>
      </c>
      <c r="G21" s="146">
        <f t="shared" ref="G21:G50" si="0">IF((ABS((($K$13-$K$12)/235)*F21/100))&gt;0.01, ((($K$13-$K$12)/235)*F21/100), 0)</f>
        <v>0.39227234042553194</v>
      </c>
      <c r="H21" s="147" t="e">
        <f t="shared" ref="H21:H26" si="1">IF((ABS((J13-J12)*E21/100))&gt;0.1, (J13-J12)*E21/100, 0)</f>
        <v>#VALUE!</v>
      </c>
      <c r="I21" s="28"/>
      <c r="M21" s="73" t="s">
        <v>110</v>
      </c>
      <c r="N21" s="72"/>
    </row>
    <row r="22" spans="2:17" ht="29.1" customHeight="1" x14ac:dyDescent="0.2">
      <c r="B22" s="64">
        <v>702.30010000000004</v>
      </c>
      <c r="C22" s="63" t="s">
        <v>133</v>
      </c>
      <c r="D22" s="32">
        <v>55</v>
      </c>
      <c r="E22" s="32">
        <v>1.7</v>
      </c>
      <c r="F22" s="31">
        <v>56.7</v>
      </c>
      <c r="G22" s="150">
        <f t="shared" si="0"/>
        <v>0.2219744680851064</v>
      </c>
      <c r="H22" s="151" t="e">
        <f t="shared" si="1"/>
        <v>#VALUE!</v>
      </c>
      <c r="I22" s="28"/>
      <c r="M22" s="79"/>
      <c r="N22" s="78">
        <v>2027</v>
      </c>
    </row>
    <row r="23" spans="2:17" ht="29.1" customHeight="1" x14ac:dyDescent="0.2">
      <c r="B23" s="64">
        <v>702.30020000000002</v>
      </c>
      <c r="C23" s="63" t="s">
        <v>132</v>
      </c>
      <c r="D23" s="32">
        <v>55</v>
      </c>
      <c r="E23" s="32">
        <v>1.7</v>
      </c>
      <c r="F23" s="31">
        <v>56.7</v>
      </c>
      <c r="G23" s="150">
        <f t="shared" si="0"/>
        <v>0.2219744680851064</v>
      </c>
      <c r="H23" s="151">
        <f t="shared" si="1"/>
        <v>0</v>
      </c>
      <c r="I23" s="28"/>
      <c r="M23" s="75" t="s">
        <v>106</v>
      </c>
      <c r="N23" s="77" t="s">
        <v>105</v>
      </c>
    </row>
    <row r="24" spans="2:17" ht="29.1" customHeight="1" x14ac:dyDescent="0.2">
      <c r="B24" s="64">
        <v>702.31010000000003</v>
      </c>
      <c r="C24" s="63" t="s">
        <v>131</v>
      </c>
      <c r="D24" s="32">
        <v>63</v>
      </c>
      <c r="E24" s="32">
        <v>2.7</v>
      </c>
      <c r="F24" s="31">
        <v>65.7</v>
      </c>
      <c r="G24" s="150">
        <f t="shared" si="0"/>
        <v>0.25720851063829786</v>
      </c>
      <c r="H24" s="151">
        <f t="shared" si="1"/>
        <v>0</v>
      </c>
      <c r="I24" s="28"/>
      <c r="M24" s="75" t="s">
        <v>103</v>
      </c>
      <c r="N24" s="74"/>
    </row>
    <row r="25" spans="2:17" ht="29.1" customHeight="1" x14ac:dyDescent="0.2">
      <c r="B25" s="64">
        <v>702.31020000000001</v>
      </c>
      <c r="C25" s="63" t="s">
        <v>130</v>
      </c>
      <c r="D25" s="32">
        <v>63</v>
      </c>
      <c r="E25" s="32">
        <v>2.7</v>
      </c>
      <c r="F25" s="31">
        <v>65.7</v>
      </c>
      <c r="G25" s="150">
        <f t="shared" si="0"/>
        <v>0.25720851063829786</v>
      </c>
      <c r="H25" s="151">
        <f t="shared" si="1"/>
        <v>0</v>
      </c>
      <c r="I25" s="28"/>
      <c r="M25" s="75" t="s">
        <v>101</v>
      </c>
      <c r="N25" s="74"/>
    </row>
    <row r="26" spans="2:17" ht="29.1" customHeight="1" x14ac:dyDescent="0.2">
      <c r="B26" s="64">
        <v>702.32010000000002</v>
      </c>
      <c r="C26" s="63" t="s">
        <v>129</v>
      </c>
      <c r="D26" s="32">
        <v>65</v>
      </c>
      <c r="E26" s="32">
        <v>8.1999999999999993</v>
      </c>
      <c r="F26" s="31">
        <v>73.2</v>
      </c>
      <c r="G26" s="150">
        <f t="shared" si="0"/>
        <v>0.28657021276595745</v>
      </c>
      <c r="H26" s="151">
        <f t="shared" si="1"/>
        <v>0</v>
      </c>
      <c r="I26" s="28"/>
      <c r="M26" s="75" t="s">
        <v>99</v>
      </c>
      <c r="N26" s="74"/>
    </row>
    <row r="27" spans="2:17" ht="29.1" customHeight="1" x14ac:dyDescent="0.2">
      <c r="B27" s="64">
        <v>702.33010000000002</v>
      </c>
      <c r="C27" s="63" t="s">
        <v>128</v>
      </c>
      <c r="D27" s="32">
        <v>65</v>
      </c>
      <c r="E27" s="32">
        <v>8.1999999999999993</v>
      </c>
      <c r="F27" s="31">
        <v>73.2</v>
      </c>
      <c r="G27" s="150">
        <f t="shared" si="0"/>
        <v>0.28657021276595745</v>
      </c>
      <c r="H27" s="151" t="e">
        <f>IF((ABS((#REF!-J18)*E27/100))&gt;0.1, (#REF!-J18)*E27/100, 0)</f>
        <v>#REF!</v>
      </c>
      <c r="I27" s="28"/>
      <c r="M27" s="75" t="s">
        <v>97</v>
      </c>
      <c r="N27" s="74"/>
    </row>
    <row r="28" spans="2:17" ht="29.1" customHeight="1" x14ac:dyDescent="0.2">
      <c r="B28" s="64">
        <v>702.34010000000001</v>
      </c>
      <c r="C28" s="63" t="s">
        <v>127</v>
      </c>
      <c r="D28" s="32">
        <v>65</v>
      </c>
      <c r="E28" s="32">
        <v>2.7</v>
      </c>
      <c r="F28" s="31">
        <v>67.7</v>
      </c>
      <c r="G28" s="150">
        <f t="shared" si="0"/>
        <v>0.26503829787234046</v>
      </c>
      <c r="H28" s="151" t="e">
        <f>IF((ABS((#REF!-#REF!)*E28/100))&gt;0.1, (#REF!-#REF!)*E28/100, 0)</f>
        <v>#REF!</v>
      </c>
      <c r="I28" s="28"/>
      <c r="M28" s="75" t="s">
        <v>126</v>
      </c>
      <c r="N28" s="74"/>
    </row>
    <row r="29" spans="2:17" ht="29.1" customHeight="1" x14ac:dyDescent="0.2">
      <c r="B29" s="64">
        <v>702.34019999999998</v>
      </c>
      <c r="C29" s="63" t="s">
        <v>125</v>
      </c>
      <c r="D29" s="32">
        <v>65</v>
      </c>
      <c r="E29" s="76">
        <v>8.1999999999999993</v>
      </c>
      <c r="F29" s="31">
        <v>73.2</v>
      </c>
      <c r="G29" s="150">
        <f t="shared" si="0"/>
        <v>0.28657021276595745</v>
      </c>
      <c r="H29" s="151" t="e">
        <f>IF((ABS((J19-#REF!)*E29/100))&gt;0.1, (J19-#REF!)*E29/100, 0)</f>
        <v>#REF!</v>
      </c>
      <c r="I29" s="28"/>
      <c r="M29" s="75" t="s">
        <v>124</v>
      </c>
      <c r="N29" s="74"/>
    </row>
    <row r="30" spans="2:17" ht="29.1" customHeight="1" x14ac:dyDescent="0.2">
      <c r="B30" s="64">
        <v>702.3501</v>
      </c>
      <c r="C30" s="63" t="s">
        <v>121</v>
      </c>
      <c r="D30" s="32">
        <v>57</v>
      </c>
      <c r="E30" s="32">
        <v>0.2</v>
      </c>
      <c r="F30" s="31">
        <v>57.2</v>
      </c>
      <c r="G30" s="150">
        <f t="shared" si="0"/>
        <v>0.22393191489361705</v>
      </c>
      <c r="H30" s="151">
        <f>IF((ABS((J20-J19)*E30/100))&gt;0.1, (J20-J19)*E30/100, 0)</f>
        <v>0</v>
      </c>
      <c r="I30" s="28"/>
      <c r="M30" s="75" t="s">
        <v>123</v>
      </c>
      <c r="N30" s="74"/>
    </row>
    <row r="31" spans="2:17" ht="29.1" customHeight="1" x14ac:dyDescent="0.2">
      <c r="B31" s="71" t="s">
        <v>122</v>
      </c>
      <c r="C31" s="70" t="s">
        <v>121</v>
      </c>
      <c r="D31" s="69">
        <v>65</v>
      </c>
      <c r="E31" s="69">
        <v>0.2</v>
      </c>
      <c r="F31" s="67">
        <v>65.2</v>
      </c>
      <c r="G31" s="175">
        <f t="shared" si="0"/>
        <v>0.25525106382978724</v>
      </c>
      <c r="H31" s="176" t="e">
        <f>IF((ABS((#REF!-J20)*E31/100))&gt;0.1, (#REF!-J20)*E31/100, 0)</f>
        <v>#REF!</v>
      </c>
      <c r="I31" s="28"/>
      <c r="M31" s="75" t="s">
        <v>120</v>
      </c>
      <c r="N31" s="74"/>
    </row>
    <row r="32" spans="2:17" ht="29.1" customHeight="1" x14ac:dyDescent="0.2">
      <c r="B32" s="64">
        <v>702.36009999999999</v>
      </c>
      <c r="C32" s="63" t="s">
        <v>117</v>
      </c>
      <c r="D32" s="32">
        <v>57</v>
      </c>
      <c r="E32" s="32">
        <v>0.2</v>
      </c>
      <c r="F32" s="31">
        <v>57.2</v>
      </c>
      <c r="G32" s="150">
        <f t="shared" si="0"/>
        <v>0.22393191489361705</v>
      </c>
      <c r="H32" s="151" t="e">
        <f>IF((ABS((#REF!-#REF!)*E32/100))&gt;0.1, (#REF!-#REF!)*E32/100, 0)</f>
        <v>#REF!</v>
      </c>
      <c r="I32" s="28"/>
      <c r="M32" s="75" t="s">
        <v>119</v>
      </c>
      <c r="N32" s="74"/>
    </row>
    <row r="33" spans="2:14" ht="29.1" customHeight="1" x14ac:dyDescent="0.2">
      <c r="B33" s="71" t="s">
        <v>118</v>
      </c>
      <c r="C33" s="70" t="s">
        <v>117</v>
      </c>
      <c r="D33" s="69">
        <v>65</v>
      </c>
      <c r="E33" s="69">
        <v>0.2</v>
      </c>
      <c r="F33" s="67">
        <v>65.2</v>
      </c>
      <c r="G33" s="175">
        <f t="shared" si="0"/>
        <v>0.25525106382978724</v>
      </c>
      <c r="H33" s="176" t="e">
        <f>IF((ABS((#REF!-#REF!)*E33/100))&gt;0.1, (#REF!-#REF!)*E33/100, 0)</f>
        <v>#REF!</v>
      </c>
      <c r="I33" s="28"/>
      <c r="M33" s="75" t="s">
        <v>116</v>
      </c>
      <c r="N33" s="74"/>
    </row>
    <row r="34" spans="2:14" ht="29.1" customHeight="1" x14ac:dyDescent="0.2">
      <c r="B34" s="64" t="s">
        <v>115</v>
      </c>
      <c r="C34" s="63" t="s">
        <v>114</v>
      </c>
      <c r="D34" s="32">
        <v>63</v>
      </c>
      <c r="E34" s="32">
        <v>2.7</v>
      </c>
      <c r="F34" s="31">
        <v>65.7</v>
      </c>
      <c r="G34" s="150">
        <f t="shared" si="0"/>
        <v>0.25720851063829786</v>
      </c>
      <c r="H34" s="151" t="e">
        <f>IF((ABS((#REF!-#REF!)*E34/100))&gt;0.1, (#REF!-#REF!)*E34/100, 0)</f>
        <v>#REF!</v>
      </c>
      <c r="I34" s="28"/>
      <c r="M34" s="75" t="s">
        <v>113</v>
      </c>
      <c r="N34" s="74"/>
    </row>
    <row r="35" spans="2:14" ht="29.1" customHeight="1" thickBot="1" x14ac:dyDescent="0.25">
      <c r="B35" s="64" t="s">
        <v>112</v>
      </c>
      <c r="C35" s="63" t="s">
        <v>111</v>
      </c>
      <c r="D35" s="32">
        <v>63</v>
      </c>
      <c r="E35" s="32">
        <v>2.7</v>
      </c>
      <c r="F35" s="31">
        <v>65.7</v>
      </c>
      <c r="G35" s="150">
        <f t="shared" si="0"/>
        <v>0.25720851063829786</v>
      </c>
      <c r="H35" s="151" t="e">
        <f>IF((ABS((#REF!-#REF!)*E35/100))&gt;0.1, (#REF!-#REF!)*E35/100, 0)</f>
        <v>#REF!</v>
      </c>
      <c r="I35" s="28"/>
      <c r="M35" s="73" t="s">
        <v>110</v>
      </c>
      <c r="N35" s="72"/>
    </row>
    <row r="36" spans="2:14" ht="29.1" customHeight="1" x14ac:dyDescent="0.2">
      <c r="B36" s="64" t="s">
        <v>109</v>
      </c>
      <c r="C36" s="63" t="s">
        <v>108</v>
      </c>
      <c r="D36" s="32">
        <v>65</v>
      </c>
      <c r="E36" s="32">
        <v>8.1999999999999993</v>
      </c>
      <c r="F36" s="31">
        <v>73.2</v>
      </c>
      <c r="G36" s="150">
        <f t="shared" si="0"/>
        <v>0.28657021276595745</v>
      </c>
      <c r="H36" s="151" t="e">
        <f>IF((ABS((#REF!-#REF!)*E36/100))&gt;0.1, (#REF!-#REF!)*E36/100, 0)</f>
        <v>#REF!</v>
      </c>
      <c r="I36" s="28"/>
      <c r="M36" s="79"/>
      <c r="N36" s="78">
        <v>2028</v>
      </c>
    </row>
    <row r="37" spans="2:14" ht="29.1" customHeight="1" x14ac:dyDescent="0.2">
      <c r="B37" s="64">
        <v>702.40009999999995</v>
      </c>
      <c r="C37" s="63" t="s">
        <v>107</v>
      </c>
      <c r="D37" s="32">
        <v>60</v>
      </c>
      <c r="E37" s="32">
        <v>2.7</v>
      </c>
      <c r="F37" s="31">
        <v>62.7</v>
      </c>
      <c r="G37" s="150">
        <f t="shared" si="0"/>
        <v>0.24546382978723408</v>
      </c>
      <c r="H37" s="151" t="e">
        <f>IF((ABS((#REF!-#REF!)*E37/100))&gt;0.1, (#REF!-#REF!)*E37/100, 0)</f>
        <v>#REF!</v>
      </c>
      <c r="I37" s="28"/>
      <c r="M37" s="75" t="s">
        <v>106</v>
      </c>
      <c r="N37" s="77" t="s">
        <v>105</v>
      </c>
    </row>
    <row r="38" spans="2:14" ht="29.1" customHeight="1" x14ac:dyDescent="0.2">
      <c r="B38" s="64">
        <v>702.40020000000004</v>
      </c>
      <c r="C38" s="63" t="s">
        <v>104</v>
      </c>
      <c r="D38" s="32">
        <v>60</v>
      </c>
      <c r="E38" s="76">
        <v>2.7</v>
      </c>
      <c r="F38" s="31">
        <v>62.7</v>
      </c>
      <c r="G38" s="150">
        <f t="shared" si="0"/>
        <v>0.24546382978723408</v>
      </c>
      <c r="H38" s="151" t="e">
        <f>IF((ABS((#REF!-#REF!)*E38/100))&gt;0.1, (#REF!-#REF!)*E38/100, 0)</f>
        <v>#REF!</v>
      </c>
      <c r="I38" s="28"/>
      <c r="M38" s="75" t="s">
        <v>103</v>
      </c>
      <c r="N38" s="74"/>
    </row>
    <row r="39" spans="2:14" ht="29.1" customHeight="1" x14ac:dyDescent="0.2">
      <c r="B39" s="64">
        <v>702.41010000000006</v>
      </c>
      <c r="C39" s="63" t="s">
        <v>102</v>
      </c>
      <c r="D39" s="32">
        <v>65</v>
      </c>
      <c r="E39" s="32">
        <v>2.7</v>
      </c>
      <c r="F39" s="31">
        <v>67.7</v>
      </c>
      <c r="G39" s="150">
        <f t="shared" si="0"/>
        <v>0.26503829787234046</v>
      </c>
      <c r="H39" s="151" t="e">
        <f>IF((ABS((#REF!-#REF!)*E39/100))&gt;0.1, (#REF!-#REF!)*E39/100, 0)</f>
        <v>#REF!</v>
      </c>
      <c r="I39" s="28"/>
      <c r="M39" s="75" t="s">
        <v>101</v>
      </c>
      <c r="N39" s="74"/>
    </row>
    <row r="40" spans="2:14" ht="29.1" customHeight="1" x14ac:dyDescent="0.2">
      <c r="B40" s="64">
        <v>702.42010000000005</v>
      </c>
      <c r="C40" s="63" t="s">
        <v>100</v>
      </c>
      <c r="D40" s="32">
        <v>65</v>
      </c>
      <c r="E40" s="32">
        <v>10.199999999999999</v>
      </c>
      <c r="F40" s="31">
        <v>75.2</v>
      </c>
      <c r="G40" s="150">
        <f t="shared" si="0"/>
        <v>0.2944</v>
      </c>
      <c r="H40" s="151" t="e">
        <f>IF((ABS((#REF!-#REF!)*E40/100))&gt;0.1, (#REF!-#REF!)*E40/100, 0)</f>
        <v>#REF!</v>
      </c>
      <c r="I40" s="28"/>
      <c r="M40" s="75" t="s">
        <v>99</v>
      </c>
      <c r="N40" s="74"/>
    </row>
    <row r="41" spans="2:14" ht="29.1" customHeight="1" thickBot="1" x14ac:dyDescent="0.25">
      <c r="B41" s="64">
        <v>702.43010000000004</v>
      </c>
      <c r="C41" s="63" t="s">
        <v>98</v>
      </c>
      <c r="D41" s="32">
        <v>65</v>
      </c>
      <c r="E41" s="32">
        <v>10.199999999999999</v>
      </c>
      <c r="F41" s="31">
        <v>75.2</v>
      </c>
      <c r="G41" s="150">
        <f t="shared" si="0"/>
        <v>0.2944</v>
      </c>
      <c r="H41" s="151" t="e">
        <f>IF((ABS((#REF!-#REF!)*E41/100))&gt;0.1, (#REF!-#REF!)*E41/100, 0)</f>
        <v>#REF!</v>
      </c>
      <c r="I41" s="28"/>
      <c r="M41" s="73" t="s">
        <v>97</v>
      </c>
      <c r="N41" s="72"/>
    </row>
    <row r="42" spans="2:14" ht="29.1" customHeight="1" x14ac:dyDescent="0.2">
      <c r="B42" s="64" t="s">
        <v>96</v>
      </c>
      <c r="C42" s="63" t="s">
        <v>94</v>
      </c>
      <c r="D42" s="32">
        <v>57</v>
      </c>
      <c r="E42" s="32">
        <v>0.2</v>
      </c>
      <c r="F42" s="31">
        <v>57.2</v>
      </c>
      <c r="G42" s="150">
        <f t="shared" si="0"/>
        <v>0.22393191489361705</v>
      </c>
      <c r="H42" s="151" t="e">
        <f>IF((ABS((#REF!-#REF!)*E42/100))&gt;0.1, (#REF!-#REF!)*E42/100, 0)</f>
        <v>#REF!</v>
      </c>
      <c r="I42" s="28"/>
    </row>
    <row r="43" spans="2:14" ht="29.1" customHeight="1" x14ac:dyDescent="0.2">
      <c r="B43" s="71" t="s">
        <v>95</v>
      </c>
      <c r="C43" s="70" t="s">
        <v>94</v>
      </c>
      <c r="D43" s="69">
        <v>65</v>
      </c>
      <c r="E43" s="69">
        <v>0.2</v>
      </c>
      <c r="F43" s="67">
        <v>65.2</v>
      </c>
      <c r="G43" s="175">
        <f t="shared" si="0"/>
        <v>0.25525106382978724</v>
      </c>
      <c r="H43" s="176" t="e">
        <f>IF((ABS((#REF!-#REF!)*E43/100))&gt;0.1, (#REF!-#REF!)*E43/100, 0)</f>
        <v>#REF!</v>
      </c>
      <c r="I43" s="28"/>
    </row>
    <row r="44" spans="2:14" ht="29.1" customHeight="1" x14ac:dyDescent="0.2">
      <c r="B44" s="64" t="s">
        <v>93</v>
      </c>
      <c r="C44" s="63" t="s">
        <v>91</v>
      </c>
      <c r="D44" s="32">
        <v>57</v>
      </c>
      <c r="E44" s="32">
        <v>0.2</v>
      </c>
      <c r="F44" s="31">
        <v>57.2</v>
      </c>
      <c r="G44" s="150">
        <f t="shared" si="0"/>
        <v>0.22393191489361705</v>
      </c>
      <c r="H44" s="151" t="e">
        <f>IF((ABS((#REF!-#REF!)*E44/100))&gt;0.1, (#REF!-#REF!)*E44/100, 0)</f>
        <v>#REF!</v>
      </c>
      <c r="I44" s="28"/>
    </row>
    <row r="45" spans="2:14" ht="29.1" customHeight="1" x14ac:dyDescent="0.2">
      <c r="B45" s="71" t="s">
        <v>92</v>
      </c>
      <c r="C45" s="70" t="s">
        <v>91</v>
      </c>
      <c r="D45" s="69">
        <v>65</v>
      </c>
      <c r="E45" s="68">
        <v>0.2</v>
      </c>
      <c r="F45" s="67">
        <v>65.2</v>
      </c>
      <c r="G45" s="175">
        <f t="shared" si="0"/>
        <v>0.25525106382978724</v>
      </c>
      <c r="H45" s="176" t="e">
        <f>IF((ABS((#REF!-#REF!)*E45/100))&gt;0.1, (#REF!-#REF!)*E45/100, 0)</f>
        <v>#REF!</v>
      </c>
      <c r="I45" s="28"/>
    </row>
    <row r="46" spans="2:14" ht="29.1" customHeight="1" x14ac:dyDescent="0.2">
      <c r="B46" s="64">
        <v>702.46010000000001</v>
      </c>
      <c r="C46" s="63" t="s">
        <v>90</v>
      </c>
      <c r="D46" s="32">
        <v>62</v>
      </c>
      <c r="E46" s="32">
        <v>0.2</v>
      </c>
      <c r="F46" s="31">
        <v>62.2</v>
      </c>
      <c r="G46" s="150">
        <f t="shared" si="0"/>
        <v>0.24350638297872343</v>
      </c>
      <c r="H46" s="151" t="e">
        <f>IF((ABS((#REF!-#REF!)*E46/100))&gt;0.1, (#REF!-#REF!)*E46/100, 0)</f>
        <v>#REF!</v>
      </c>
      <c r="I46" s="28"/>
    </row>
    <row r="47" spans="2:14" ht="29.1" customHeight="1" x14ac:dyDescent="0.2">
      <c r="B47" s="64" t="s">
        <v>89</v>
      </c>
      <c r="C47" s="63" t="s">
        <v>88</v>
      </c>
      <c r="D47" s="32">
        <v>60</v>
      </c>
      <c r="E47" s="32">
        <v>2.7</v>
      </c>
      <c r="F47" s="31">
        <v>62.7</v>
      </c>
      <c r="G47" s="150">
        <f t="shared" si="0"/>
        <v>0.24546382978723408</v>
      </c>
      <c r="H47" s="151" t="e">
        <f>IF((ABS((#REF!-#REF!)*E47/100))&gt;0.1, (#REF!-#REF!)*E47/100, 0)</f>
        <v>#REF!</v>
      </c>
      <c r="I47" s="28"/>
    </row>
    <row r="48" spans="2:14" ht="29.1" customHeight="1" x14ac:dyDescent="0.2">
      <c r="B48" s="64" t="s">
        <v>87</v>
      </c>
      <c r="C48" s="63" t="s">
        <v>86</v>
      </c>
      <c r="D48" s="32">
        <v>65</v>
      </c>
      <c r="E48" s="32">
        <v>2.7</v>
      </c>
      <c r="F48" s="31">
        <v>67.7</v>
      </c>
      <c r="G48" s="150">
        <f t="shared" si="0"/>
        <v>0.26503829787234046</v>
      </c>
      <c r="H48" s="151" t="e">
        <f>IF((ABS((#REF!-#REF!)*E48/100))&gt;0.1, (#REF!-#REF!)*E48/100, 0)</f>
        <v>#REF!</v>
      </c>
      <c r="I48" s="28"/>
    </row>
    <row r="49" spans="2:17" ht="29.1" customHeight="1" x14ac:dyDescent="0.2">
      <c r="B49" s="64" t="s">
        <v>85</v>
      </c>
      <c r="C49" s="63" t="s">
        <v>84</v>
      </c>
      <c r="D49" s="32">
        <v>62</v>
      </c>
      <c r="E49" s="32">
        <v>0.2</v>
      </c>
      <c r="F49" s="31">
        <v>62.2</v>
      </c>
      <c r="G49" s="150">
        <f t="shared" si="0"/>
        <v>0.24350638297872343</v>
      </c>
      <c r="H49" s="151" t="e">
        <f>IF((ABS((#REF!-#REF!)*E49/100))&gt;0.1, (#REF!-#REF!)*E49/100, 0)</f>
        <v>#REF!</v>
      </c>
      <c r="I49" s="28"/>
    </row>
    <row r="50" spans="2:17" ht="29.1" customHeight="1" x14ac:dyDescent="0.2">
      <c r="B50" s="64" t="s">
        <v>82</v>
      </c>
      <c r="C50" s="63" t="s">
        <v>83</v>
      </c>
      <c r="D50" s="32">
        <v>40</v>
      </c>
      <c r="E50" s="32">
        <v>0.2</v>
      </c>
      <c r="F50" s="31">
        <v>40.200000000000003</v>
      </c>
      <c r="G50" s="150">
        <f t="shared" si="0"/>
        <v>0.15737872340425535</v>
      </c>
      <c r="H50" s="151" t="e">
        <f>IF((ABS((#REF!-#REF!)*E50/100))&gt;0.1, (#REF!-#REF!)*E50/100, 0)</f>
        <v>#REF!</v>
      </c>
      <c r="I50" s="28"/>
    </row>
    <row r="51" spans="2:17" ht="29.1" customHeight="1" x14ac:dyDescent="0.2">
      <c r="B51" s="64" t="s">
        <v>82</v>
      </c>
      <c r="C51" s="63" t="s">
        <v>81</v>
      </c>
      <c r="D51" s="66"/>
      <c r="E51" s="66"/>
      <c r="F51" s="65"/>
      <c r="G51" s="173" t="s">
        <v>80</v>
      </c>
      <c r="H51" s="174" t="e">
        <f>IF((ABS((#REF!-#REF!)*E51/100))&gt;0.1, (#REF!-#REF!)*E51/100, 0)</f>
        <v>#REF!</v>
      </c>
      <c r="I51" s="28"/>
    </row>
    <row r="52" spans="2:17" ht="29.1" customHeight="1" x14ac:dyDescent="0.2">
      <c r="B52" s="64" t="s">
        <v>79</v>
      </c>
      <c r="C52" s="63" t="s">
        <v>78</v>
      </c>
      <c r="D52" s="32">
        <v>50</v>
      </c>
      <c r="E52" s="32">
        <v>0.2</v>
      </c>
      <c r="F52" s="31">
        <v>50.2</v>
      </c>
      <c r="G52" s="168">
        <f>IF((ABS((($K$13-$K$12)/235)*F52/100))&gt;0.01, ((($K$13-$K$12)/235)*F52/100), 0)</f>
        <v>0.19652765957446811</v>
      </c>
      <c r="H52" s="169" t="e">
        <f>IF((ABS((#REF!-#REF!)*E52/100))&gt;0.1, (#REF!-#REF!)*E52/100, 0)</f>
        <v>#REF!</v>
      </c>
      <c r="I52" s="28"/>
    </row>
    <row r="53" spans="2:17" ht="45" customHeight="1" thickBot="1" x14ac:dyDescent="0.25">
      <c r="B53" s="170" t="s">
        <v>77</v>
      </c>
      <c r="C53" s="171"/>
      <c r="D53" s="171"/>
      <c r="E53" s="171"/>
      <c r="F53" s="171"/>
      <c r="G53" s="171"/>
      <c r="H53" s="172"/>
      <c r="I53" s="28"/>
    </row>
    <row r="54" spans="2:17" ht="16.5" customHeight="1" thickBot="1" x14ac:dyDescent="0.25">
      <c r="B54" s="62"/>
      <c r="C54" s="61"/>
      <c r="D54" s="60"/>
      <c r="E54" s="59"/>
      <c r="F54" s="58"/>
      <c r="G54" s="57"/>
      <c r="H54" s="57"/>
      <c r="I54" s="13"/>
    </row>
    <row r="55" spans="2:17" ht="44.1" customHeight="1" thickBot="1" x14ac:dyDescent="0.25">
      <c r="B55" s="152" t="s">
        <v>76</v>
      </c>
      <c r="C55" s="137"/>
      <c r="D55" s="137"/>
      <c r="E55" s="137"/>
      <c r="F55" s="137"/>
      <c r="G55" s="137"/>
      <c r="H55" s="138"/>
      <c r="I55" s="29"/>
    </row>
    <row r="56" spans="2:17" ht="48" thickBot="1" x14ac:dyDescent="0.25">
      <c r="B56" s="45" t="s">
        <v>40</v>
      </c>
      <c r="C56" s="26" t="s">
        <v>39</v>
      </c>
      <c r="D56" s="25" t="s">
        <v>38</v>
      </c>
      <c r="E56" s="25" t="s">
        <v>64</v>
      </c>
      <c r="F56" s="25" t="s">
        <v>36</v>
      </c>
      <c r="G56" s="153" t="s">
        <v>75</v>
      </c>
      <c r="H56" s="154"/>
      <c r="I56" s="28"/>
    </row>
    <row r="57" spans="2:17" ht="45" customHeight="1" thickBot="1" x14ac:dyDescent="0.25">
      <c r="B57" s="44" t="s">
        <v>74</v>
      </c>
      <c r="C57" s="43" t="s">
        <v>73</v>
      </c>
      <c r="D57" s="42">
        <v>65</v>
      </c>
      <c r="E57" s="41">
        <v>1</v>
      </c>
      <c r="F57" s="40">
        <f>D57+E57</f>
        <v>66</v>
      </c>
      <c r="G57" s="162">
        <f>IF((ABS((($K$13-$K$12)/2000)*F57/100))&gt;0.001, ((($K$13-$K$12)/2000)*F57/100), 0)</f>
        <v>3.0360000000000002E-2</v>
      </c>
      <c r="H57" s="163" t="e">
        <f>IF((ABS((#REF!-#REF!)*E57/100))&gt;0.1, (#REF!-#REF!)*E57/100, 0)</f>
        <v>#REF!</v>
      </c>
      <c r="I57" s="28"/>
    </row>
    <row r="58" spans="2:17" ht="16.5" customHeight="1" thickBot="1" x14ac:dyDescent="0.25">
      <c r="B58" s="62"/>
      <c r="C58" s="61"/>
      <c r="D58" s="60"/>
      <c r="E58" s="59"/>
      <c r="F58" s="58"/>
      <c r="G58" s="57"/>
      <c r="H58" s="57"/>
      <c r="I58" s="13"/>
      <c r="P58" s="3"/>
      <c r="Q58" s="3"/>
    </row>
    <row r="59" spans="2:17" ht="44.1" customHeight="1" thickBot="1" x14ac:dyDescent="0.25">
      <c r="B59" s="152" t="s">
        <v>72</v>
      </c>
      <c r="C59" s="137"/>
      <c r="D59" s="137"/>
      <c r="E59" s="137"/>
      <c r="F59" s="137"/>
      <c r="G59" s="137"/>
      <c r="H59" s="138"/>
      <c r="I59" s="29"/>
      <c r="P59" s="3"/>
      <c r="Q59" s="3"/>
    </row>
    <row r="60" spans="2:17" ht="48" thickBot="1" x14ac:dyDescent="0.25">
      <c r="B60" s="45" t="s">
        <v>40</v>
      </c>
      <c r="C60" s="26" t="s">
        <v>39</v>
      </c>
      <c r="D60" s="25" t="s">
        <v>38</v>
      </c>
      <c r="E60" s="25" t="s">
        <v>64</v>
      </c>
      <c r="F60" s="25" t="s">
        <v>36</v>
      </c>
      <c r="G60" s="153" t="s">
        <v>71</v>
      </c>
      <c r="H60" s="154"/>
      <c r="I60" s="28"/>
      <c r="P60" s="3"/>
      <c r="Q60" s="3"/>
    </row>
    <row r="61" spans="2:17" ht="44.1" customHeight="1" thickBot="1" x14ac:dyDescent="0.25">
      <c r="B61" s="56" t="s">
        <v>62</v>
      </c>
      <c r="C61" s="55" t="s">
        <v>61</v>
      </c>
      <c r="D61" s="54">
        <v>56</v>
      </c>
      <c r="E61" s="53">
        <v>0.2</v>
      </c>
      <c r="F61" s="52">
        <v>56.2</v>
      </c>
      <c r="G61" s="164">
        <f>IF((ABS((($K$13-$K$12)/235)*F61/100))&gt;0.01, ((($K$13-$K$12)/235)*F61/100), 0)</f>
        <v>0.22001702127659578</v>
      </c>
      <c r="H61" s="165" t="e">
        <f>IF((ABS((#REF!-#REF!)*E61/100))&gt;0.1, (#REF!-#REF!)*E61/100, 0)</f>
        <v>#REF!</v>
      </c>
      <c r="I61" s="29"/>
      <c r="P61" s="3"/>
      <c r="Q61" s="3"/>
    </row>
    <row r="62" spans="2:17" ht="48" thickBot="1" x14ac:dyDescent="0.25">
      <c r="B62" s="45" t="s">
        <v>40</v>
      </c>
      <c r="C62" s="26" t="s">
        <v>39</v>
      </c>
      <c r="D62" s="25" t="s">
        <v>38</v>
      </c>
      <c r="E62" s="25" t="s">
        <v>64</v>
      </c>
      <c r="F62" s="25" t="s">
        <v>36</v>
      </c>
      <c r="G62" s="153" t="s">
        <v>68</v>
      </c>
      <c r="H62" s="154"/>
      <c r="I62" s="28"/>
      <c r="P62" s="3"/>
      <c r="Q62" s="3"/>
    </row>
    <row r="63" spans="2:17" ht="44.1" customHeight="1" thickBot="1" x14ac:dyDescent="0.25">
      <c r="B63" s="44" t="s">
        <v>62</v>
      </c>
      <c r="C63" s="51" t="s">
        <v>61</v>
      </c>
      <c r="D63" s="42">
        <v>56</v>
      </c>
      <c r="E63" s="41">
        <v>0.2</v>
      </c>
      <c r="F63" s="40">
        <v>56.2</v>
      </c>
      <c r="G63" s="166">
        <f>IF((ABS((($K$13-$K$12)/2000)*F63/100))&gt;0.001, ((($K$13-$K$12)/2000)*F63/100), 0)</f>
        <v>2.5852E-2</v>
      </c>
      <c r="H63" s="167" t="e">
        <f>IF((ABS((#REF!-#REF!)*E63/100))&gt;0.1, (#REF!-#REF!)*E63/100, 0)</f>
        <v>#REF!</v>
      </c>
      <c r="I63" s="29"/>
      <c r="P63" s="3"/>
      <c r="Q63" s="3"/>
    </row>
    <row r="64" spans="2:17" ht="48" thickBot="1" x14ac:dyDescent="0.25">
      <c r="B64" s="45" t="s">
        <v>40</v>
      </c>
      <c r="C64" s="26" t="s">
        <v>39</v>
      </c>
      <c r="D64" s="25" t="s">
        <v>38</v>
      </c>
      <c r="E64" s="25" t="s">
        <v>64</v>
      </c>
      <c r="F64" s="25" t="s">
        <v>36</v>
      </c>
      <c r="G64" s="153" t="s">
        <v>71</v>
      </c>
      <c r="H64" s="154"/>
      <c r="I64" s="28"/>
    </row>
    <row r="65" spans="2:17" ht="44.1" customHeight="1" thickBot="1" x14ac:dyDescent="0.25">
      <c r="B65" s="50" t="s">
        <v>70</v>
      </c>
      <c r="C65" s="38" t="s">
        <v>69</v>
      </c>
      <c r="D65" s="37">
        <v>95</v>
      </c>
      <c r="E65" s="36">
        <v>0.2</v>
      </c>
      <c r="F65" s="35">
        <v>95.2</v>
      </c>
      <c r="G65" s="155">
        <f>IF((ABS((($K$13-$K$12)/235)*F65/100))&gt;0.01, ((($K$13-$K$12)/235)*F65/100), 0)</f>
        <v>0.37269787234042551</v>
      </c>
      <c r="H65" s="156" t="e">
        <f>IF((ABS((#REF!-#REF!)*E65/100))&gt;0.1, (#REF!-#REF!)*E65/100, 0)</f>
        <v>#REF!</v>
      </c>
    </row>
    <row r="66" spans="2:17" ht="48" thickBot="1" x14ac:dyDescent="0.25">
      <c r="B66" s="45" t="s">
        <v>40</v>
      </c>
      <c r="C66" s="26" t="s">
        <v>39</v>
      </c>
      <c r="D66" s="25" t="s">
        <v>38</v>
      </c>
      <c r="E66" s="25" t="s">
        <v>64</v>
      </c>
      <c r="F66" s="25" t="s">
        <v>36</v>
      </c>
      <c r="G66" s="153" t="s">
        <v>68</v>
      </c>
      <c r="H66" s="154"/>
      <c r="I66" s="29"/>
      <c r="P66" s="3"/>
      <c r="Q66" s="3"/>
    </row>
    <row r="67" spans="2:17" ht="44.1" customHeight="1" thickBot="1" x14ac:dyDescent="0.25">
      <c r="B67" s="49" t="s">
        <v>67</v>
      </c>
      <c r="C67" s="48" t="s">
        <v>66</v>
      </c>
      <c r="D67" s="47">
        <v>40</v>
      </c>
      <c r="E67" s="47">
        <v>0.2</v>
      </c>
      <c r="F67" s="46">
        <v>40.200000000000003</v>
      </c>
      <c r="G67" s="157">
        <f>IF((ABS((($K$13-$K$12)/2000)*F67/100))&gt;0.001, ((($K$13-$K$12)/2000)*F67/100), 0)</f>
        <v>1.8492000000000001E-2</v>
      </c>
      <c r="H67" s="158" t="e">
        <f>IF((ABS((#REF!-#REF!)*E67/100))&gt;0.1, (#REF!-#REF!)*E67/100, 0)</f>
        <v>#REF!</v>
      </c>
      <c r="I67" s="28"/>
      <c r="P67" s="3"/>
      <c r="Q67" s="3"/>
    </row>
    <row r="68" spans="2:17" ht="44.1" customHeight="1" thickBot="1" x14ac:dyDescent="0.25">
      <c r="B68" s="159" t="s">
        <v>65</v>
      </c>
      <c r="C68" s="160"/>
      <c r="D68" s="160"/>
      <c r="E68" s="160"/>
      <c r="F68" s="160"/>
      <c r="G68" s="160"/>
      <c r="H68" s="161"/>
    </row>
    <row r="69" spans="2:17" ht="48" thickBot="1" x14ac:dyDescent="0.25">
      <c r="B69" s="45" t="s">
        <v>40</v>
      </c>
      <c r="C69" s="26" t="s">
        <v>39</v>
      </c>
      <c r="D69" s="25" t="s">
        <v>38</v>
      </c>
      <c r="E69" s="25" t="s">
        <v>64</v>
      </c>
      <c r="F69" s="25" t="s">
        <v>36</v>
      </c>
      <c r="G69" s="153" t="s">
        <v>63</v>
      </c>
      <c r="H69" s="154"/>
      <c r="I69" s="13"/>
    </row>
    <row r="70" spans="2:17" ht="56.25" customHeight="1" thickBot="1" x14ac:dyDescent="0.25">
      <c r="B70" s="44" t="s">
        <v>62</v>
      </c>
      <c r="C70" s="43" t="s">
        <v>61</v>
      </c>
      <c r="D70" s="42">
        <v>56</v>
      </c>
      <c r="E70" s="41">
        <v>0.2</v>
      </c>
      <c r="F70" s="40">
        <v>56.2</v>
      </c>
      <c r="G70" s="162">
        <f>IF((ABS((($K$13-$K$12)/14400)*F70/100))&gt;0.002, ((($K$13-$K$12)/14400)*F70/100), 0)</f>
        <v>3.5905555555555556E-3</v>
      </c>
      <c r="H70" s="163" t="e">
        <f>IF((ABS((#REF!-#REF!)*E70/100))&gt;0.1, (#REF!-#REF!)*E70/100, 0)</f>
        <v>#REF!</v>
      </c>
      <c r="I70" s="29"/>
    </row>
    <row r="71" spans="2:17" ht="18.75" customHeight="1" thickBot="1" x14ac:dyDescent="0.25">
      <c r="I71" s="28"/>
    </row>
    <row r="72" spans="2:17" ht="44.1" customHeight="1" thickBot="1" x14ac:dyDescent="0.25">
      <c r="B72" s="152" t="s">
        <v>60</v>
      </c>
      <c r="C72" s="137"/>
      <c r="D72" s="137"/>
      <c r="E72" s="137"/>
      <c r="F72" s="137"/>
      <c r="G72" s="137"/>
      <c r="H72" s="138"/>
      <c r="I72" s="28"/>
    </row>
    <row r="73" spans="2:17" ht="48" thickBot="1" x14ac:dyDescent="0.25">
      <c r="B73" s="27" t="s">
        <v>40</v>
      </c>
      <c r="C73" s="26" t="s">
        <v>39</v>
      </c>
      <c r="D73" s="25" t="s">
        <v>38</v>
      </c>
      <c r="E73" s="25" t="s">
        <v>37</v>
      </c>
      <c r="F73" s="25" t="s">
        <v>36</v>
      </c>
      <c r="G73" s="153" t="s">
        <v>35</v>
      </c>
      <c r="H73" s="154"/>
      <c r="I73" s="28"/>
    </row>
    <row r="74" spans="2:17" ht="22.15" customHeight="1" x14ac:dyDescent="0.2">
      <c r="B74" s="39" t="s">
        <v>59</v>
      </c>
      <c r="C74" s="38" t="s">
        <v>58</v>
      </c>
      <c r="D74" s="37">
        <v>9</v>
      </c>
      <c r="E74" s="36">
        <v>0.2</v>
      </c>
      <c r="F74" s="35">
        <v>9.1999999999999993</v>
      </c>
      <c r="G74" s="155">
        <f t="shared" ref="G74:G82" si="2">IF((ABS(($K$13-$K$12)*F74/100))&gt;0.1, ($K$13-$K$12)*F74/100, 0)</f>
        <v>8.4640000000000004</v>
      </c>
      <c r="H74" s="156" t="e">
        <f>IF((ABS((#REF!-#REF!)*E74/100))&gt;0.1, (#REF!-#REF!)*E74/100, 0)</f>
        <v>#REF!</v>
      </c>
      <c r="I74" s="28"/>
    </row>
    <row r="75" spans="2:17" ht="22.15" customHeight="1" x14ac:dyDescent="0.2">
      <c r="B75" s="34" t="s">
        <v>57</v>
      </c>
      <c r="C75" s="33" t="s">
        <v>56</v>
      </c>
      <c r="D75" s="32">
        <v>9</v>
      </c>
      <c r="E75" s="32">
        <v>0.2</v>
      </c>
      <c r="F75" s="31">
        <v>9.1999999999999993</v>
      </c>
      <c r="G75" s="150">
        <f t="shared" si="2"/>
        <v>8.4640000000000004</v>
      </c>
      <c r="H75" s="151" t="e">
        <f>IF((ABS((#REF!-#REF!)*E75/100))&gt;0.1, (#REF!-#REF!)*E75/100, 0)</f>
        <v>#REF!</v>
      </c>
      <c r="I75" s="28"/>
    </row>
    <row r="76" spans="2:17" ht="22.15" customHeight="1" x14ac:dyDescent="0.2">
      <c r="B76" s="34" t="s">
        <v>55</v>
      </c>
      <c r="C76" s="33" t="s">
        <v>54</v>
      </c>
      <c r="D76" s="32">
        <v>9</v>
      </c>
      <c r="E76" s="32">
        <v>0.2</v>
      </c>
      <c r="F76" s="31">
        <v>9.1999999999999993</v>
      </c>
      <c r="G76" s="150">
        <f t="shared" si="2"/>
        <v>8.4640000000000004</v>
      </c>
      <c r="H76" s="151" t="e">
        <f>IF((ABS((#REF!-#REF!)*E76/100))&gt;0.1, (#REF!-#REF!)*E76/100, 0)</f>
        <v>#REF!</v>
      </c>
      <c r="I76" s="28"/>
    </row>
    <row r="77" spans="2:17" ht="22.15" customHeight="1" x14ac:dyDescent="0.2">
      <c r="B77" s="34" t="s">
        <v>53</v>
      </c>
      <c r="C77" s="33" t="s">
        <v>52</v>
      </c>
      <c r="D77" s="32">
        <v>7.5</v>
      </c>
      <c r="E77" s="32">
        <v>0.2</v>
      </c>
      <c r="F77" s="31">
        <v>7.7</v>
      </c>
      <c r="G77" s="150">
        <f t="shared" si="2"/>
        <v>7.0839999999999996</v>
      </c>
      <c r="H77" s="151" t="e">
        <f>IF((ABS((#REF!-#REF!)*E77/100))&gt;0.1, (#REF!-#REF!)*E77/100, 0)</f>
        <v>#REF!</v>
      </c>
      <c r="I77" s="28"/>
    </row>
    <row r="78" spans="2:17" ht="22.15" customHeight="1" x14ac:dyDescent="0.2">
      <c r="B78" s="34" t="s">
        <v>51</v>
      </c>
      <c r="C78" s="33" t="s">
        <v>50</v>
      </c>
      <c r="D78" s="32">
        <v>7.5</v>
      </c>
      <c r="E78" s="32">
        <v>0.2</v>
      </c>
      <c r="F78" s="31">
        <v>7.7</v>
      </c>
      <c r="G78" s="150">
        <f t="shared" si="2"/>
        <v>7.0839999999999996</v>
      </c>
      <c r="H78" s="151" t="e">
        <f>IF((ABS((#REF!-#REF!)*E78/100))&gt;0.1, (#REF!-#REF!)*E78/100, 0)</f>
        <v>#REF!</v>
      </c>
      <c r="I78" s="28"/>
    </row>
    <row r="79" spans="2:17" ht="22.15" customHeight="1" x14ac:dyDescent="0.2">
      <c r="B79" s="34" t="s">
        <v>49</v>
      </c>
      <c r="C79" s="33" t="s">
        <v>48</v>
      </c>
      <c r="D79" s="32">
        <v>7.5</v>
      </c>
      <c r="E79" s="32">
        <v>0.2</v>
      </c>
      <c r="F79" s="31">
        <v>7.7</v>
      </c>
      <c r="G79" s="150">
        <f t="shared" si="2"/>
        <v>7.0839999999999996</v>
      </c>
      <c r="H79" s="151" t="e">
        <f>IF((ABS((#REF!-#REF!)*E79/100))&gt;0.1, (#REF!-#REF!)*E79/100, 0)</f>
        <v>#REF!</v>
      </c>
      <c r="I79" s="28"/>
    </row>
    <row r="80" spans="2:17" ht="22.15" customHeight="1" x14ac:dyDescent="0.2">
      <c r="B80" s="34" t="s">
        <v>47</v>
      </c>
      <c r="C80" s="33" t="s">
        <v>46</v>
      </c>
      <c r="D80" s="32">
        <v>7.5</v>
      </c>
      <c r="E80" s="32">
        <v>0.2</v>
      </c>
      <c r="F80" s="31">
        <v>7.7</v>
      </c>
      <c r="G80" s="150">
        <f t="shared" si="2"/>
        <v>7.0839999999999996</v>
      </c>
      <c r="H80" s="151" t="e">
        <f>IF((ABS((#REF!-#REF!)*E80/100))&gt;0.1, (#REF!-#REF!)*E80/100, 0)</f>
        <v>#REF!</v>
      </c>
    </row>
    <row r="81" spans="2:14" ht="22.15" customHeight="1" x14ac:dyDescent="0.2">
      <c r="B81" s="34" t="s">
        <v>45</v>
      </c>
      <c r="C81" s="33" t="s">
        <v>44</v>
      </c>
      <c r="D81" s="32">
        <v>13.5</v>
      </c>
      <c r="E81" s="32">
        <v>0.2</v>
      </c>
      <c r="F81" s="31">
        <v>13.7</v>
      </c>
      <c r="G81" s="150">
        <f t="shared" si="2"/>
        <v>12.603999999999999</v>
      </c>
      <c r="H81" s="151" t="e">
        <f>IF((ABS((#REF!-#REF!)*E81/100))&gt;0.1, (#REF!-#REF!)*E81/100, 0)</f>
        <v>#REF!</v>
      </c>
      <c r="I81" s="13"/>
    </row>
    <row r="82" spans="2:14" ht="56.25" customHeight="1" thickBot="1" x14ac:dyDescent="0.25">
      <c r="B82" s="30" t="s">
        <v>43</v>
      </c>
      <c r="C82" s="18" t="s">
        <v>42</v>
      </c>
      <c r="D82" s="17">
        <v>12</v>
      </c>
      <c r="E82" s="17">
        <v>0.2</v>
      </c>
      <c r="F82" s="16">
        <v>12.2</v>
      </c>
      <c r="G82" s="148">
        <f t="shared" si="2"/>
        <v>11.223999999999998</v>
      </c>
      <c r="H82" s="149" t="e">
        <f>IF((ABS((#REF!-#REF!)*E82/100))&gt;0.1, (#REF!-#REF!)*E82/100, 0)</f>
        <v>#REF!</v>
      </c>
      <c r="I82" s="29"/>
    </row>
    <row r="83" spans="2:14" ht="17.25" customHeight="1" thickBot="1" x14ac:dyDescent="0.25">
      <c r="I83" s="28"/>
    </row>
    <row r="84" spans="2:14" ht="43.5" customHeight="1" thickBot="1" x14ac:dyDescent="0.25">
      <c r="B84" s="152" t="s">
        <v>41</v>
      </c>
      <c r="C84" s="137"/>
      <c r="D84" s="137"/>
      <c r="E84" s="137"/>
      <c r="F84" s="137"/>
      <c r="G84" s="137"/>
      <c r="H84" s="138"/>
      <c r="I84" s="28"/>
    </row>
    <row r="85" spans="2:14" ht="48" thickBot="1" x14ac:dyDescent="0.25">
      <c r="B85" s="27" t="s">
        <v>40</v>
      </c>
      <c r="C85" s="26" t="s">
        <v>39</v>
      </c>
      <c r="D85" s="25" t="s">
        <v>38</v>
      </c>
      <c r="E85" s="25" t="s">
        <v>37</v>
      </c>
      <c r="F85" s="25" t="s">
        <v>36</v>
      </c>
      <c r="G85" s="153" t="s">
        <v>35</v>
      </c>
      <c r="H85" s="154"/>
    </row>
    <row r="86" spans="2:14" ht="22.15" customHeight="1" x14ac:dyDescent="0.2">
      <c r="B86" s="24" t="s">
        <v>34</v>
      </c>
      <c r="C86" s="23" t="s">
        <v>33</v>
      </c>
      <c r="D86" s="22">
        <v>6.5</v>
      </c>
      <c r="E86" s="21">
        <v>1</v>
      </c>
      <c r="F86" s="20">
        <v>7.5</v>
      </c>
      <c r="G86" s="146">
        <f>IF((ABS(($K$13-$K$12)*F86/100))&gt;0.1, ($K$13-$K$12)*F86/100, 0)</f>
        <v>6.9</v>
      </c>
      <c r="H86" s="147" t="e">
        <f>IF((ABS((#REF!-#REF!)*E86/100))&gt;0.1, (#REF!-#REF!)*E86/100, 0)</f>
        <v>#REF!</v>
      </c>
    </row>
    <row r="87" spans="2:14" ht="43.5" customHeight="1" thickBot="1" x14ac:dyDescent="0.25">
      <c r="B87" s="19" t="s">
        <v>32</v>
      </c>
      <c r="C87" s="18" t="s">
        <v>31</v>
      </c>
      <c r="D87" s="17">
        <v>6.5</v>
      </c>
      <c r="E87" s="17">
        <v>1</v>
      </c>
      <c r="F87" s="16">
        <v>7.5</v>
      </c>
      <c r="G87" s="148">
        <f>IF((ABS(($K$13-$K$12)*F87/100))&gt;0.1, ($K$13-$K$12)*F87/100, 0)</f>
        <v>6.9</v>
      </c>
      <c r="H87" s="149" t="e">
        <f>IF((ABS((#REF!-#REF!)*E87/100))&gt;0.1, (#REF!-#REF!)*E87/100, 0)</f>
        <v>#REF!</v>
      </c>
    </row>
    <row r="88" spans="2:14" ht="30" customHeight="1" thickBot="1" x14ac:dyDescent="0.25"/>
    <row r="89" spans="2:14" ht="71.099999999999994" customHeight="1" thickBot="1" x14ac:dyDescent="0.25">
      <c r="B89" s="133" t="s">
        <v>11</v>
      </c>
      <c r="C89" s="134"/>
      <c r="D89" s="134"/>
      <c r="E89" s="134"/>
      <c r="F89" s="134"/>
      <c r="G89" s="134"/>
      <c r="H89" s="135"/>
    </row>
    <row r="90" spans="2:14" ht="76.5" customHeight="1" thickBot="1" x14ac:dyDescent="0.25">
      <c r="B90" s="136" t="s">
        <v>30</v>
      </c>
      <c r="C90" s="137"/>
      <c r="D90" s="137"/>
      <c r="E90" s="137"/>
      <c r="F90" s="137"/>
      <c r="G90" s="137"/>
      <c r="H90" s="138"/>
    </row>
    <row r="91" spans="2:14" ht="41.65" customHeight="1" thickBot="1" x14ac:dyDescent="0.25">
      <c r="B91" s="120"/>
      <c r="C91" s="120"/>
      <c r="D91" s="120"/>
      <c r="E91" s="120"/>
      <c r="F91" s="120"/>
      <c r="G91" s="120"/>
      <c r="H91" s="120"/>
    </row>
    <row r="92" spans="2:14" ht="33" customHeight="1" x14ac:dyDescent="0.2">
      <c r="B92" s="124" t="s">
        <v>29</v>
      </c>
      <c r="C92" s="15" t="s">
        <v>8</v>
      </c>
      <c r="D92" s="14" t="s">
        <v>7</v>
      </c>
      <c r="E92" s="139" t="s">
        <v>6</v>
      </c>
      <c r="F92" s="139"/>
      <c r="G92" s="140" t="s">
        <v>5</v>
      </c>
      <c r="H92" s="141"/>
    </row>
    <row r="93" spans="2:14" s="6" customFormat="1" ht="33" customHeight="1" thickBot="1" x14ac:dyDescent="0.25">
      <c r="B93" s="125"/>
      <c r="C93" s="145">
        <v>235</v>
      </c>
      <c r="D93" s="145"/>
      <c r="E93" s="145"/>
      <c r="F93" s="145"/>
      <c r="G93" s="142"/>
      <c r="H93" s="143"/>
      <c r="J93" s="2"/>
      <c r="K93" s="2"/>
      <c r="L93" s="2"/>
      <c r="M93" s="1"/>
      <c r="N93" s="1"/>
    </row>
    <row r="94" spans="2:14" s="6" customFormat="1" ht="33" customHeight="1" x14ac:dyDescent="0.2">
      <c r="B94" s="120"/>
      <c r="C94" s="120"/>
      <c r="D94" s="120"/>
      <c r="E94" s="120"/>
      <c r="F94" s="120"/>
      <c r="G94" s="120"/>
      <c r="H94" s="120"/>
      <c r="J94" s="2"/>
      <c r="K94" s="2"/>
      <c r="L94" s="2"/>
      <c r="M94" s="1"/>
      <c r="N94" s="1"/>
    </row>
    <row r="95" spans="2:14" s="6" customFormat="1" ht="40.5" customHeight="1" x14ac:dyDescent="0.2">
      <c r="B95" s="121" t="s">
        <v>28</v>
      </c>
      <c r="C95" s="121"/>
      <c r="D95" s="121"/>
      <c r="E95" s="121"/>
      <c r="F95" s="121"/>
      <c r="G95" s="121"/>
      <c r="H95" s="121"/>
      <c r="J95" s="2"/>
      <c r="K95" s="2"/>
      <c r="L95" s="2"/>
      <c r="M95" s="1"/>
      <c r="N95" s="1"/>
    </row>
    <row r="96" spans="2:14" s="6" customFormat="1" ht="33" customHeight="1" x14ac:dyDescent="0.2">
      <c r="B96" s="122" t="s">
        <v>3</v>
      </c>
      <c r="C96" s="122"/>
      <c r="E96" s="12"/>
      <c r="F96" s="12"/>
      <c r="G96" s="12"/>
      <c r="H96" s="12"/>
      <c r="J96" s="2"/>
      <c r="K96" s="2"/>
      <c r="L96" s="2"/>
      <c r="M96" s="1"/>
      <c r="N96" s="1"/>
    </row>
    <row r="97" spans="2:17" ht="43.5" customHeight="1" x14ac:dyDescent="0.2">
      <c r="B97" s="6"/>
      <c r="C97" s="11" t="str">
        <f>CONCATENATE(" $3.000"," +")</f>
        <v xml:space="preserve"> $3.000 +</v>
      </c>
      <c r="D97" s="10">
        <f>G21</f>
        <v>0.39227234042553194</v>
      </c>
      <c r="E97" s="9" t="s">
        <v>2</v>
      </c>
      <c r="F97" s="5">
        <f>(3+G21)</f>
        <v>3.3922723404255319</v>
      </c>
      <c r="G97" s="4"/>
      <c r="H97" s="4"/>
    </row>
    <row r="98" spans="2:17" ht="31.5" customHeight="1" x14ac:dyDescent="0.25">
      <c r="B98" s="123" t="s">
        <v>1</v>
      </c>
      <c r="C98" s="123"/>
      <c r="D98" s="8">
        <f>F97</f>
        <v>3.3922723404255319</v>
      </c>
      <c r="E98" s="7" t="s">
        <v>21</v>
      </c>
      <c r="F98" s="6"/>
      <c r="G98" s="4"/>
      <c r="H98" s="4"/>
      <c r="I98" s="13"/>
      <c r="P98" s="3"/>
      <c r="Q98" s="3"/>
    </row>
    <row r="99" spans="2:17" ht="30" customHeight="1" thickBot="1" x14ac:dyDescent="0.25">
      <c r="B99" s="6"/>
      <c r="C99" s="6"/>
      <c r="D99" s="5"/>
      <c r="E99" s="4"/>
      <c r="F99" s="4"/>
      <c r="G99" s="4"/>
      <c r="H99" s="4"/>
    </row>
    <row r="100" spans="2:17" ht="71.099999999999994" customHeight="1" thickBot="1" x14ac:dyDescent="0.25">
      <c r="B100" s="133" t="s">
        <v>11</v>
      </c>
      <c r="C100" s="134"/>
      <c r="D100" s="134"/>
      <c r="E100" s="134"/>
      <c r="F100" s="134"/>
      <c r="G100" s="134"/>
      <c r="H100" s="135"/>
    </row>
    <row r="101" spans="2:17" ht="80.25" customHeight="1" thickBot="1" x14ac:dyDescent="0.25">
      <c r="B101" s="136" t="s">
        <v>27</v>
      </c>
      <c r="C101" s="137"/>
      <c r="D101" s="137"/>
      <c r="E101" s="137"/>
      <c r="F101" s="137"/>
      <c r="G101" s="137"/>
      <c r="H101" s="138"/>
    </row>
    <row r="102" spans="2:17" ht="41.65" customHeight="1" thickBot="1" x14ac:dyDescent="0.25">
      <c r="B102" s="120"/>
      <c r="C102" s="120"/>
      <c r="D102" s="120"/>
      <c r="E102" s="120"/>
      <c r="F102" s="120"/>
      <c r="G102" s="120"/>
      <c r="H102" s="120"/>
    </row>
    <row r="103" spans="2:17" ht="33" customHeight="1" x14ac:dyDescent="0.2">
      <c r="B103" s="124" t="s">
        <v>26</v>
      </c>
      <c r="C103" s="15" t="s">
        <v>8</v>
      </c>
      <c r="D103" s="14" t="s">
        <v>7</v>
      </c>
      <c r="E103" s="139" t="s">
        <v>6</v>
      </c>
      <c r="F103" s="139"/>
      <c r="G103" s="140" t="s">
        <v>5</v>
      </c>
      <c r="H103" s="141"/>
    </row>
    <row r="104" spans="2:17" s="6" customFormat="1" ht="33" customHeight="1" thickBot="1" x14ac:dyDescent="0.25">
      <c r="B104" s="125"/>
      <c r="C104" s="145">
        <v>2000</v>
      </c>
      <c r="D104" s="145"/>
      <c r="E104" s="145"/>
      <c r="F104" s="145"/>
      <c r="G104" s="142"/>
      <c r="H104" s="143"/>
      <c r="J104" s="2"/>
      <c r="K104" s="2"/>
      <c r="L104" s="2"/>
      <c r="M104" s="1"/>
      <c r="N104" s="1"/>
    </row>
    <row r="105" spans="2:17" s="6" customFormat="1" ht="33" customHeight="1" x14ac:dyDescent="0.2">
      <c r="B105" s="120"/>
      <c r="C105" s="120"/>
      <c r="D105" s="120"/>
      <c r="E105" s="120"/>
      <c r="F105" s="120"/>
      <c r="G105" s="120"/>
      <c r="H105" s="120"/>
      <c r="J105" s="2"/>
      <c r="K105" s="2"/>
      <c r="L105" s="2"/>
      <c r="M105" s="1"/>
      <c r="N105" s="1"/>
    </row>
    <row r="106" spans="2:17" s="6" customFormat="1" ht="40.5" customHeight="1" x14ac:dyDescent="0.2">
      <c r="B106" s="121" t="s">
        <v>25</v>
      </c>
      <c r="C106" s="121"/>
      <c r="D106" s="121"/>
      <c r="E106" s="121"/>
      <c r="F106" s="121"/>
      <c r="G106" s="121"/>
      <c r="H106" s="121"/>
      <c r="J106" s="2"/>
      <c r="K106" s="2"/>
      <c r="L106" s="2"/>
      <c r="M106" s="1"/>
      <c r="N106" s="1"/>
    </row>
    <row r="107" spans="2:17" s="6" customFormat="1" ht="33" customHeight="1" x14ac:dyDescent="0.2">
      <c r="B107" s="122" t="s">
        <v>3</v>
      </c>
      <c r="C107" s="122"/>
      <c r="E107" s="12"/>
      <c r="F107" s="12"/>
      <c r="G107" s="12"/>
      <c r="H107" s="12"/>
      <c r="J107" s="2"/>
      <c r="K107" s="2"/>
      <c r="L107" s="2"/>
      <c r="M107" s="1"/>
      <c r="N107" s="1"/>
    </row>
    <row r="108" spans="2:17" ht="43.5" customHeight="1" x14ac:dyDescent="0.2">
      <c r="B108" s="6"/>
      <c r="C108" s="11" t="str">
        <f>CONCATENATE(" $0.550"," +")</f>
        <v xml:space="preserve"> $0.550 +</v>
      </c>
      <c r="D108" s="10">
        <f>G57</f>
        <v>3.0360000000000002E-2</v>
      </c>
      <c r="E108" s="9" t="s">
        <v>2</v>
      </c>
      <c r="F108" s="5">
        <f>(0.55+G57)</f>
        <v>0.5803600000000001</v>
      </c>
      <c r="G108" s="4"/>
      <c r="H108" s="4"/>
    </row>
    <row r="109" spans="2:17" ht="31.5" customHeight="1" x14ac:dyDescent="0.25">
      <c r="B109" s="123" t="s">
        <v>1</v>
      </c>
      <c r="C109" s="123"/>
      <c r="D109" s="8">
        <f>F108</f>
        <v>0.5803600000000001</v>
      </c>
      <c r="E109" s="7" t="s">
        <v>16</v>
      </c>
      <c r="F109" s="6"/>
      <c r="G109" s="4"/>
      <c r="H109" s="4"/>
      <c r="I109" s="13"/>
      <c r="P109" s="3"/>
      <c r="Q109" s="3"/>
    </row>
    <row r="110" spans="2:17" ht="30" customHeight="1" thickBot="1" x14ac:dyDescent="0.25">
      <c r="B110" s="6"/>
      <c r="C110" s="6"/>
      <c r="D110" s="5"/>
      <c r="E110" s="4"/>
      <c r="F110" s="4"/>
      <c r="G110" s="4"/>
      <c r="H110" s="4"/>
    </row>
    <row r="111" spans="2:17" ht="71.099999999999994" customHeight="1" thickBot="1" x14ac:dyDescent="0.25">
      <c r="B111" s="133" t="s">
        <v>11</v>
      </c>
      <c r="C111" s="134"/>
      <c r="D111" s="134"/>
      <c r="E111" s="134"/>
      <c r="F111" s="134"/>
      <c r="G111" s="134"/>
      <c r="H111" s="135"/>
    </row>
    <row r="112" spans="2:17" ht="110.25" customHeight="1" thickBot="1" x14ac:dyDescent="0.25">
      <c r="B112" s="136" t="s">
        <v>24</v>
      </c>
      <c r="C112" s="137"/>
      <c r="D112" s="137"/>
      <c r="E112" s="137"/>
      <c r="F112" s="137"/>
      <c r="G112" s="137"/>
      <c r="H112" s="138"/>
    </row>
    <row r="113" spans="2:17" ht="38.65" customHeight="1" thickBot="1" x14ac:dyDescent="0.25">
      <c r="B113" s="120"/>
      <c r="C113" s="120"/>
      <c r="D113" s="120"/>
      <c r="E113" s="120"/>
      <c r="F113" s="120"/>
      <c r="G113" s="120"/>
      <c r="H113" s="120"/>
    </row>
    <row r="114" spans="2:17" ht="33" customHeight="1" x14ac:dyDescent="0.2">
      <c r="B114" s="124" t="s">
        <v>23</v>
      </c>
      <c r="C114" s="15" t="s">
        <v>8</v>
      </c>
      <c r="D114" s="14" t="s">
        <v>7</v>
      </c>
      <c r="E114" s="139" t="s">
        <v>6</v>
      </c>
      <c r="F114" s="139"/>
      <c r="G114" s="140" t="s">
        <v>18</v>
      </c>
      <c r="H114" s="141"/>
    </row>
    <row r="115" spans="2:17" s="6" customFormat="1" ht="33" customHeight="1" thickBot="1" x14ac:dyDescent="0.25">
      <c r="B115" s="125"/>
      <c r="C115" s="145">
        <v>235</v>
      </c>
      <c r="D115" s="145"/>
      <c r="E115" s="145"/>
      <c r="F115" s="145"/>
      <c r="G115" s="142"/>
      <c r="H115" s="143"/>
      <c r="J115" s="2"/>
      <c r="K115" s="2"/>
      <c r="L115" s="2"/>
      <c r="M115" s="1"/>
      <c r="N115" s="1"/>
    </row>
    <row r="116" spans="2:17" s="6" customFormat="1" ht="33" customHeight="1" x14ac:dyDescent="0.2">
      <c r="B116" s="120"/>
      <c r="C116" s="120"/>
      <c r="D116" s="120"/>
      <c r="E116" s="120"/>
      <c r="F116" s="120"/>
      <c r="G116" s="120"/>
      <c r="H116" s="120"/>
      <c r="J116" s="2"/>
      <c r="K116" s="2"/>
      <c r="L116" s="2"/>
      <c r="M116" s="1"/>
      <c r="N116" s="1"/>
    </row>
    <row r="117" spans="2:17" s="6" customFormat="1" ht="40.5" customHeight="1" x14ac:dyDescent="0.2">
      <c r="B117" s="121" t="s">
        <v>22</v>
      </c>
      <c r="C117" s="121"/>
      <c r="D117" s="121"/>
      <c r="E117" s="121"/>
      <c r="F117" s="121"/>
      <c r="G117" s="121"/>
      <c r="H117" s="121"/>
      <c r="J117" s="2"/>
      <c r="K117" s="2"/>
      <c r="L117" s="2"/>
      <c r="M117" s="1"/>
      <c r="N117" s="1"/>
    </row>
    <row r="118" spans="2:17" s="6" customFormat="1" ht="33" customHeight="1" x14ac:dyDescent="0.2">
      <c r="B118" s="122" t="s">
        <v>3</v>
      </c>
      <c r="C118" s="122"/>
      <c r="E118" s="12"/>
      <c r="F118" s="12"/>
      <c r="G118" s="12"/>
      <c r="H118" s="12"/>
      <c r="J118" s="2"/>
      <c r="K118" s="2"/>
      <c r="L118" s="2"/>
      <c r="M118" s="1"/>
      <c r="N118" s="1"/>
    </row>
    <row r="119" spans="2:17" ht="43.5" customHeight="1" x14ac:dyDescent="0.2">
      <c r="B119" s="6"/>
      <c r="C119" s="11" t="str">
        <f>CONCATENATE(" $45.000"," +")</f>
        <v xml:space="preserve"> $45.000 +</v>
      </c>
      <c r="D119" s="10">
        <f>G61</f>
        <v>0.22001702127659578</v>
      </c>
      <c r="E119" s="9" t="s">
        <v>2</v>
      </c>
      <c r="F119" s="5">
        <f>(45+G61)</f>
        <v>45.220017021276597</v>
      </c>
      <c r="G119" s="4"/>
      <c r="H119" s="4"/>
    </row>
    <row r="120" spans="2:17" ht="33" customHeight="1" x14ac:dyDescent="0.25">
      <c r="B120" s="123" t="s">
        <v>1</v>
      </c>
      <c r="C120" s="123"/>
      <c r="D120" s="8">
        <f>F119</f>
        <v>45.220017021276597</v>
      </c>
      <c r="E120" s="7" t="s">
        <v>21</v>
      </c>
      <c r="F120" s="6"/>
      <c r="G120" s="4"/>
      <c r="H120" s="4"/>
      <c r="I120" s="13"/>
      <c r="P120" s="3"/>
      <c r="Q120" s="3"/>
    </row>
    <row r="121" spans="2:17" ht="30" customHeight="1" thickBot="1" x14ac:dyDescent="0.25">
      <c r="B121" s="6"/>
      <c r="C121" s="6"/>
      <c r="D121" s="5"/>
      <c r="E121" s="4"/>
      <c r="F121" s="4"/>
      <c r="G121" s="4"/>
      <c r="H121" s="4"/>
    </row>
    <row r="122" spans="2:17" ht="71.099999999999994" customHeight="1" thickBot="1" x14ac:dyDescent="0.25">
      <c r="B122" s="133" t="s">
        <v>11</v>
      </c>
      <c r="C122" s="134"/>
      <c r="D122" s="134"/>
      <c r="E122" s="134"/>
      <c r="F122" s="134"/>
      <c r="G122" s="134"/>
      <c r="H122" s="135"/>
    </row>
    <row r="123" spans="2:17" ht="74.25" customHeight="1" thickBot="1" x14ac:dyDescent="0.25">
      <c r="B123" s="136" t="s">
        <v>20</v>
      </c>
      <c r="C123" s="137"/>
      <c r="D123" s="137"/>
      <c r="E123" s="137"/>
      <c r="F123" s="137"/>
      <c r="G123" s="137"/>
      <c r="H123" s="138"/>
    </row>
    <row r="124" spans="2:17" ht="33.6" customHeight="1" thickBot="1" x14ac:dyDescent="0.25">
      <c r="B124" s="120"/>
      <c r="C124" s="120"/>
      <c r="D124" s="120"/>
      <c r="E124" s="120"/>
      <c r="F124" s="120"/>
      <c r="G124" s="120"/>
      <c r="H124" s="120"/>
    </row>
    <row r="125" spans="2:17" ht="33" customHeight="1" x14ac:dyDescent="0.2">
      <c r="B125" s="124" t="s">
        <v>19</v>
      </c>
      <c r="C125" s="15" t="s">
        <v>8</v>
      </c>
      <c r="D125" s="14" t="s">
        <v>7</v>
      </c>
      <c r="E125" s="139" t="s">
        <v>6</v>
      </c>
      <c r="F125" s="139"/>
      <c r="G125" s="140" t="s">
        <v>18</v>
      </c>
      <c r="H125" s="141"/>
    </row>
    <row r="126" spans="2:17" s="6" customFormat="1" ht="33" customHeight="1" thickBot="1" x14ac:dyDescent="0.25">
      <c r="B126" s="125"/>
      <c r="C126" s="145">
        <v>2000</v>
      </c>
      <c r="D126" s="145"/>
      <c r="E126" s="145"/>
      <c r="F126" s="145"/>
      <c r="G126" s="142"/>
      <c r="H126" s="143"/>
      <c r="J126" s="2"/>
      <c r="K126" s="2"/>
      <c r="L126" s="2"/>
      <c r="M126" s="1"/>
      <c r="N126" s="1"/>
    </row>
    <row r="127" spans="2:17" s="6" customFormat="1" ht="33" customHeight="1" x14ac:dyDescent="0.2">
      <c r="B127" s="120"/>
      <c r="C127" s="120"/>
      <c r="D127" s="120"/>
      <c r="E127" s="120"/>
      <c r="F127" s="120"/>
      <c r="G127" s="120"/>
      <c r="H127" s="120"/>
      <c r="J127" s="2"/>
      <c r="K127" s="2"/>
      <c r="L127" s="2"/>
      <c r="M127" s="1"/>
      <c r="N127" s="1"/>
    </row>
    <row r="128" spans="2:17" s="6" customFormat="1" ht="40.5" customHeight="1" x14ac:dyDescent="0.2">
      <c r="B128" s="121" t="s">
        <v>17</v>
      </c>
      <c r="C128" s="121"/>
      <c r="D128" s="121"/>
      <c r="E128" s="121"/>
      <c r="F128" s="121"/>
      <c r="G128" s="121"/>
      <c r="H128" s="121"/>
      <c r="J128" s="2"/>
      <c r="K128" s="2"/>
      <c r="L128" s="2"/>
      <c r="M128" s="1"/>
      <c r="N128" s="1"/>
    </row>
    <row r="129" spans="2:17" s="6" customFormat="1" ht="33" customHeight="1" x14ac:dyDescent="0.2">
      <c r="B129" s="122" t="s">
        <v>3</v>
      </c>
      <c r="C129" s="122"/>
      <c r="E129" s="12"/>
      <c r="F129" s="12"/>
      <c r="G129" s="12"/>
      <c r="H129" s="12"/>
      <c r="J129" s="2"/>
      <c r="K129" s="2"/>
      <c r="L129" s="2"/>
      <c r="M129" s="1"/>
      <c r="N129" s="1"/>
    </row>
    <row r="130" spans="2:17" ht="43.5" customHeight="1" x14ac:dyDescent="0.2">
      <c r="B130" s="6"/>
      <c r="C130" s="11" t="str">
        <f>CONCATENATE(" $45.000"," +")</f>
        <v xml:space="preserve"> $45.000 +</v>
      </c>
      <c r="D130" s="10">
        <f>G67</f>
        <v>1.8492000000000001E-2</v>
      </c>
      <c r="E130" s="9" t="s">
        <v>2</v>
      </c>
      <c r="F130" s="5">
        <f>(45+G67)</f>
        <v>45.018492000000002</v>
      </c>
      <c r="G130" s="4"/>
      <c r="H130" s="4"/>
    </row>
    <row r="131" spans="2:17" ht="34.15" customHeight="1" x14ac:dyDescent="0.25">
      <c r="B131" s="123" t="s">
        <v>1</v>
      </c>
      <c r="C131" s="123"/>
      <c r="D131" s="8">
        <f>F130</f>
        <v>45.018492000000002</v>
      </c>
      <c r="E131" s="7" t="s">
        <v>16</v>
      </c>
      <c r="F131" s="6"/>
      <c r="G131" s="4"/>
      <c r="H131" s="4"/>
      <c r="I131" s="13"/>
      <c r="P131" s="3"/>
      <c r="Q131" s="3"/>
    </row>
    <row r="132" spans="2:17" ht="30" customHeight="1" thickBot="1" x14ac:dyDescent="0.25">
      <c r="B132" s="6"/>
      <c r="C132" s="6"/>
      <c r="D132" s="5"/>
      <c r="E132" s="4"/>
      <c r="F132" s="4"/>
      <c r="G132" s="4"/>
      <c r="H132" s="4"/>
    </row>
    <row r="133" spans="2:17" ht="71.099999999999994" customHeight="1" thickBot="1" x14ac:dyDescent="0.25">
      <c r="B133" s="133" t="s">
        <v>11</v>
      </c>
      <c r="C133" s="134"/>
      <c r="D133" s="134"/>
      <c r="E133" s="134"/>
      <c r="F133" s="134"/>
      <c r="G133" s="134"/>
      <c r="H133" s="135"/>
    </row>
    <row r="134" spans="2:17" ht="74.25" customHeight="1" thickBot="1" x14ac:dyDescent="0.25">
      <c r="B134" s="136" t="s">
        <v>15</v>
      </c>
      <c r="C134" s="137"/>
      <c r="D134" s="137"/>
      <c r="E134" s="137"/>
      <c r="F134" s="137"/>
      <c r="G134" s="137"/>
      <c r="H134" s="138"/>
    </row>
    <row r="135" spans="2:17" ht="69" customHeight="1" thickBot="1" x14ac:dyDescent="0.25">
      <c r="B135" s="120"/>
      <c r="C135" s="120"/>
      <c r="D135" s="120"/>
      <c r="E135" s="120"/>
      <c r="F135" s="120"/>
      <c r="G135" s="120"/>
      <c r="H135" s="120"/>
    </row>
    <row r="136" spans="2:17" ht="33" customHeight="1" x14ac:dyDescent="0.2">
      <c r="B136" s="124" t="s">
        <v>14</v>
      </c>
      <c r="C136" s="15" t="s">
        <v>8</v>
      </c>
      <c r="D136" s="14" t="s">
        <v>7</v>
      </c>
      <c r="E136" s="139" t="s">
        <v>6</v>
      </c>
      <c r="F136" s="139"/>
      <c r="G136" s="140" t="s">
        <v>5</v>
      </c>
      <c r="H136" s="141"/>
    </row>
    <row r="137" spans="2:17" s="6" customFormat="1" ht="33" customHeight="1" thickBot="1" x14ac:dyDescent="0.25">
      <c r="B137" s="125"/>
      <c r="C137" s="144">
        <v>14400</v>
      </c>
      <c r="D137" s="145"/>
      <c r="E137" s="145"/>
      <c r="F137" s="145"/>
      <c r="G137" s="142"/>
      <c r="H137" s="143"/>
      <c r="J137" s="2"/>
      <c r="K137" s="2"/>
      <c r="L137" s="2"/>
      <c r="M137" s="1"/>
      <c r="N137" s="1"/>
    </row>
    <row r="138" spans="2:17" s="6" customFormat="1" ht="33" customHeight="1" x14ac:dyDescent="0.2">
      <c r="B138" s="120"/>
      <c r="C138" s="120"/>
      <c r="D138" s="120"/>
      <c r="E138" s="120"/>
      <c r="F138" s="120"/>
      <c r="G138" s="120"/>
      <c r="H138" s="120"/>
      <c r="J138" s="2"/>
      <c r="K138" s="2"/>
      <c r="L138" s="2"/>
      <c r="M138" s="1"/>
      <c r="N138" s="1"/>
    </row>
    <row r="139" spans="2:17" s="6" customFormat="1" ht="40.5" customHeight="1" x14ac:dyDescent="0.2">
      <c r="B139" s="121" t="s">
        <v>13</v>
      </c>
      <c r="C139" s="121"/>
      <c r="D139" s="121"/>
      <c r="E139" s="121"/>
      <c r="F139" s="121"/>
      <c r="G139" s="121"/>
      <c r="H139" s="121"/>
      <c r="J139" s="2"/>
      <c r="K139" s="2"/>
      <c r="L139" s="2"/>
      <c r="M139" s="1"/>
      <c r="N139" s="1"/>
    </row>
    <row r="140" spans="2:17" s="6" customFormat="1" ht="33" customHeight="1" x14ac:dyDescent="0.2">
      <c r="B140" s="122" t="s">
        <v>3</v>
      </c>
      <c r="C140" s="122"/>
      <c r="E140" s="12"/>
      <c r="F140" s="12"/>
      <c r="G140" s="12"/>
      <c r="H140" s="12"/>
      <c r="J140" s="2"/>
      <c r="K140" s="2"/>
      <c r="L140" s="2"/>
      <c r="M140" s="1"/>
      <c r="N140" s="1"/>
    </row>
    <row r="141" spans="2:17" ht="43.5" customHeight="1" x14ac:dyDescent="0.2">
      <c r="B141" s="6"/>
      <c r="C141" s="11" t="str">
        <f>CONCATENATE(" $1,500.000"," +")</f>
        <v xml:space="preserve"> $1,500.000 +</v>
      </c>
      <c r="D141" s="10">
        <f>G70</f>
        <v>3.5905555555555556E-3</v>
      </c>
      <c r="E141" s="9" t="s">
        <v>2</v>
      </c>
      <c r="F141" s="5">
        <f>(1500+G70)</f>
        <v>1500.0035905555555</v>
      </c>
      <c r="G141" s="4"/>
      <c r="H141" s="4"/>
    </row>
    <row r="142" spans="2:17" ht="27" customHeight="1" x14ac:dyDescent="0.25">
      <c r="B142" s="123" t="s">
        <v>1</v>
      </c>
      <c r="C142" s="123"/>
      <c r="D142" s="8">
        <f>F141</f>
        <v>1500.0035905555555</v>
      </c>
      <c r="E142" s="132" t="s">
        <v>12</v>
      </c>
      <c r="F142" s="132"/>
      <c r="G142" s="4"/>
      <c r="H142" s="6"/>
      <c r="I142" s="13"/>
      <c r="P142" s="3"/>
      <c r="Q142" s="3"/>
    </row>
    <row r="143" spans="2:17" ht="30" customHeight="1" thickBot="1" x14ac:dyDescent="0.25">
      <c r="B143" s="6"/>
      <c r="C143" s="6"/>
      <c r="D143" s="5"/>
      <c r="E143" s="4"/>
      <c r="F143" s="4"/>
      <c r="G143" s="4"/>
      <c r="H143" s="4"/>
    </row>
    <row r="144" spans="2:17" ht="71.099999999999994" customHeight="1" thickBot="1" x14ac:dyDescent="0.25">
      <c r="B144" s="133" t="s">
        <v>11</v>
      </c>
      <c r="C144" s="134"/>
      <c r="D144" s="134"/>
      <c r="E144" s="134"/>
      <c r="F144" s="134"/>
      <c r="G144" s="134"/>
      <c r="H144" s="135"/>
    </row>
    <row r="145" spans="2:15" ht="74.25" customHeight="1" thickBot="1" x14ac:dyDescent="0.25">
      <c r="B145" s="136" t="s">
        <v>10</v>
      </c>
      <c r="C145" s="137"/>
      <c r="D145" s="137"/>
      <c r="E145" s="137"/>
      <c r="F145" s="137"/>
      <c r="G145" s="137"/>
      <c r="H145" s="138"/>
    </row>
    <row r="146" spans="2:15" ht="18.75" customHeight="1" thickBot="1" x14ac:dyDescent="0.25">
      <c r="B146" s="120"/>
      <c r="C146" s="120"/>
      <c r="D146" s="120"/>
      <c r="E146" s="120"/>
      <c r="F146" s="120"/>
      <c r="G146" s="120"/>
      <c r="H146" s="120"/>
    </row>
    <row r="147" spans="2:15" ht="33" customHeight="1" x14ac:dyDescent="0.2">
      <c r="B147" s="124" t="s">
        <v>9</v>
      </c>
      <c r="C147" s="126" t="s">
        <v>8</v>
      </c>
      <c r="D147" s="128" t="s">
        <v>7</v>
      </c>
      <c r="E147" s="126" t="s">
        <v>6</v>
      </c>
      <c r="F147" s="126"/>
      <c r="G147" s="126" t="s">
        <v>5</v>
      </c>
      <c r="H147" s="130"/>
    </row>
    <row r="148" spans="2:15" s="6" customFormat="1" ht="33" customHeight="1" thickBot="1" x14ac:dyDescent="0.25">
      <c r="B148" s="125"/>
      <c r="C148" s="127"/>
      <c r="D148" s="129"/>
      <c r="E148" s="127"/>
      <c r="F148" s="127"/>
      <c r="G148" s="127"/>
      <c r="H148" s="131"/>
      <c r="J148" s="2"/>
      <c r="K148" s="2"/>
      <c r="L148" s="2"/>
      <c r="M148" s="1"/>
      <c r="N148" s="1"/>
    </row>
    <row r="149" spans="2:15" s="6" customFormat="1" ht="33" customHeight="1" x14ac:dyDescent="0.2">
      <c r="B149" s="120"/>
      <c r="C149" s="120"/>
      <c r="D149" s="120"/>
      <c r="E149" s="120"/>
      <c r="F149" s="120"/>
      <c r="G149" s="120"/>
      <c r="H149" s="120"/>
      <c r="J149" s="2"/>
      <c r="K149" s="2"/>
      <c r="L149" s="2"/>
      <c r="M149" s="1"/>
      <c r="N149" s="1"/>
    </row>
    <row r="150" spans="2:15" s="6" customFormat="1" ht="40.5" customHeight="1" x14ac:dyDescent="0.2">
      <c r="B150" s="121" t="s">
        <v>4</v>
      </c>
      <c r="C150" s="121"/>
      <c r="D150" s="121"/>
      <c r="E150" s="121"/>
      <c r="F150" s="121"/>
      <c r="G150" s="121"/>
      <c r="H150" s="121"/>
      <c r="J150" s="2"/>
      <c r="K150" s="2"/>
      <c r="L150" s="2"/>
      <c r="M150" s="1"/>
      <c r="N150" s="1"/>
    </row>
    <row r="151" spans="2:15" s="6" customFormat="1" ht="33" customHeight="1" x14ac:dyDescent="0.2">
      <c r="B151" s="122" t="s">
        <v>3</v>
      </c>
      <c r="C151" s="122"/>
      <c r="E151" s="12"/>
      <c r="F151" s="12"/>
      <c r="G151" s="12"/>
      <c r="H151" s="12"/>
      <c r="J151" s="2"/>
      <c r="K151" s="2"/>
      <c r="L151" s="2"/>
      <c r="M151" s="1"/>
      <c r="N151" s="1"/>
    </row>
    <row r="152" spans="2:15" ht="18" x14ac:dyDescent="0.2">
      <c r="B152" s="6"/>
      <c r="C152" s="11" t="str">
        <f>CONCATENATE(" $200.000"," +")</f>
        <v xml:space="preserve"> $200.000 +</v>
      </c>
      <c r="D152" s="10">
        <f>G74</f>
        <v>8.4640000000000004</v>
      </c>
      <c r="E152" s="9" t="s">
        <v>2</v>
      </c>
      <c r="F152" s="5">
        <f>(200+G74)</f>
        <v>208.464</v>
      </c>
      <c r="G152" s="4"/>
      <c r="H152" s="4"/>
      <c r="O152" s="3"/>
    </row>
    <row r="153" spans="2:15" ht="18" x14ac:dyDescent="0.25">
      <c r="B153" s="123" t="s">
        <v>1</v>
      </c>
      <c r="C153" s="123"/>
      <c r="D153" s="8">
        <f>F152</f>
        <v>208.464</v>
      </c>
      <c r="E153" s="7" t="s">
        <v>0</v>
      </c>
      <c r="F153" s="7"/>
      <c r="G153" s="4"/>
      <c r="H153" s="6"/>
      <c r="O153" s="3"/>
    </row>
    <row r="154" spans="2:15" ht="18" x14ac:dyDescent="0.2">
      <c r="B154" s="6"/>
      <c r="C154" s="6"/>
      <c r="D154" s="5"/>
      <c r="E154" s="4"/>
      <c r="F154" s="4"/>
      <c r="G154" s="4"/>
      <c r="H154" s="4"/>
      <c r="O154" s="3"/>
    </row>
    <row r="155" spans="2:15" x14ac:dyDescent="0.2">
      <c r="O155" s="3"/>
    </row>
  </sheetData>
  <sheetProtection algorithmName="SHA-512" hashValue="J7pc6+8o94ev9KHVYtdK1Bao60Ujo8ZMqMYs/fcVSvoS0yMatBRUM39EoY2CaKpT08BEN3eEcklx6clCNV/RJw==" saltValue="G2kc0nWSapCU4Ir2RNLSEw==" spinCount="100000" sheet="1" formatColumns="0" formatRows="0"/>
  <mergeCells count="156">
    <mergeCell ref="B1:D1"/>
    <mergeCell ref="C3:E3"/>
    <mergeCell ref="G3:H3"/>
    <mergeCell ref="C4:E4"/>
    <mergeCell ref="G4:H4"/>
    <mergeCell ref="B6:E6"/>
    <mergeCell ref="F6:G6"/>
    <mergeCell ref="J6:K6"/>
    <mergeCell ref="M6:N8"/>
    <mergeCell ref="B7:E7"/>
    <mergeCell ref="B8:H8"/>
    <mergeCell ref="B9:H9"/>
    <mergeCell ref="B10:C10"/>
    <mergeCell ref="D10:F10"/>
    <mergeCell ref="B11:H11"/>
    <mergeCell ref="J11:K11"/>
    <mergeCell ref="B12:E12"/>
    <mergeCell ref="B13:H13"/>
    <mergeCell ref="B14:H14"/>
    <mergeCell ref="B15:H15"/>
    <mergeCell ref="B16:H16"/>
    <mergeCell ref="B17:H17"/>
    <mergeCell ref="B18:H18"/>
    <mergeCell ref="B19:H19"/>
    <mergeCell ref="G20:H20"/>
    <mergeCell ref="G21:H21"/>
    <mergeCell ref="G22:H22"/>
    <mergeCell ref="G23:H23"/>
    <mergeCell ref="G24:H24"/>
    <mergeCell ref="G25:H25"/>
    <mergeCell ref="G26:H26"/>
    <mergeCell ref="G27:H27"/>
    <mergeCell ref="G28:H28"/>
    <mergeCell ref="G29:H29"/>
    <mergeCell ref="G30:H30"/>
    <mergeCell ref="G31:H31"/>
    <mergeCell ref="G32:H32"/>
    <mergeCell ref="G33:H33"/>
    <mergeCell ref="G34:H34"/>
    <mergeCell ref="G35:H35"/>
    <mergeCell ref="G36:H36"/>
    <mergeCell ref="G37:H37"/>
    <mergeCell ref="G38:H38"/>
    <mergeCell ref="G39:H39"/>
    <mergeCell ref="G40:H40"/>
    <mergeCell ref="G41:H41"/>
    <mergeCell ref="G42:H42"/>
    <mergeCell ref="G43:H43"/>
    <mergeCell ref="G44:H44"/>
    <mergeCell ref="G45:H45"/>
    <mergeCell ref="G46:H46"/>
    <mergeCell ref="G47:H47"/>
    <mergeCell ref="G48:H48"/>
    <mergeCell ref="G49:H49"/>
    <mergeCell ref="G50:H50"/>
    <mergeCell ref="G51:H51"/>
    <mergeCell ref="G52:H52"/>
    <mergeCell ref="B53:H53"/>
    <mergeCell ref="B55:H55"/>
    <mergeCell ref="G56:H56"/>
    <mergeCell ref="G57:H57"/>
    <mergeCell ref="B59:H59"/>
    <mergeCell ref="G60:H60"/>
    <mergeCell ref="G61:H61"/>
    <mergeCell ref="G62:H62"/>
    <mergeCell ref="G63:H63"/>
    <mergeCell ref="G64:H64"/>
    <mergeCell ref="G65:H65"/>
    <mergeCell ref="G66:H66"/>
    <mergeCell ref="G67:H67"/>
    <mergeCell ref="B68:H68"/>
    <mergeCell ref="G69:H69"/>
    <mergeCell ref="G70:H70"/>
    <mergeCell ref="B72:H72"/>
    <mergeCell ref="G73:H73"/>
    <mergeCell ref="G74:H74"/>
    <mergeCell ref="G75:H75"/>
    <mergeCell ref="G76:H76"/>
    <mergeCell ref="G77:H77"/>
    <mergeCell ref="G78:H78"/>
    <mergeCell ref="G79:H79"/>
    <mergeCell ref="G80:H80"/>
    <mergeCell ref="G81:H81"/>
    <mergeCell ref="G82:H82"/>
    <mergeCell ref="B84:H84"/>
    <mergeCell ref="G85:H85"/>
    <mergeCell ref="G86:H86"/>
    <mergeCell ref="G87:H87"/>
    <mergeCell ref="B89:H89"/>
    <mergeCell ref="B90:H90"/>
    <mergeCell ref="B91:H91"/>
    <mergeCell ref="B92:B93"/>
    <mergeCell ref="E92:F92"/>
    <mergeCell ref="G92:H93"/>
    <mergeCell ref="C93:F93"/>
    <mergeCell ref="B94:H94"/>
    <mergeCell ref="B95:H95"/>
    <mergeCell ref="B96:C96"/>
    <mergeCell ref="B98:C98"/>
    <mergeCell ref="B100:H100"/>
    <mergeCell ref="B101:H101"/>
    <mergeCell ref="B102:H102"/>
    <mergeCell ref="B103:B104"/>
    <mergeCell ref="E103:F103"/>
    <mergeCell ref="G103:H104"/>
    <mergeCell ref="C104:F104"/>
    <mergeCell ref="B105:H105"/>
    <mergeCell ref="B106:H106"/>
    <mergeCell ref="B107:C107"/>
    <mergeCell ref="B109:C109"/>
    <mergeCell ref="B111:H111"/>
    <mergeCell ref="B112:H112"/>
    <mergeCell ref="B113:H113"/>
    <mergeCell ref="B114:B115"/>
    <mergeCell ref="E114:F114"/>
    <mergeCell ref="G114:H115"/>
    <mergeCell ref="C115:F115"/>
    <mergeCell ref="B116:H116"/>
    <mergeCell ref="B117:H117"/>
    <mergeCell ref="B118:C118"/>
    <mergeCell ref="B120:C120"/>
    <mergeCell ref="B122:H122"/>
    <mergeCell ref="B123:H123"/>
    <mergeCell ref="B124:H124"/>
    <mergeCell ref="B125:B126"/>
    <mergeCell ref="E125:F125"/>
    <mergeCell ref="G125:H126"/>
    <mergeCell ref="C126:F126"/>
    <mergeCell ref="B127:H127"/>
    <mergeCell ref="B128:H128"/>
    <mergeCell ref="B129:C129"/>
    <mergeCell ref="B131:C131"/>
    <mergeCell ref="B133:H133"/>
    <mergeCell ref="B134:H134"/>
    <mergeCell ref="B135:H135"/>
    <mergeCell ref="B136:B137"/>
    <mergeCell ref="E136:F136"/>
    <mergeCell ref="G136:H137"/>
    <mergeCell ref="C137:F137"/>
    <mergeCell ref="B151:C151"/>
    <mergeCell ref="B153:C153"/>
    <mergeCell ref="B146:H146"/>
    <mergeCell ref="B147:B148"/>
    <mergeCell ref="C147:C148"/>
    <mergeCell ref="D147:D148"/>
    <mergeCell ref="E147:F148"/>
    <mergeCell ref="G147:H148"/>
    <mergeCell ref="B138:H138"/>
    <mergeCell ref="B139:H139"/>
    <mergeCell ref="B140:C140"/>
    <mergeCell ref="B142:C142"/>
    <mergeCell ref="E142:F142"/>
    <mergeCell ref="B144:H144"/>
    <mergeCell ref="B145:H145"/>
    <mergeCell ref="B149:H149"/>
    <mergeCell ref="B150:H150"/>
  </mergeCells>
  <dataValidations count="6">
    <dataValidation type="list" allowBlank="1" showInputMessage="1" showErrorMessage="1" sqref="K8" xr:uid="{460D583C-81E1-4EB7-84FD-0E4DC0C714F3}">
      <formula1>"2024,2025,2026,2027,2028"</formula1>
    </dataValidation>
    <dataValidation type="list" allowBlank="1" showInputMessage="1" showErrorMessage="1" sqref="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K65403 JF65539 TB65539 ACX65539 AMT65539 AWP65539 BGL65539 BQH65539 CAD65539 CJZ65539 CTV65539 DDR65539 DNN65539 DXJ65539 EHF65539 ERB65539 FAX65539 FKT65539 FUP65539 GEL65539 GOH65539 GYD65539 HHZ65539 HRV65539 IBR65539 ILN65539 IVJ65539 JFF65539 JPB65539 JYX65539 KIT65539 KSP65539 LCL65539 LMH65539 LWD65539 MFZ65539 MPV65539 MZR65539 NJN65539 NTJ65539 ODF65539 ONB65539 OWX65539 PGT65539 PQP65539 QAL65539 QKH65539 QUD65539 RDZ65539 RNV65539 RXR65539 SHN65539 SRJ65539 TBF65539 TLB65539 TUX65539 UET65539 UOP65539 UYL65539 VIH65539 VSD65539 WBZ65539 WLV65539 WVR65539 K130939 JF131075 TB131075 ACX131075 AMT131075 AWP131075 BGL131075 BQH131075 CAD131075 CJZ131075 CTV131075 DDR131075 DNN131075 DXJ131075 EHF131075 ERB131075 FAX131075 FKT131075 FUP131075 GEL131075 GOH131075 GYD131075 HHZ131075 HRV131075 IBR131075 ILN131075 IVJ131075 JFF131075 JPB131075 JYX131075 KIT131075 KSP131075 LCL131075 LMH131075 LWD131075 MFZ131075 MPV131075 MZR131075 NJN131075 NTJ131075 ODF131075 ONB131075 OWX131075 PGT131075 PQP131075 QAL131075 QKH131075 QUD131075 RDZ131075 RNV131075 RXR131075 SHN131075 SRJ131075 TBF131075 TLB131075 TUX131075 UET131075 UOP131075 UYL131075 VIH131075 VSD131075 WBZ131075 WLV131075 WVR131075 K196475 JF196611 TB196611 ACX196611 AMT196611 AWP196611 BGL196611 BQH196611 CAD196611 CJZ196611 CTV196611 DDR196611 DNN196611 DXJ196611 EHF196611 ERB196611 FAX196611 FKT196611 FUP196611 GEL196611 GOH196611 GYD196611 HHZ196611 HRV196611 IBR196611 ILN196611 IVJ196611 JFF196611 JPB196611 JYX196611 KIT196611 KSP196611 LCL196611 LMH196611 LWD196611 MFZ196611 MPV196611 MZR196611 NJN196611 NTJ196611 ODF196611 ONB196611 OWX196611 PGT196611 PQP196611 QAL196611 QKH196611 QUD196611 RDZ196611 RNV196611 RXR196611 SHN196611 SRJ196611 TBF196611 TLB196611 TUX196611 UET196611 UOP196611 UYL196611 VIH196611 VSD196611 WBZ196611 WLV196611 WVR196611 K262011 JF262147 TB262147 ACX262147 AMT262147 AWP262147 BGL262147 BQH262147 CAD262147 CJZ262147 CTV262147 DDR262147 DNN262147 DXJ262147 EHF262147 ERB262147 FAX262147 FKT262147 FUP262147 GEL262147 GOH262147 GYD262147 HHZ262147 HRV262147 IBR262147 ILN262147 IVJ262147 JFF262147 JPB262147 JYX262147 KIT262147 KSP262147 LCL262147 LMH262147 LWD262147 MFZ262147 MPV262147 MZR262147 NJN262147 NTJ262147 ODF262147 ONB262147 OWX262147 PGT262147 PQP262147 QAL262147 QKH262147 QUD262147 RDZ262147 RNV262147 RXR262147 SHN262147 SRJ262147 TBF262147 TLB262147 TUX262147 UET262147 UOP262147 UYL262147 VIH262147 VSD262147 WBZ262147 WLV262147 WVR262147 K327547 JF327683 TB327683 ACX327683 AMT327683 AWP327683 BGL327683 BQH327683 CAD327683 CJZ327683 CTV327683 DDR327683 DNN327683 DXJ327683 EHF327683 ERB327683 FAX327683 FKT327683 FUP327683 GEL327683 GOH327683 GYD327683 HHZ327683 HRV327683 IBR327683 ILN327683 IVJ327683 JFF327683 JPB327683 JYX327683 KIT327683 KSP327683 LCL327683 LMH327683 LWD327683 MFZ327683 MPV327683 MZR327683 NJN327683 NTJ327683 ODF327683 ONB327683 OWX327683 PGT327683 PQP327683 QAL327683 QKH327683 QUD327683 RDZ327683 RNV327683 RXR327683 SHN327683 SRJ327683 TBF327683 TLB327683 TUX327683 UET327683 UOP327683 UYL327683 VIH327683 VSD327683 WBZ327683 WLV327683 WVR327683 K393083 JF393219 TB393219 ACX393219 AMT393219 AWP393219 BGL393219 BQH393219 CAD393219 CJZ393219 CTV393219 DDR393219 DNN393219 DXJ393219 EHF393219 ERB393219 FAX393219 FKT393219 FUP393219 GEL393219 GOH393219 GYD393219 HHZ393219 HRV393219 IBR393219 ILN393219 IVJ393219 JFF393219 JPB393219 JYX393219 KIT393219 KSP393219 LCL393219 LMH393219 LWD393219 MFZ393219 MPV393219 MZR393219 NJN393219 NTJ393219 ODF393219 ONB393219 OWX393219 PGT393219 PQP393219 QAL393219 QKH393219 QUD393219 RDZ393219 RNV393219 RXR393219 SHN393219 SRJ393219 TBF393219 TLB393219 TUX393219 UET393219 UOP393219 UYL393219 VIH393219 VSD393219 WBZ393219 WLV393219 WVR393219 K458619 JF458755 TB458755 ACX458755 AMT458755 AWP458755 BGL458755 BQH458755 CAD458755 CJZ458755 CTV458755 DDR458755 DNN458755 DXJ458755 EHF458755 ERB458755 FAX458755 FKT458755 FUP458755 GEL458755 GOH458755 GYD458755 HHZ458755 HRV458755 IBR458755 ILN458755 IVJ458755 JFF458755 JPB458755 JYX458755 KIT458755 KSP458755 LCL458755 LMH458755 LWD458755 MFZ458755 MPV458755 MZR458755 NJN458755 NTJ458755 ODF458755 ONB458755 OWX458755 PGT458755 PQP458755 QAL458755 QKH458755 QUD458755 RDZ458755 RNV458755 RXR458755 SHN458755 SRJ458755 TBF458755 TLB458755 TUX458755 UET458755 UOP458755 UYL458755 VIH458755 VSD458755 WBZ458755 WLV458755 WVR458755 K524155 JF524291 TB524291 ACX524291 AMT524291 AWP524291 BGL524291 BQH524291 CAD524291 CJZ524291 CTV524291 DDR524291 DNN524291 DXJ524291 EHF524291 ERB524291 FAX524291 FKT524291 FUP524291 GEL524291 GOH524291 GYD524291 HHZ524291 HRV524291 IBR524291 ILN524291 IVJ524291 JFF524291 JPB524291 JYX524291 KIT524291 KSP524291 LCL524291 LMH524291 LWD524291 MFZ524291 MPV524291 MZR524291 NJN524291 NTJ524291 ODF524291 ONB524291 OWX524291 PGT524291 PQP524291 QAL524291 QKH524291 QUD524291 RDZ524291 RNV524291 RXR524291 SHN524291 SRJ524291 TBF524291 TLB524291 TUX524291 UET524291 UOP524291 UYL524291 VIH524291 VSD524291 WBZ524291 WLV524291 WVR524291 K589691 JF589827 TB589827 ACX589827 AMT589827 AWP589827 BGL589827 BQH589827 CAD589827 CJZ589827 CTV589827 DDR589827 DNN589827 DXJ589827 EHF589827 ERB589827 FAX589827 FKT589827 FUP589827 GEL589827 GOH589827 GYD589827 HHZ589827 HRV589827 IBR589827 ILN589827 IVJ589827 JFF589827 JPB589827 JYX589827 KIT589827 KSP589827 LCL589827 LMH589827 LWD589827 MFZ589827 MPV589827 MZR589827 NJN589827 NTJ589827 ODF589827 ONB589827 OWX589827 PGT589827 PQP589827 QAL589827 QKH589827 QUD589827 RDZ589827 RNV589827 RXR589827 SHN589827 SRJ589827 TBF589827 TLB589827 TUX589827 UET589827 UOP589827 UYL589827 VIH589827 VSD589827 WBZ589827 WLV589827 WVR589827 K655227 JF655363 TB655363 ACX655363 AMT655363 AWP655363 BGL655363 BQH655363 CAD655363 CJZ655363 CTV655363 DDR655363 DNN655363 DXJ655363 EHF655363 ERB655363 FAX655363 FKT655363 FUP655363 GEL655363 GOH655363 GYD655363 HHZ655363 HRV655363 IBR655363 ILN655363 IVJ655363 JFF655363 JPB655363 JYX655363 KIT655363 KSP655363 LCL655363 LMH655363 LWD655363 MFZ655363 MPV655363 MZR655363 NJN655363 NTJ655363 ODF655363 ONB655363 OWX655363 PGT655363 PQP655363 QAL655363 QKH655363 QUD655363 RDZ655363 RNV655363 RXR655363 SHN655363 SRJ655363 TBF655363 TLB655363 TUX655363 UET655363 UOP655363 UYL655363 VIH655363 VSD655363 WBZ655363 WLV655363 WVR655363 K720763 JF720899 TB720899 ACX720899 AMT720899 AWP720899 BGL720899 BQH720899 CAD720899 CJZ720899 CTV720899 DDR720899 DNN720899 DXJ720899 EHF720899 ERB720899 FAX720899 FKT720899 FUP720899 GEL720899 GOH720899 GYD720899 HHZ720899 HRV720899 IBR720899 ILN720899 IVJ720899 JFF720899 JPB720899 JYX720899 KIT720899 KSP720899 LCL720899 LMH720899 LWD720899 MFZ720899 MPV720899 MZR720899 NJN720899 NTJ720899 ODF720899 ONB720899 OWX720899 PGT720899 PQP720899 QAL720899 QKH720899 QUD720899 RDZ720899 RNV720899 RXR720899 SHN720899 SRJ720899 TBF720899 TLB720899 TUX720899 UET720899 UOP720899 UYL720899 VIH720899 VSD720899 WBZ720899 WLV720899 WVR720899 K786299 JF786435 TB786435 ACX786435 AMT786435 AWP786435 BGL786435 BQH786435 CAD786435 CJZ786435 CTV786435 DDR786435 DNN786435 DXJ786435 EHF786435 ERB786435 FAX786435 FKT786435 FUP786435 GEL786435 GOH786435 GYD786435 HHZ786435 HRV786435 IBR786435 ILN786435 IVJ786435 JFF786435 JPB786435 JYX786435 KIT786435 KSP786435 LCL786435 LMH786435 LWD786435 MFZ786435 MPV786435 MZR786435 NJN786435 NTJ786435 ODF786435 ONB786435 OWX786435 PGT786435 PQP786435 QAL786435 QKH786435 QUD786435 RDZ786435 RNV786435 RXR786435 SHN786435 SRJ786435 TBF786435 TLB786435 TUX786435 UET786435 UOP786435 UYL786435 VIH786435 VSD786435 WBZ786435 WLV786435 WVR786435 K851835 JF851971 TB851971 ACX851971 AMT851971 AWP851971 BGL851971 BQH851971 CAD851971 CJZ851971 CTV851971 DDR851971 DNN851971 DXJ851971 EHF851971 ERB851971 FAX851971 FKT851971 FUP851971 GEL851971 GOH851971 GYD851971 HHZ851971 HRV851971 IBR851971 ILN851971 IVJ851971 JFF851971 JPB851971 JYX851971 KIT851971 KSP851971 LCL851971 LMH851971 LWD851971 MFZ851971 MPV851971 MZR851971 NJN851971 NTJ851971 ODF851971 ONB851971 OWX851971 PGT851971 PQP851971 QAL851971 QKH851971 QUD851971 RDZ851971 RNV851971 RXR851971 SHN851971 SRJ851971 TBF851971 TLB851971 TUX851971 UET851971 UOP851971 UYL851971 VIH851971 VSD851971 WBZ851971 WLV851971 WVR851971 K917371 JF917507 TB917507 ACX917507 AMT917507 AWP917507 BGL917507 BQH917507 CAD917507 CJZ917507 CTV917507 DDR917507 DNN917507 DXJ917507 EHF917507 ERB917507 FAX917507 FKT917507 FUP917507 GEL917507 GOH917507 GYD917507 HHZ917507 HRV917507 IBR917507 ILN917507 IVJ917507 JFF917507 JPB917507 JYX917507 KIT917507 KSP917507 LCL917507 LMH917507 LWD917507 MFZ917507 MPV917507 MZR917507 NJN917507 NTJ917507 ODF917507 ONB917507 OWX917507 PGT917507 PQP917507 QAL917507 QKH917507 QUD917507 RDZ917507 RNV917507 RXR917507 SHN917507 SRJ917507 TBF917507 TLB917507 TUX917507 UET917507 UOP917507 UYL917507 VIH917507 VSD917507 WBZ917507 WLV917507 WVR917507 K982907 JF983043 TB983043 ACX983043 AMT983043 AWP983043 BGL983043 BQH983043 CAD983043 CJZ983043 CTV983043 DDR983043 DNN983043 DXJ983043 EHF983043 ERB983043 FAX983043 FKT983043 FUP983043 GEL983043 GOH983043 GYD983043 HHZ983043 HRV983043 IBR983043 ILN983043 IVJ983043 JFF983043 JPB983043 JYX983043 KIT983043 KSP983043 LCL983043 LMH983043 LWD983043 MFZ983043 MPV983043 MZR983043 NJN983043 NTJ983043 ODF983043 ONB983043 OWX983043 PGT983043 PQP983043 QAL983043 QKH983043 QUD983043 RDZ983043 RNV983043 RXR983043 SHN983043 SRJ983043 TBF983043 TLB983043 TUX983043 UET983043 UOP983043 UYL983043 VIH983043 VSD983043 WBZ983043 WLV983043 WVR983043" xr:uid="{0369E930-7F58-4148-AA04-56DBC4D8365A}">
      <formula1>$N$9:$N$9</formula1>
    </dataValidation>
    <dataValidation type="list" allowBlank="1" showInputMessage="1" showErrorMessage="1" sqref="WVR983048 WLV983048 WBZ983048 VSD983048 VIH983048 UYL983048 UOP983048 UET983048 TUX983048 TLB983048 TBF983048 SRJ983048 SHN983048 RXR983048 RNV983048 RDZ983048 QUD983048 QKH983048 QAL983048 PQP983048 PGT983048 OWX983048 ONB983048 ODF983048 NTJ983048 NJN983048 MZR983048 MPV983048 MFZ983048 LWD983048 LMH983048 LCL983048 KSP983048 KIT983048 JYX983048 JPB983048 JFF983048 IVJ983048 ILN983048 IBR983048 HRV983048 HHZ983048 GYD983048 GOH983048 GEL983048 FUP983048 FKT983048 FAX983048 ERB983048 EHF983048 DXJ983048 DNN983048 DDR983048 CTV983048 CJZ983048 CAD983048 BQH983048 BGL983048 AWP983048 AMT983048 ACX983048 TB983048 JF983048 K982912 WVR917512 WLV917512 WBZ917512 VSD917512 VIH917512 UYL917512 UOP917512 UET917512 TUX917512 TLB917512 TBF917512 SRJ917512 SHN917512 RXR917512 RNV917512 RDZ917512 QUD917512 QKH917512 QAL917512 PQP917512 PGT917512 OWX917512 ONB917512 ODF917512 NTJ917512 NJN917512 MZR917512 MPV917512 MFZ917512 LWD917512 LMH917512 LCL917512 KSP917512 KIT917512 JYX917512 JPB917512 JFF917512 IVJ917512 ILN917512 IBR917512 HRV917512 HHZ917512 GYD917512 GOH917512 GEL917512 FUP917512 FKT917512 FAX917512 ERB917512 EHF917512 DXJ917512 DNN917512 DDR917512 CTV917512 CJZ917512 CAD917512 BQH917512 BGL917512 AWP917512 AMT917512 ACX917512 TB917512 JF917512 K917376 WVR851976 WLV851976 WBZ851976 VSD851976 VIH851976 UYL851976 UOP851976 UET851976 TUX851976 TLB851976 TBF851976 SRJ851976 SHN851976 RXR851976 RNV851976 RDZ851976 QUD851976 QKH851976 QAL851976 PQP851976 PGT851976 OWX851976 ONB851976 ODF851976 NTJ851976 NJN851976 MZR851976 MPV851976 MFZ851976 LWD851976 LMH851976 LCL851976 KSP851976 KIT851976 JYX851976 JPB851976 JFF851976 IVJ851976 ILN851976 IBR851976 HRV851976 HHZ851976 GYD851976 GOH851976 GEL851976 FUP851976 FKT851976 FAX851976 ERB851976 EHF851976 DXJ851976 DNN851976 DDR851976 CTV851976 CJZ851976 CAD851976 BQH851976 BGL851976 AWP851976 AMT851976 ACX851976 TB851976 JF851976 K851840 WVR786440 WLV786440 WBZ786440 VSD786440 VIH786440 UYL786440 UOP786440 UET786440 TUX786440 TLB786440 TBF786440 SRJ786440 SHN786440 RXR786440 RNV786440 RDZ786440 QUD786440 QKH786440 QAL786440 PQP786440 PGT786440 OWX786440 ONB786440 ODF786440 NTJ786440 NJN786440 MZR786440 MPV786440 MFZ786440 LWD786440 LMH786440 LCL786440 KSP786440 KIT786440 JYX786440 JPB786440 JFF786440 IVJ786440 ILN786440 IBR786440 HRV786440 HHZ786440 GYD786440 GOH786440 GEL786440 FUP786440 FKT786440 FAX786440 ERB786440 EHF786440 DXJ786440 DNN786440 DDR786440 CTV786440 CJZ786440 CAD786440 BQH786440 BGL786440 AWP786440 AMT786440 ACX786440 TB786440 JF786440 K786304 WVR720904 WLV720904 WBZ720904 VSD720904 VIH720904 UYL720904 UOP720904 UET720904 TUX720904 TLB720904 TBF720904 SRJ720904 SHN720904 RXR720904 RNV720904 RDZ720904 QUD720904 QKH720904 QAL720904 PQP720904 PGT720904 OWX720904 ONB720904 ODF720904 NTJ720904 NJN720904 MZR720904 MPV720904 MFZ720904 LWD720904 LMH720904 LCL720904 KSP720904 KIT720904 JYX720904 JPB720904 JFF720904 IVJ720904 ILN720904 IBR720904 HRV720904 HHZ720904 GYD720904 GOH720904 GEL720904 FUP720904 FKT720904 FAX720904 ERB720904 EHF720904 DXJ720904 DNN720904 DDR720904 CTV720904 CJZ720904 CAD720904 BQH720904 BGL720904 AWP720904 AMT720904 ACX720904 TB720904 JF720904 K720768 WVR655368 WLV655368 WBZ655368 VSD655368 VIH655368 UYL655368 UOP655368 UET655368 TUX655368 TLB655368 TBF655368 SRJ655368 SHN655368 RXR655368 RNV655368 RDZ655368 QUD655368 QKH655368 QAL655368 PQP655368 PGT655368 OWX655368 ONB655368 ODF655368 NTJ655368 NJN655368 MZR655368 MPV655368 MFZ655368 LWD655368 LMH655368 LCL655368 KSP655368 KIT655368 JYX655368 JPB655368 JFF655368 IVJ655368 ILN655368 IBR655368 HRV655368 HHZ655368 GYD655368 GOH655368 GEL655368 FUP655368 FKT655368 FAX655368 ERB655368 EHF655368 DXJ655368 DNN655368 DDR655368 CTV655368 CJZ655368 CAD655368 BQH655368 BGL655368 AWP655368 AMT655368 ACX655368 TB655368 JF655368 K655232 WVR589832 WLV589832 WBZ589832 VSD589832 VIH589832 UYL589832 UOP589832 UET589832 TUX589832 TLB589832 TBF589832 SRJ589832 SHN589832 RXR589832 RNV589832 RDZ589832 QUD589832 QKH589832 QAL589832 PQP589832 PGT589832 OWX589832 ONB589832 ODF589832 NTJ589832 NJN589832 MZR589832 MPV589832 MFZ589832 LWD589832 LMH589832 LCL589832 KSP589832 KIT589832 JYX589832 JPB589832 JFF589832 IVJ589832 ILN589832 IBR589832 HRV589832 HHZ589832 GYD589832 GOH589832 GEL589832 FUP589832 FKT589832 FAX589832 ERB589832 EHF589832 DXJ589832 DNN589832 DDR589832 CTV589832 CJZ589832 CAD589832 BQH589832 BGL589832 AWP589832 AMT589832 ACX589832 TB589832 JF589832 K589696 WVR524296 WLV524296 WBZ524296 VSD524296 VIH524296 UYL524296 UOP524296 UET524296 TUX524296 TLB524296 TBF524296 SRJ524296 SHN524296 RXR524296 RNV524296 RDZ524296 QUD524296 QKH524296 QAL524296 PQP524296 PGT524296 OWX524296 ONB524296 ODF524296 NTJ524296 NJN524296 MZR524296 MPV524296 MFZ524296 LWD524296 LMH524296 LCL524296 KSP524296 KIT524296 JYX524296 JPB524296 JFF524296 IVJ524296 ILN524296 IBR524296 HRV524296 HHZ524296 GYD524296 GOH524296 GEL524296 FUP524296 FKT524296 FAX524296 ERB524296 EHF524296 DXJ524296 DNN524296 DDR524296 CTV524296 CJZ524296 CAD524296 BQH524296 BGL524296 AWP524296 AMT524296 ACX524296 TB524296 JF524296 K524160 WVR458760 WLV458760 WBZ458760 VSD458760 VIH458760 UYL458760 UOP458760 UET458760 TUX458760 TLB458760 TBF458760 SRJ458760 SHN458760 RXR458760 RNV458760 RDZ458760 QUD458760 QKH458760 QAL458760 PQP458760 PGT458760 OWX458760 ONB458760 ODF458760 NTJ458760 NJN458760 MZR458760 MPV458760 MFZ458760 LWD458760 LMH458760 LCL458760 KSP458760 KIT458760 JYX458760 JPB458760 JFF458760 IVJ458760 ILN458760 IBR458760 HRV458760 HHZ458760 GYD458760 GOH458760 GEL458760 FUP458760 FKT458760 FAX458760 ERB458760 EHF458760 DXJ458760 DNN458760 DDR458760 CTV458760 CJZ458760 CAD458760 BQH458760 BGL458760 AWP458760 AMT458760 ACX458760 TB458760 JF458760 K458624 WVR393224 WLV393224 WBZ393224 VSD393224 VIH393224 UYL393224 UOP393224 UET393224 TUX393224 TLB393224 TBF393224 SRJ393224 SHN393224 RXR393224 RNV393224 RDZ393224 QUD393224 QKH393224 QAL393224 PQP393224 PGT393224 OWX393224 ONB393224 ODF393224 NTJ393224 NJN393224 MZR393224 MPV393224 MFZ393224 LWD393224 LMH393224 LCL393224 KSP393224 KIT393224 JYX393224 JPB393224 JFF393224 IVJ393224 ILN393224 IBR393224 HRV393224 HHZ393224 GYD393224 GOH393224 GEL393224 FUP393224 FKT393224 FAX393224 ERB393224 EHF393224 DXJ393224 DNN393224 DDR393224 CTV393224 CJZ393224 CAD393224 BQH393224 BGL393224 AWP393224 AMT393224 ACX393224 TB393224 JF393224 K393088 WVR327688 WLV327688 WBZ327688 VSD327688 VIH327688 UYL327688 UOP327688 UET327688 TUX327688 TLB327688 TBF327688 SRJ327688 SHN327688 RXR327688 RNV327688 RDZ327688 QUD327688 QKH327688 QAL327688 PQP327688 PGT327688 OWX327688 ONB327688 ODF327688 NTJ327688 NJN327688 MZR327688 MPV327688 MFZ327688 LWD327688 LMH327688 LCL327688 KSP327688 KIT327688 JYX327688 JPB327688 JFF327688 IVJ327688 ILN327688 IBR327688 HRV327688 HHZ327688 GYD327688 GOH327688 GEL327688 FUP327688 FKT327688 FAX327688 ERB327688 EHF327688 DXJ327688 DNN327688 DDR327688 CTV327688 CJZ327688 CAD327688 BQH327688 BGL327688 AWP327688 AMT327688 ACX327688 TB327688 JF327688 K327552 WVR262152 WLV262152 WBZ262152 VSD262152 VIH262152 UYL262152 UOP262152 UET262152 TUX262152 TLB262152 TBF262152 SRJ262152 SHN262152 RXR262152 RNV262152 RDZ262152 QUD262152 QKH262152 QAL262152 PQP262152 PGT262152 OWX262152 ONB262152 ODF262152 NTJ262152 NJN262152 MZR262152 MPV262152 MFZ262152 LWD262152 LMH262152 LCL262152 KSP262152 KIT262152 JYX262152 JPB262152 JFF262152 IVJ262152 ILN262152 IBR262152 HRV262152 HHZ262152 GYD262152 GOH262152 GEL262152 FUP262152 FKT262152 FAX262152 ERB262152 EHF262152 DXJ262152 DNN262152 DDR262152 CTV262152 CJZ262152 CAD262152 BQH262152 BGL262152 AWP262152 AMT262152 ACX262152 TB262152 JF262152 K262016 WVR196616 WLV196616 WBZ196616 VSD196616 VIH196616 UYL196616 UOP196616 UET196616 TUX196616 TLB196616 TBF196616 SRJ196616 SHN196616 RXR196616 RNV196616 RDZ196616 QUD196616 QKH196616 QAL196616 PQP196616 PGT196616 OWX196616 ONB196616 ODF196616 NTJ196616 NJN196616 MZR196616 MPV196616 MFZ196616 LWD196616 LMH196616 LCL196616 KSP196616 KIT196616 JYX196616 JPB196616 JFF196616 IVJ196616 ILN196616 IBR196616 HRV196616 HHZ196616 GYD196616 GOH196616 GEL196616 FUP196616 FKT196616 FAX196616 ERB196616 EHF196616 DXJ196616 DNN196616 DDR196616 CTV196616 CJZ196616 CAD196616 BQH196616 BGL196616 AWP196616 AMT196616 ACX196616 TB196616 JF196616 K196480 WVR131080 WLV131080 WBZ131080 VSD131080 VIH131080 UYL131080 UOP131080 UET131080 TUX131080 TLB131080 TBF131080 SRJ131080 SHN131080 RXR131080 RNV131080 RDZ131080 QUD131080 QKH131080 QAL131080 PQP131080 PGT131080 OWX131080 ONB131080 ODF131080 NTJ131080 NJN131080 MZR131080 MPV131080 MFZ131080 LWD131080 LMH131080 LCL131080 KSP131080 KIT131080 JYX131080 JPB131080 JFF131080 IVJ131080 ILN131080 IBR131080 HRV131080 HHZ131080 GYD131080 GOH131080 GEL131080 FUP131080 FKT131080 FAX131080 ERB131080 EHF131080 DXJ131080 DNN131080 DDR131080 CTV131080 CJZ131080 CAD131080 BQH131080 BGL131080 AWP131080 AMT131080 ACX131080 TB131080 JF131080 K130944 WVR65544 WLV65544 WBZ65544 VSD65544 VIH65544 UYL65544 UOP65544 UET65544 TUX65544 TLB65544 TBF65544 SRJ65544 SHN65544 RXR65544 RNV65544 RDZ65544 QUD65544 QKH65544 QAL65544 PQP65544 PGT65544 OWX65544 ONB65544 ODF65544 NTJ65544 NJN65544 MZR65544 MPV65544 MFZ65544 LWD65544 LMH65544 LCL65544 KSP65544 KIT65544 JYX65544 JPB65544 JFF65544 IVJ65544 ILN65544 IBR65544 HRV65544 HHZ65544 GYD65544 GOH65544 GEL65544 FUP65544 FKT65544 FAX65544 ERB65544 EHF65544 DXJ65544 DNN65544 DDR65544 CTV65544 CJZ65544 CAD65544 BQH65544 BGL65544 AWP65544 AMT65544 ACX65544 TB65544 JF65544 K65408 WVR6 WLV6 WBZ6 VSD6 VIH6 UYL6 UOP6 UET6 TUX6 TLB6 TBF6 SRJ6 SHN6 RXR6 RNV6 RDZ6 QUD6 QKH6 QAL6 PQP6 PGT6 OWX6 ONB6 ODF6 NTJ6 NJN6 MZR6 MPV6 MFZ6 LWD6 LMH6 LCL6 KSP6 KIT6 JYX6 JPB6 JFF6 IVJ6 ILN6 IBR6 HRV6 HHZ6 GYD6 GOH6 GEL6 FUP6 FKT6 FAX6 ERB6 EHF6 DXJ6 DNN6 DDR6 CTV6 CJZ6 CAD6 BQH6 BGL6 AWP6 AMT6 ACX6 TB6 JF6" xr:uid="{A5CD3D83-306A-4B51-AB29-6B130CEA72FC}">
      <formula1>#REF!</formula1>
    </dataValidation>
    <dataValidation type="list" allowBlank="1" showInputMessage="1" showErrorMessage="1" sqref="WVR983044 K65404 WLV983044 WBZ983044 VSD983044 VIH983044 UYL983044 UOP983044 UET983044 TUX983044 TLB983044 TBF983044 SRJ983044 SHN983044 RXR983044 RNV983044 RDZ983044 QUD983044 QKH983044 QAL983044 PQP983044 PGT983044 OWX983044 ONB983044 ODF983044 NTJ983044 NJN983044 MZR983044 MPV983044 MFZ983044 LWD983044 LMH983044 LCL983044 KSP983044 KIT983044 JYX983044 JPB983044 JFF983044 IVJ983044 ILN983044 IBR983044 HRV983044 HHZ983044 GYD983044 GOH983044 GEL983044 FUP983044 FKT983044 FAX983044 ERB983044 EHF983044 DXJ983044 DNN983044 DDR983044 CTV983044 CJZ983044 CAD983044 BQH983044 BGL983044 AWP983044 AMT983044 ACX983044 TB983044 JF983044 K982908 WVR917508 WLV917508 WBZ917508 VSD917508 VIH917508 UYL917508 UOP917508 UET917508 TUX917508 TLB917508 TBF917508 SRJ917508 SHN917508 RXR917508 RNV917508 RDZ917508 QUD917508 QKH917508 QAL917508 PQP917508 PGT917508 OWX917508 ONB917508 ODF917508 NTJ917508 NJN917508 MZR917508 MPV917508 MFZ917508 LWD917508 LMH917508 LCL917508 KSP917508 KIT917508 JYX917508 JPB917508 JFF917508 IVJ917508 ILN917508 IBR917508 HRV917508 HHZ917508 GYD917508 GOH917508 GEL917508 FUP917508 FKT917508 FAX917508 ERB917508 EHF917508 DXJ917508 DNN917508 DDR917508 CTV917508 CJZ917508 CAD917508 BQH917508 BGL917508 AWP917508 AMT917508 ACX917508 TB917508 JF917508 K917372 WVR851972 WLV851972 WBZ851972 VSD851972 VIH851972 UYL851972 UOP851972 UET851972 TUX851972 TLB851972 TBF851972 SRJ851972 SHN851972 RXR851972 RNV851972 RDZ851972 QUD851972 QKH851972 QAL851972 PQP851972 PGT851972 OWX851972 ONB851972 ODF851972 NTJ851972 NJN851972 MZR851972 MPV851972 MFZ851972 LWD851972 LMH851972 LCL851972 KSP851972 KIT851972 JYX851972 JPB851972 JFF851972 IVJ851972 ILN851972 IBR851972 HRV851972 HHZ851972 GYD851972 GOH851972 GEL851972 FUP851972 FKT851972 FAX851972 ERB851972 EHF851972 DXJ851972 DNN851972 DDR851972 CTV851972 CJZ851972 CAD851972 BQH851972 BGL851972 AWP851972 AMT851972 ACX851972 TB851972 JF851972 K851836 WVR786436 WLV786436 WBZ786436 VSD786436 VIH786436 UYL786436 UOP786436 UET786436 TUX786436 TLB786436 TBF786436 SRJ786436 SHN786436 RXR786436 RNV786436 RDZ786436 QUD786436 QKH786436 QAL786436 PQP786436 PGT786436 OWX786436 ONB786436 ODF786436 NTJ786436 NJN786436 MZR786436 MPV786436 MFZ786436 LWD786436 LMH786436 LCL786436 KSP786436 KIT786436 JYX786436 JPB786436 JFF786436 IVJ786436 ILN786436 IBR786436 HRV786436 HHZ786436 GYD786436 GOH786436 GEL786436 FUP786436 FKT786436 FAX786436 ERB786436 EHF786436 DXJ786436 DNN786436 DDR786436 CTV786436 CJZ786436 CAD786436 BQH786436 BGL786436 AWP786436 AMT786436 ACX786436 TB786436 JF786436 K786300 WVR720900 WLV720900 WBZ720900 VSD720900 VIH720900 UYL720900 UOP720900 UET720900 TUX720900 TLB720900 TBF720900 SRJ720900 SHN720900 RXR720900 RNV720900 RDZ720900 QUD720900 QKH720900 QAL720900 PQP720900 PGT720900 OWX720900 ONB720900 ODF720900 NTJ720900 NJN720900 MZR720900 MPV720900 MFZ720900 LWD720900 LMH720900 LCL720900 KSP720900 KIT720900 JYX720900 JPB720900 JFF720900 IVJ720900 ILN720900 IBR720900 HRV720900 HHZ720900 GYD720900 GOH720900 GEL720900 FUP720900 FKT720900 FAX720900 ERB720900 EHF720900 DXJ720900 DNN720900 DDR720900 CTV720900 CJZ720900 CAD720900 BQH720900 BGL720900 AWP720900 AMT720900 ACX720900 TB720900 JF720900 K720764 WVR655364 WLV655364 WBZ655364 VSD655364 VIH655364 UYL655364 UOP655364 UET655364 TUX655364 TLB655364 TBF655364 SRJ655364 SHN655364 RXR655364 RNV655364 RDZ655364 QUD655364 QKH655364 QAL655364 PQP655364 PGT655364 OWX655364 ONB655364 ODF655364 NTJ655364 NJN655364 MZR655364 MPV655364 MFZ655364 LWD655364 LMH655364 LCL655364 KSP655364 KIT655364 JYX655364 JPB655364 JFF655364 IVJ655364 ILN655364 IBR655364 HRV655364 HHZ655364 GYD655364 GOH655364 GEL655364 FUP655364 FKT655364 FAX655364 ERB655364 EHF655364 DXJ655364 DNN655364 DDR655364 CTV655364 CJZ655364 CAD655364 BQH655364 BGL655364 AWP655364 AMT655364 ACX655364 TB655364 JF655364 K655228 WVR589828 WLV589828 WBZ589828 VSD589828 VIH589828 UYL589828 UOP589828 UET589828 TUX589828 TLB589828 TBF589828 SRJ589828 SHN589828 RXR589828 RNV589828 RDZ589828 QUD589828 QKH589828 QAL589828 PQP589828 PGT589828 OWX589828 ONB589828 ODF589828 NTJ589828 NJN589828 MZR589828 MPV589828 MFZ589828 LWD589828 LMH589828 LCL589828 KSP589828 KIT589828 JYX589828 JPB589828 JFF589828 IVJ589828 ILN589828 IBR589828 HRV589828 HHZ589828 GYD589828 GOH589828 GEL589828 FUP589828 FKT589828 FAX589828 ERB589828 EHF589828 DXJ589828 DNN589828 DDR589828 CTV589828 CJZ589828 CAD589828 BQH589828 BGL589828 AWP589828 AMT589828 ACX589828 TB589828 JF589828 K589692 WVR524292 WLV524292 WBZ524292 VSD524292 VIH524292 UYL524292 UOP524292 UET524292 TUX524292 TLB524292 TBF524292 SRJ524292 SHN524292 RXR524292 RNV524292 RDZ524292 QUD524292 QKH524292 QAL524292 PQP524292 PGT524292 OWX524292 ONB524292 ODF524292 NTJ524292 NJN524292 MZR524292 MPV524292 MFZ524292 LWD524292 LMH524292 LCL524292 KSP524292 KIT524292 JYX524292 JPB524292 JFF524292 IVJ524292 ILN524292 IBR524292 HRV524292 HHZ524292 GYD524292 GOH524292 GEL524292 FUP524292 FKT524292 FAX524292 ERB524292 EHF524292 DXJ524292 DNN524292 DDR524292 CTV524292 CJZ524292 CAD524292 BQH524292 BGL524292 AWP524292 AMT524292 ACX524292 TB524292 JF524292 K524156 WVR458756 WLV458756 WBZ458756 VSD458756 VIH458756 UYL458756 UOP458756 UET458756 TUX458756 TLB458756 TBF458756 SRJ458756 SHN458756 RXR458756 RNV458756 RDZ458756 QUD458756 QKH458756 QAL458756 PQP458756 PGT458756 OWX458756 ONB458756 ODF458756 NTJ458756 NJN458756 MZR458756 MPV458756 MFZ458756 LWD458756 LMH458756 LCL458756 KSP458756 KIT458756 JYX458756 JPB458756 JFF458756 IVJ458756 ILN458756 IBR458756 HRV458756 HHZ458756 GYD458756 GOH458756 GEL458756 FUP458756 FKT458756 FAX458756 ERB458756 EHF458756 DXJ458756 DNN458756 DDR458756 CTV458756 CJZ458756 CAD458756 BQH458756 BGL458756 AWP458756 AMT458756 ACX458756 TB458756 JF458756 K458620 WVR393220 WLV393220 WBZ393220 VSD393220 VIH393220 UYL393220 UOP393220 UET393220 TUX393220 TLB393220 TBF393220 SRJ393220 SHN393220 RXR393220 RNV393220 RDZ393220 QUD393220 QKH393220 QAL393220 PQP393220 PGT393220 OWX393220 ONB393220 ODF393220 NTJ393220 NJN393220 MZR393220 MPV393220 MFZ393220 LWD393220 LMH393220 LCL393220 KSP393220 KIT393220 JYX393220 JPB393220 JFF393220 IVJ393220 ILN393220 IBR393220 HRV393220 HHZ393220 GYD393220 GOH393220 GEL393220 FUP393220 FKT393220 FAX393220 ERB393220 EHF393220 DXJ393220 DNN393220 DDR393220 CTV393220 CJZ393220 CAD393220 BQH393220 BGL393220 AWP393220 AMT393220 ACX393220 TB393220 JF393220 K393084 WVR327684 WLV327684 WBZ327684 VSD327684 VIH327684 UYL327684 UOP327684 UET327684 TUX327684 TLB327684 TBF327684 SRJ327684 SHN327684 RXR327684 RNV327684 RDZ327684 QUD327684 QKH327684 QAL327684 PQP327684 PGT327684 OWX327684 ONB327684 ODF327684 NTJ327684 NJN327684 MZR327684 MPV327684 MFZ327684 LWD327684 LMH327684 LCL327684 KSP327684 KIT327684 JYX327684 JPB327684 JFF327684 IVJ327684 ILN327684 IBR327684 HRV327684 HHZ327684 GYD327684 GOH327684 GEL327684 FUP327684 FKT327684 FAX327684 ERB327684 EHF327684 DXJ327684 DNN327684 DDR327684 CTV327684 CJZ327684 CAD327684 BQH327684 BGL327684 AWP327684 AMT327684 ACX327684 TB327684 JF327684 K327548 WVR262148 WLV262148 WBZ262148 VSD262148 VIH262148 UYL262148 UOP262148 UET262148 TUX262148 TLB262148 TBF262148 SRJ262148 SHN262148 RXR262148 RNV262148 RDZ262148 QUD262148 QKH262148 QAL262148 PQP262148 PGT262148 OWX262148 ONB262148 ODF262148 NTJ262148 NJN262148 MZR262148 MPV262148 MFZ262148 LWD262148 LMH262148 LCL262148 KSP262148 KIT262148 JYX262148 JPB262148 JFF262148 IVJ262148 ILN262148 IBR262148 HRV262148 HHZ262148 GYD262148 GOH262148 GEL262148 FUP262148 FKT262148 FAX262148 ERB262148 EHF262148 DXJ262148 DNN262148 DDR262148 CTV262148 CJZ262148 CAD262148 BQH262148 BGL262148 AWP262148 AMT262148 ACX262148 TB262148 JF262148 K262012 WVR196612 WLV196612 WBZ196612 VSD196612 VIH196612 UYL196612 UOP196612 UET196612 TUX196612 TLB196612 TBF196612 SRJ196612 SHN196612 RXR196612 RNV196612 RDZ196612 QUD196612 QKH196612 QAL196612 PQP196612 PGT196612 OWX196612 ONB196612 ODF196612 NTJ196612 NJN196612 MZR196612 MPV196612 MFZ196612 LWD196612 LMH196612 LCL196612 KSP196612 KIT196612 JYX196612 JPB196612 JFF196612 IVJ196612 ILN196612 IBR196612 HRV196612 HHZ196612 GYD196612 GOH196612 GEL196612 FUP196612 FKT196612 FAX196612 ERB196612 EHF196612 DXJ196612 DNN196612 DDR196612 CTV196612 CJZ196612 CAD196612 BQH196612 BGL196612 AWP196612 AMT196612 ACX196612 TB196612 JF196612 K196476 WVR131076 WLV131076 WBZ131076 VSD131076 VIH131076 UYL131076 UOP131076 UET131076 TUX131076 TLB131076 TBF131076 SRJ131076 SHN131076 RXR131076 RNV131076 RDZ131076 QUD131076 QKH131076 QAL131076 PQP131076 PGT131076 OWX131076 ONB131076 ODF131076 NTJ131076 NJN131076 MZR131076 MPV131076 MFZ131076 LWD131076 LMH131076 LCL131076 KSP131076 KIT131076 JYX131076 JPB131076 JFF131076 IVJ131076 ILN131076 IBR131076 HRV131076 HHZ131076 GYD131076 GOH131076 GEL131076 FUP131076 FKT131076 FAX131076 ERB131076 EHF131076 DXJ131076 DNN131076 DDR131076 CTV131076 CJZ131076 CAD131076 BQH131076 BGL131076 AWP131076 AMT131076 ACX131076 TB131076 JF131076 K130940 WVR65540 WLV65540 WBZ65540 VSD65540 VIH65540 UYL65540 UOP65540 UET65540 TUX65540 TLB65540 TBF65540 SRJ65540 SHN65540 RXR65540 RNV65540 RDZ65540 QUD65540 QKH65540 QAL65540 PQP65540 PGT65540 OWX65540 ONB65540 ODF65540 NTJ65540 NJN65540 MZR65540 MPV65540 MFZ65540 LWD65540 LMH65540 LCL65540 KSP65540 KIT65540 JYX65540 JPB65540 JFF65540 IVJ65540 ILN65540 IBR65540 HRV65540 HHZ65540 GYD65540 GOH65540 GEL65540 FUP65540 FKT65540 FAX65540 ERB65540 EHF65540 DXJ65540 DNN65540 DDR65540 CTV65540 CJZ65540 CAD65540 BQH65540 BGL65540 AWP65540 AMT65540 ACX65540 TB65540 JF65540" xr:uid="{FEE6166C-42C0-4AB9-B237-1CC0A8075815}">
      <formula1>$M$11:$M$21</formula1>
    </dataValidation>
    <dataValidation type="list" allowBlank="1" showInputMessage="1" showErrorMessage="1" sqref="K13" xr:uid="{09B552A3-063D-44C0-B068-9759137CD634}">
      <formula1>$N$11:$N$21</formula1>
    </dataValidation>
    <dataValidation type="list" allowBlank="1" showInputMessage="1" showErrorMessage="1" sqref="K9" xr:uid="{0C92B008-F37C-4D3D-AB38-4FE7DFEACE6A}">
      <formula1>$M$24:$M$35</formula1>
    </dataValidation>
  </dataValidations>
  <hyperlinks>
    <hyperlink ref="M9" r:id="rId1" display="https://www.dot.ny.gov/main/business-center/contractors/construction-division/fuel-asphalt-steel-price-adjustments?nd=nysdot" xr:uid="{D31B464F-5294-4BAF-959D-2F2E2DC03061}"/>
  </hyperlinks>
  <printOptions horizontalCentered="1"/>
  <pageMargins left="0.25" right="0.25" top="0.75" bottom="0.75" header="0.3" footer="0.3"/>
  <pageSetup scale="52" orientation="portrait" horizontalDpi="4294967295" r:id="rId2"/>
  <rowBreaks count="7" manualBreakCount="7">
    <brk id="17" min="1" max="7" man="1"/>
    <brk id="53" min="1" max="7" man="1"/>
    <brk id="71" min="1" max="7" man="1"/>
    <brk id="99" min="1" max="7" man="1"/>
    <brk id="110" min="1" max="7" man="1"/>
    <brk id="121" min="1" max="7" man="1"/>
    <brk id="143" min="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June 2026</vt:lpstr>
      <vt:lpstr>May 2026</vt:lpstr>
      <vt:lpstr>April 2026</vt:lpstr>
      <vt:lpstr>'April 2026'!Print_Area</vt:lpstr>
      <vt:lpstr>'June 2026'!Print_Area</vt:lpstr>
      <vt:lpstr>'May 2026'!Print_Area</vt:lpstr>
      <vt:lpstr>'April 2026'!Print_Titles</vt:lpstr>
      <vt:lpstr>'June 2026'!Print_Titles</vt:lpstr>
      <vt:lpstr>'May 2026'!Print_Titles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Koenig, Spencer (OGS)</dc:creator>
  <cp:lastModifiedBy>Koenig, Spencer (OGS)</cp:lastModifiedBy>
  <dcterms:created xsi:type="dcterms:W3CDTF">2026-04-23T18:27:55Z</dcterms:created>
  <dcterms:modified xsi:type="dcterms:W3CDTF">2026-06-01T12:54:33Z</dcterms:modified>
</cp:coreProperties>
</file>