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V:\ProcurementServices\PSTm03(Nusbaum)\RoadMaterials\33700-23221 Fine and Coarse Aggregates\ContractMgmt\"/>
    </mc:Choice>
  </mc:AlternateContent>
  <xr:revisionPtr revIDLastSave="0" documentId="13_ncr:1_{AF8335EB-4E48-40FE-87ED-0B89CDD09384}" xr6:coauthVersionLast="47" xr6:coauthVersionMax="47" xr10:uidLastSave="{00000000-0000-0000-0000-000000000000}"/>
  <workbookProtection workbookAlgorithmName="SHA-512" workbookHashValue="8UAQutWPMf7mXPU/l5of1X54YeQ54/+bslw75oYuBWwp6llIaLB4CBHqjpe75Yam2wqoJ+z5k0anzUMJ3zr2Aw==" workbookSaltValue="O2c5m1NNgTXuzv8k4HTdxQ==" workbookSpinCount="100000" lockStructure="1"/>
  <bookViews>
    <workbookView xWindow="-110" yWindow="-110" windowWidth="19420" windowHeight="10420" xr2:uid="{00000000-000D-0000-FFFF-FFFF00000000}"/>
  </bookViews>
  <sheets>
    <sheet name="Quick Quote Aggregates" sheetId="1" r:id="rId1"/>
    <sheet name="Price Adjustment Instructions" sheetId="2" r:id="rId2"/>
  </sheets>
  <definedNames>
    <definedName name="OLE_LINK1" localSheetId="0">'Quick Quote Aggregates'!#REF!</definedName>
    <definedName name="_xlnm.Print_Area" localSheetId="1">'Price Adjustment Instructions'!$A$1:$Z$70</definedName>
    <definedName name="_xlnm.Print_Area" localSheetId="0">'Quick Quote Aggregates'!$B$2:$T$101</definedName>
    <definedName name="_xlnm.Print_Titles" localSheetId="0">'Quick Quote Aggregates'!$2:$2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7" i="1" l="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196" i="1"/>
  <c r="AH197" i="1"/>
  <c r="AH198" i="1"/>
  <c r="AH199" i="1"/>
  <c r="AH200" i="1"/>
  <c r="AH201" i="1"/>
  <c r="AH202" i="1"/>
  <c r="AH203" i="1"/>
  <c r="AH204" i="1"/>
  <c r="AH205" i="1"/>
  <c r="AH206" i="1"/>
  <c r="AH207" i="1"/>
  <c r="AH208" i="1"/>
  <c r="AH209" i="1"/>
  <c r="AH210" i="1"/>
  <c r="AH211" i="1"/>
  <c r="AH212" i="1"/>
  <c r="AH213" i="1"/>
  <c r="AH214" i="1"/>
  <c r="AH215" i="1"/>
  <c r="AH216" i="1"/>
  <c r="AH217" i="1"/>
  <c r="AH218" i="1"/>
  <c r="AH219" i="1"/>
  <c r="AH220" i="1"/>
  <c r="AH221" i="1"/>
  <c r="AH222" i="1"/>
  <c r="AH223" i="1"/>
  <c r="AH224" i="1"/>
  <c r="AH225" i="1"/>
  <c r="AH226" i="1"/>
  <c r="AH227" i="1"/>
  <c r="AH228" i="1"/>
  <c r="AH229" i="1"/>
  <c r="AH230" i="1"/>
  <c r="AH231" i="1"/>
  <c r="AH232" i="1"/>
  <c r="AH233" i="1"/>
  <c r="AH234" i="1"/>
  <c r="AH235" i="1"/>
  <c r="AH236" i="1"/>
  <c r="AH237" i="1"/>
  <c r="AH238" i="1"/>
  <c r="AH239" i="1"/>
  <c r="AH240" i="1"/>
  <c r="AH241" i="1"/>
  <c r="AH242" i="1"/>
  <c r="AH243" i="1"/>
  <c r="AH244" i="1"/>
  <c r="AH245" i="1"/>
  <c r="AH246" i="1"/>
  <c r="AH247" i="1"/>
  <c r="AH248" i="1"/>
  <c r="AH249" i="1"/>
  <c r="AH250" i="1"/>
  <c r="AH251" i="1"/>
  <c r="AH252" i="1"/>
  <c r="AH253" i="1"/>
  <c r="AH254" i="1"/>
  <c r="AH255" i="1"/>
  <c r="AH256" i="1"/>
  <c r="AH257" i="1"/>
  <c r="AH258" i="1"/>
  <c r="AH259" i="1"/>
  <c r="AH260" i="1"/>
  <c r="AH261" i="1"/>
  <c r="AH262" i="1"/>
  <c r="AH263" i="1"/>
  <c r="AH264" i="1"/>
  <c r="AH265" i="1"/>
  <c r="AH266" i="1"/>
  <c r="AH267" i="1"/>
  <c r="AH268" i="1"/>
  <c r="AH269" i="1"/>
  <c r="AH270" i="1"/>
  <c r="AH271" i="1"/>
  <c r="AH272" i="1"/>
  <c r="AH273" i="1"/>
  <c r="AH274" i="1"/>
  <c r="AH275" i="1"/>
  <c r="AH276" i="1"/>
  <c r="AH277" i="1"/>
  <c r="AH278" i="1"/>
  <c r="AH279" i="1"/>
  <c r="AH280" i="1"/>
  <c r="AH281" i="1"/>
  <c r="AH282" i="1"/>
  <c r="AH283" i="1"/>
  <c r="AH284" i="1"/>
  <c r="AH285" i="1"/>
  <c r="AH286" i="1"/>
  <c r="AH287" i="1"/>
  <c r="AH288" i="1"/>
  <c r="AH289" i="1"/>
  <c r="AH290" i="1"/>
  <c r="AH291" i="1"/>
  <c r="AH292" i="1"/>
  <c r="AH293" i="1"/>
  <c r="AH294" i="1"/>
  <c r="AH295" i="1"/>
  <c r="AH296" i="1"/>
  <c r="AH297" i="1"/>
  <c r="AH298" i="1"/>
  <c r="AH299" i="1"/>
  <c r="AH300" i="1"/>
  <c r="AH301" i="1"/>
  <c r="AH302" i="1"/>
  <c r="AH303" i="1"/>
  <c r="AH304" i="1"/>
  <c r="AH305" i="1"/>
  <c r="AH306" i="1"/>
  <c r="AH307" i="1"/>
  <c r="AH308" i="1"/>
  <c r="AH309" i="1"/>
  <c r="AH310"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M38" i="1"/>
  <c r="M36" i="1"/>
  <c r="P38" i="1"/>
  <c r="R30" i="1" l="1"/>
  <c r="O30" i="1"/>
  <c r="G95" i="1" l="1"/>
  <c r="AA106" i="1" l="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05" i="1"/>
  <c r="AA153" i="1"/>
  <c r="AA154" i="1"/>
  <c r="AD150" i="1"/>
  <c r="AD151" i="1"/>
  <c r="AD152" i="1"/>
  <c r="AD105" i="1"/>
  <c r="AH105" i="1"/>
  <c r="AD153" i="1" l="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G87" i="1" l="1"/>
  <c r="R58" i="1"/>
  <c r="G58" i="1"/>
  <c r="I73" i="1"/>
  <c r="D81" i="1" l="1"/>
  <c r="O84" i="1" l="1"/>
  <c r="P91" i="1" s="1"/>
  <c r="D82" i="1"/>
</calcChain>
</file>

<file path=xl/sharedStrings.xml><?xml version="1.0" encoding="utf-8"?>
<sst xmlns="http://schemas.openxmlformats.org/spreadsheetml/2006/main" count="894" uniqueCount="598">
  <si>
    <t>Date</t>
  </si>
  <si>
    <t>Project Name:</t>
  </si>
  <si>
    <t>Project Location:</t>
  </si>
  <si>
    <t>Estimated Haul Distance:</t>
  </si>
  <si>
    <t>Price (F.O.B. Price for Material) =</t>
  </si>
  <si>
    <t>per Ton</t>
  </si>
  <si>
    <t>Miles</t>
  </si>
  <si>
    <t>Delivery Cost Calculation:</t>
  </si>
  <si>
    <t>Total Tons</t>
  </si>
  <si>
    <t>Print Name</t>
  </si>
  <si>
    <t>Price Ton/Mile Hauling  (0 - 1 Mile)  =</t>
  </si>
  <si>
    <t>Price Ton/Mile Hauling  (1 + Miles)  =</t>
  </si>
  <si>
    <t>Tons</t>
  </si>
  <si>
    <t>Days</t>
  </si>
  <si>
    <t>Agency/User:</t>
  </si>
  <si>
    <t>Agency/User Contact:</t>
  </si>
  <si>
    <t>/</t>
  </si>
  <si>
    <t>City:</t>
  </si>
  <si>
    <t>Zip Code:</t>
  </si>
  <si>
    <t>County:</t>
  </si>
  <si>
    <t>September</t>
  </si>
  <si>
    <t>January</t>
  </si>
  <si>
    <t>February</t>
  </si>
  <si>
    <t>March</t>
  </si>
  <si>
    <t>April</t>
  </si>
  <si>
    <t>May</t>
  </si>
  <si>
    <t>June</t>
  </si>
  <si>
    <t>July</t>
  </si>
  <si>
    <t>August</t>
  </si>
  <si>
    <t>October</t>
  </si>
  <si>
    <t>November</t>
  </si>
  <si>
    <t>December</t>
  </si>
  <si>
    <t>Agency/User Phone:</t>
  </si>
  <si>
    <t>Note: The Contractor should develop the Quick Quote based on the options chosen by the user (page 1)</t>
  </si>
  <si>
    <t>Date when the Quick Quote form is sent to the Contractor:</t>
  </si>
  <si>
    <t>Agency/User Comments: (Note: Press Alt+Enter to create a new line)</t>
  </si>
  <si>
    <t>A1</t>
  </si>
  <si>
    <t>Months</t>
  </si>
  <si>
    <t>Year</t>
  </si>
  <si>
    <t>Material Items #1</t>
  </si>
  <si>
    <t>A2</t>
  </si>
  <si>
    <t>Select from the drop-down menu</t>
  </si>
  <si>
    <t>304.14A</t>
  </si>
  <si>
    <t>703-0201A</t>
  </si>
  <si>
    <t>703-0201B</t>
  </si>
  <si>
    <t>703-0201C</t>
  </si>
  <si>
    <t>703-0201D</t>
  </si>
  <si>
    <t>703-0201E</t>
  </si>
  <si>
    <t>703-0201F</t>
  </si>
  <si>
    <t>703-0202A</t>
  </si>
  <si>
    <t>703-0202B</t>
  </si>
  <si>
    <t>703-0202C</t>
  </si>
  <si>
    <t>703-0202D</t>
  </si>
  <si>
    <t>703-0202E</t>
  </si>
  <si>
    <t>703-0202F</t>
  </si>
  <si>
    <t>703-03</t>
  </si>
  <si>
    <t>703-04</t>
  </si>
  <si>
    <t>703-06</t>
  </si>
  <si>
    <t>703-07</t>
  </si>
  <si>
    <t>712-15A</t>
  </si>
  <si>
    <t>712-15B</t>
  </si>
  <si>
    <t>A3</t>
  </si>
  <si>
    <t>A4</t>
  </si>
  <si>
    <t>A5</t>
  </si>
  <si>
    <t>Abrasive A</t>
  </si>
  <si>
    <t>Abrasive B</t>
  </si>
  <si>
    <t>Contractor</t>
  </si>
  <si>
    <t>Material - Specified Item #:</t>
  </si>
  <si>
    <t>Estimated Total Quantity for Material:</t>
  </si>
  <si>
    <t>Contractor &amp; PC #:</t>
  </si>
  <si>
    <r>
      <t xml:space="preserve">Quick Quote </t>
    </r>
    <r>
      <rPr>
        <b/>
        <u/>
        <sz val="11"/>
        <color indexed="8"/>
        <rFont val="Times New Roman"/>
        <family val="1"/>
      </rPr>
      <t>Must</t>
    </r>
    <r>
      <rPr>
        <sz val="11"/>
        <color indexed="8"/>
        <rFont val="Times New Roman"/>
        <family val="1"/>
      </rPr>
      <t xml:space="preserve"> be Returned by:</t>
    </r>
  </si>
  <si>
    <t>Contractor Signature</t>
  </si>
  <si>
    <t>Select Fill</t>
  </si>
  <si>
    <t>Select Granular Fill</t>
  </si>
  <si>
    <t>Type 1 Sub-base Coarse</t>
  </si>
  <si>
    <t>Type 2 Sub-base Coarse</t>
  </si>
  <si>
    <t>Type 3 Sub-base Coarse</t>
  </si>
  <si>
    <t>Type 4 Sub-base Coarse</t>
  </si>
  <si>
    <t>Type 4A Sub-base Coarse</t>
  </si>
  <si>
    <t>Underdrain Filter, Type I</t>
  </si>
  <si>
    <t>Underdrain Filter, Type II</t>
  </si>
  <si>
    <t>Underdrain Filter, Type III</t>
  </si>
  <si>
    <t>Fine Stone Fill</t>
  </si>
  <si>
    <t>Light Stone Fill</t>
  </si>
  <si>
    <t>Medium Stone Fill</t>
  </si>
  <si>
    <t>Heavy Stone Fill</t>
  </si>
  <si>
    <t>Rip Rap Stone</t>
  </si>
  <si>
    <t>Bedding Material</t>
  </si>
  <si>
    <t>Mortar Sand</t>
  </si>
  <si>
    <t>Grout Sand</t>
  </si>
  <si>
    <t>Cushion Sand</t>
  </si>
  <si>
    <t>Concrete Sand</t>
  </si>
  <si>
    <t>Abrasive Gradation A</t>
  </si>
  <si>
    <t>Abrasive Gradation B</t>
  </si>
  <si>
    <t>Select from drop-down menu</t>
  </si>
  <si>
    <t>A.</t>
  </si>
  <si>
    <t>B.</t>
  </si>
  <si>
    <t>C.</t>
  </si>
  <si>
    <t>D.</t>
  </si>
  <si>
    <t>E.</t>
  </si>
  <si>
    <t>per Ton (quoted price not to exceed contract price)</t>
  </si>
  <si>
    <t>Total Delivery Cost:  B + [ (C+D) x (Estimated Haul Distance -1)]  =</t>
  </si>
  <si>
    <t>F.</t>
  </si>
  <si>
    <t>AGENCY/USER COMPLETES THIS SECTION FOR QUICK QUOTE</t>
  </si>
  <si>
    <t>Quick Quote #</t>
  </si>
  <si>
    <t>CONTRACTOR COMPLETES THIS SECTION FOR QUICK QUOTE</t>
  </si>
  <si>
    <t>Phone #:</t>
  </si>
  <si>
    <t>only</t>
  </si>
  <si>
    <t>=</t>
  </si>
  <si>
    <t>Barre Stone Products Inc</t>
  </si>
  <si>
    <t>Barrett Paving Materials Inc</t>
  </si>
  <si>
    <t>Callanan Industries Inc 
D/B/A Iroquois Rock Products</t>
  </si>
  <si>
    <t>Carver Sand &amp; Gravel LLC</t>
  </si>
  <si>
    <t>Certified Road Constructors Inc 
D/B/A Material Sand &amp; Gravel</t>
  </si>
  <si>
    <t>Cobleskill Stone Products Inc</t>
  </si>
  <si>
    <t>Colarusso Quarry Co
a Division of A. Colarusso &amp; Son Inc</t>
  </si>
  <si>
    <t>Country Side Sand and Gravel Inc</t>
  </si>
  <si>
    <t>County Line Stone Co. Inc</t>
  </si>
  <si>
    <t>Cranesville Block Co Inc</t>
  </si>
  <si>
    <t>Cushing Stone Company Inc</t>
  </si>
  <si>
    <t>Dalrymple Gravel &amp; Contracting Co. Inc</t>
  </si>
  <si>
    <t>Dan Gernatt Gravel Products Inc</t>
  </si>
  <si>
    <t>E. Tetz &amp; Sons Inc</t>
  </si>
  <si>
    <t>Eastern Materials LLC</t>
  </si>
  <si>
    <t>Gernatt Asphalt Products Inc</t>
  </si>
  <si>
    <t>Jamestown Macadam Inc</t>
  </si>
  <si>
    <t>JML Quarries Inc</t>
  </si>
  <si>
    <t>Jointa Galusha LLC</t>
  </si>
  <si>
    <t>Mitchell Stone Products LLC</t>
  </si>
  <si>
    <t>New Enterprise Stone &amp; Lime Co. Inc</t>
  </si>
  <si>
    <t>Pallette Stone Corporation</t>
  </si>
  <si>
    <t>Peckham Materials Corporation</t>
  </si>
  <si>
    <t>Putnam Materials Corporation</t>
  </si>
  <si>
    <t>Seneca Stone Corporation</t>
  </si>
  <si>
    <t>Shelby Crushed Stone Inc</t>
  </si>
  <si>
    <t>Spallina Materials Inc</t>
  </si>
  <si>
    <t>Suit-Kote Corporation</t>
  </si>
  <si>
    <t>T.H. Kinsella Inc</t>
  </si>
  <si>
    <t>Thalle Industries Inc</t>
  </si>
  <si>
    <t>Tri-City Highway Products Inc</t>
  </si>
  <si>
    <t>Troy Sand &amp; Gravel Co Inc</t>
  </si>
  <si>
    <t>Upstone Materials Inc</t>
  </si>
  <si>
    <t>William E Dailey Inc</t>
  </si>
  <si>
    <t>Wingdale Materials LLC</t>
  </si>
  <si>
    <t>Crushed Stone Size 1A</t>
  </si>
  <si>
    <t>Crushed Stone Size 1st</t>
  </si>
  <si>
    <t>Crushed Stone Size 1</t>
  </si>
  <si>
    <t>Crushed Stone Size 2</t>
  </si>
  <si>
    <t>Crushed Stone Size 3A</t>
  </si>
  <si>
    <t>Crushed Stone Size 3</t>
  </si>
  <si>
    <t>Crushed Gravel Size 1A</t>
  </si>
  <si>
    <t>Crushed Gravel Size 1st</t>
  </si>
  <si>
    <t>Crushed Gravel Size 1</t>
  </si>
  <si>
    <t>Crushed Gravel Size 2</t>
  </si>
  <si>
    <t>Crushed Gravel Size 3A</t>
  </si>
  <si>
    <t>Crushed Gravel Size 3</t>
  </si>
  <si>
    <t>Crusher Run Size 1 inch</t>
  </si>
  <si>
    <t>Crusher Run Size #1, etc</t>
  </si>
  <si>
    <t>Crusher Run Size 1.5 inches</t>
  </si>
  <si>
    <t>Crusher Run Size 2 inches</t>
  </si>
  <si>
    <t>Select Granular Fill (Sub-grade)</t>
  </si>
  <si>
    <t>203.20</t>
  </si>
  <si>
    <t>Dolomite Products Company Inc D/B/A A.L Blades</t>
  </si>
  <si>
    <t>Barre Stone Products, Inc.</t>
  </si>
  <si>
    <t>4-18R</t>
  </si>
  <si>
    <t>4-18RFM</t>
  </si>
  <si>
    <t>Barrett Paving Materials Inc.</t>
  </si>
  <si>
    <t>2-12R</t>
  </si>
  <si>
    <t>7-1R</t>
  </si>
  <si>
    <t>7-21RS</t>
  </si>
  <si>
    <t>7-41RS</t>
  </si>
  <si>
    <t>7-9RS</t>
  </si>
  <si>
    <t>Callanan Industries, Inc. 
D/B/A Iroquois Rock Products</t>
  </si>
  <si>
    <t>1-2RS</t>
  </si>
  <si>
    <t>1-7R</t>
  </si>
  <si>
    <t>2-5R</t>
  </si>
  <si>
    <t>2-11R</t>
  </si>
  <si>
    <t>4-5R</t>
  </si>
  <si>
    <t>8-15RS</t>
  </si>
  <si>
    <t>9-37R</t>
  </si>
  <si>
    <t>2-19R</t>
  </si>
  <si>
    <t>9-39R</t>
  </si>
  <si>
    <t>9-39RFM</t>
  </si>
  <si>
    <t>Certified Road Constructors Inc  
D/B/A Material Sand &amp; Gravel</t>
  </si>
  <si>
    <t>2-18R1</t>
  </si>
  <si>
    <t>2-18R2</t>
  </si>
  <si>
    <t>2-18RFM</t>
  </si>
  <si>
    <t>2-4F</t>
  </si>
  <si>
    <t>2-4F1</t>
  </si>
  <si>
    <t>2-4G</t>
  </si>
  <si>
    <t>Cobleskill Stone Products, Inc.</t>
  </si>
  <si>
    <t>9-10R</t>
  </si>
  <si>
    <t>9-48R</t>
  </si>
  <si>
    <t>9-6R</t>
  </si>
  <si>
    <t>Colarusso Quarry Co. 
a Div. of A. Colarusso &amp; Son</t>
  </si>
  <si>
    <t>8-17R</t>
  </si>
  <si>
    <t>8-17RFM</t>
  </si>
  <si>
    <t>Country Side Sand and Gravel, Inc.</t>
  </si>
  <si>
    <t>5-22F</t>
  </si>
  <si>
    <t>5-22G</t>
  </si>
  <si>
    <t>County Line Stone Co,. Inc</t>
  </si>
  <si>
    <t>5-7R</t>
  </si>
  <si>
    <t>5-7RS</t>
  </si>
  <si>
    <t>1-5F</t>
  </si>
  <si>
    <t>1-9F</t>
  </si>
  <si>
    <t>1-9G</t>
  </si>
  <si>
    <t>2-1F</t>
  </si>
  <si>
    <t>2-6R1</t>
  </si>
  <si>
    <t>Dalrymple Gravel &amp; Contracting Co., Inc.</t>
  </si>
  <si>
    <t>6-21G</t>
  </si>
  <si>
    <t>6-21G1</t>
  </si>
  <si>
    <t>Dan Gernatt Gravel Products. Inc.</t>
  </si>
  <si>
    <t>5-81F</t>
  </si>
  <si>
    <t>2-9F</t>
  </si>
  <si>
    <t>2-9G</t>
  </si>
  <si>
    <t>Dolomite Products Company, Inc. 
DBA A.L. Blades</t>
  </si>
  <si>
    <t>3-8R</t>
  </si>
  <si>
    <t>4-11R</t>
  </si>
  <si>
    <t>4-12R</t>
  </si>
  <si>
    <t>4-20R</t>
  </si>
  <si>
    <t>4-4R</t>
  </si>
  <si>
    <t>4-86F</t>
  </si>
  <si>
    <t>4-86G</t>
  </si>
  <si>
    <t>6-1R</t>
  </si>
  <si>
    <t>6-33 F</t>
  </si>
  <si>
    <t>6-33 G</t>
  </si>
  <si>
    <t>E. Tetz &amp; Sons, Inc.</t>
  </si>
  <si>
    <t>9-67F</t>
  </si>
  <si>
    <t>8-77R</t>
  </si>
  <si>
    <t>9-67G</t>
  </si>
  <si>
    <t>8-66R</t>
  </si>
  <si>
    <t>Gernatt Asphalt Products, Inc.</t>
  </si>
  <si>
    <t>5-39F</t>
  </si>
  <si>
    <t>5-39G</t>
  </si>
  <si>
    <t>5-64F</t>
  </si>
  <si>
    <t>5-64G</t>
  </si>
  <si>
    <t>2-10R</t>
  </si>
  <si>
    <t>2-14R</t>
  </si>
  <si>
    <t>2-16R</t>
  </si>
  <si>
    <t>2-18F</t>
  </si>
  <si>
    <t>2-1R</t>
  </si>
  <si>
    <t>2-9R</t>
  </si>
  <si>
    <t>3-11R</t>
  </si>
  <si>
    <t>3-14R</t>
  </si>
  <si>
    <t>3-17F</t>
  </si>
  <si>
    <t>3-9R</t>
  </si>
  <si>
    <t>4-10F</t>
  </si>
  <si>
    <t>4-10G</t>
  </si>
  <si>
    <t>4-10R</t>
  </si>
  <si>
    <t>4-3R</t>
  </si>
  <si>
    <t>4-8F</t>
  </si>
  <si>
    <t>4-8G</t>
  </si>
  <si>
    <t>4-8R</t>
  </si>
  <si>
    <t>4-9R</t>
  </si>
  <si>
    <t>6-8F</t>
  </si>
  <si>
    <t>6-8G</t>
  </si>
  <si>
    <t>7-20R</t>
  </si>
  <si>
    <t>7-5R</t>
  </si>
  <si>
    <t>7-8R</t>
  </si>
  <si>
    <t>Jamestown Macadam, Inc</t>
  </si>
  <si>
    <t>5-33 F</t>
  </si>
  <si>
    <t>5-33 G</t>
  </si>
  <si>
    <t>9-2F</t>
  </si>
  <si>
    <t>9-38R</t>
  </si>
  <si>
    <t>1-52R</t>
  </si>
  <si>
    <t>1-97F</t>
  </si>
  <si>
    <t>1-97G</t>
  </si>
  <si>
    <t>1-3R</t>
  </si>
  <si>
    <t>7-7R</t>
  </si>
  <si>
    <t>New Enterprise Stone &amp; Lime CO., Inc</t>
  </si>
  <si>
    <t>5-1R</t>
  </si>
  <si>
    <t>5-3F</t>
  </si>
  <si>
    <t>5-3G</t>
  </si>
  <si>
    <t>5-3R</t>
  </si>
  <si>
    <t>New Enterprise Stone &amp; Lime Co., Inc</t>
  </si>
  <si>
    <t>6-49F</t>
  </si>
  <si>
    <t>6-49G</t>
  </si>
  <si>
    <t>Pallette Stone Corp.</t>
  </si>
  <si>
    <t>1-8R</t>
  </si>
  <si>
    <t>1-95F</t>
  </si>
  <si>
    <t>Peckham Materials Corp.</t>
  </si>
  <si>
    <t>1-10R</t>
  </si>
  <si>
    <t>1-10RFM</t>
  </si>
  <si>
    <t>1-11R</t>
  </si>
  <si>
    <t>1-11RFM</t>
  </si>
  <si>
    <t>1-120F</t>
  </si>
  <si>
    <t>1-120G</t>
  </si>
  <si>
    <t>1-30R</t>
  </si>
  <si>
    <t>1-30RFM</t>
  </si>
  <si>
    <t>1-39R</t>
  </si>
  <si>
    <t>1-43R</t>
  </si>
  <si>
    <t>1-85F</t>
  </si>
  <si>
    <t>1-85G</t>
  </si>
  <si>
    <t>8-3R</t>
  </si>
  <si>
    <t>8-3RFM</t>
  </si>
  <si>
    <t>3-4R</t>
  </si>
  <si>
    <t>3-4RFM</t>
  </si>
  <si>
    <t>Shelby Crushed Stone, Inc.</t>
  </si>
  <si>
    <t>4-16R</t>
  </si>
  <si>
    <t>Spallina Materials, Inc.</t>
  </si>
  <si>
    <t>4-61F</t>
  </si>
  <si>
    <t>4-61G</t>
  </si>
  <si>
    <t>6-32F</t>
  </si>
  <si>
    <t>6-32G</t>
  </si>
  <si>
    <t>3-20F</t>
  </si>
  <si>
    <t>3-20G</t>
  </si>
  <si>
    <t>T. H. Kinsella, Inc.</t>
  </si>
  <si>
    <t>3-13R</t>
  </si>
  <si>
    <t>3-13RFM</t>
  </si>
  <si>
    <t>3-63F</t>
  </si>
  <si>
    <t>3-63G</t>
  </si>
  <si>
    <t>3-69G</t>
  </si>
  <si>
    <t>N/A</t>
  </si>
  <si>
    <t>Thalle Industries, Inc.</t>
  </si>
  <si>
    <t>8-54-R</t>
  </si>
  <si>
    <t>8-54-RFM</t>
  </si>
  <si>
    <t>Tri-City Highway Products, Inc.</t>
  </si>
  <si>
    <t>9-43F1</t>
  </si>
  <si>
    <t>9-43F3</t>
  </si>
  <si>
    <t>9-43G1</t>
  </si>
  <si>
    <t>9-43GFM1</t>
  </si>
  <si>
    <t xml:space="preserve">Troy Sand &amp; Gravel </t>
  </si>
  <si>
    <t>1-100F</t>
  </si>
  <si>
    <t>1-141F</t>
  </si>
  <si>
    <t>1-143F</t>
  </si>
  <si>
    <t>1-143G</t>
  </si>
  <si>
    <t>1-29F</t>
  </si>
  <si>
    <t>1-29F1</t>
  </si>
  <si>
    <t>1-38RFM</t>
  </si>
  <si>
    <t xml:space="preserve">1-3G  </t>
  </si>
  <si>
    <t>Upstone Materials, Inc.</t>
  </si>
  <si>
    <t>1-28R</t>
  </si>
  <si>
    <t>1-28RFM</t>
  </si>
  <si>
    <t>7-19R</t>
  </si>
  <si>
    <t>7-19RFM</t>
  </si>
  <si>
    <t>7-3R</t>
  </si>
  <si>
    <t>William E. Dailey Inc.</t>
  </si>
  <si>
    <t>1-121F</t>
  </si>
  <si>
    <t>1-121G</t>
  </si>
  <si>
    <t>1-42R</t>
  </si>
  <si>
    <t>8-49R</t>
  </si>
  <si>
    <t>8-49RFM</t>
  </si>
  <si>
    <t>Quarry #</t>
  </si>
  <si>
    <t>Source Contractor</t>
  </si>
  <si>
    <t>DOT Quarry #</t>
  </si>
  <si>
    <t>PC69332</t>
  </si>
  <si>
    <t>Adironadack Natural Resources, LLC</t>
  </si>
  <si>
    <t>PC69333</t>
  </si>
  <si>
    <t>PC69335</t>
  </si>
  <si>
    <t>PC69334</t>
  </si>
  <si>
    <t>Boru Holdings, LLC</t>
  </si>
  <si>
    <t>PC69336</t>
  </si>
  <si>
    <t>PC69337</t>
  </si>
  <si>
    <t>PC69338</t>
  </si>
  <si>
    <t>PC69339</t>
  </si>
  <si>
    <t>PC69340</t>
  </si>
  <si>
    <t>PC69341</t>
  </si>
  <si>
    <t>PC69342</t>
  </si>
  <si>
    <t>PC69343</t>
  </si>
  <si>
    <t>PC69344</t>
  </si>
  <si>
    <t>PC69345</t>
  </si>
  <si>
    <t>PC69346</t>
  </si>
  <si>
    <t>PC69347</t>
  </si>
  <si>
    <t>PC69348</t>
  </si>
  <si>
    <t>PC69349</t>
  </si>
  <si>
    <t>Eagle Harbor Sand &amp; Gravel, Inc</t>
  </si>
  <si>
    <t>PC69350</t>
  </si>
  <si>
    <t>PC69351</t>
  </si>
  <si>
    <t>PC69352</t>
  </si>
  <si>
    <t>PC69353</t>
  </si>
  <si>
    <t>PC69354</t>
  </si>
  <si>
    <t>PC69355</t>
  </si>
  <si>
    <t>PC69356</t>
  </si>
  <si>
    <t>Jointa Lime Company</t>
  </si>
  <si>
    <t>PC69357</t>
  </si>
  <si>
    <t>PC69358</t>
  </si>
  <si>
    <t>PC69359</t>
  </si>
  <si>
    <t>PC69360</t>
  </si>
  <si>
    <t>PC69361</t>
  </si>
  <si>
    <t>Poland Sand &amp; Gravel. LLC</t>
  </si>
  <si>
    <t>PC69362</t>
  </si>
  <si>
    <t>PC69363</t>
  </si>
  <si>
    <t>PC69364</t>
  </si>
  <si>
    <t>Riccelli Enterprises, Inc</t>
  </si>
  <si>
    <t>PC69365</t>
  </si>
  <si>
    <t>PC69366</t>
  </si>
  <si>
    <t>PC69367</t>
  </si>
  <si>
    <t>PC69368</t>
  </si>
  <si>
    <t>PC69369</t>
  </si>
  <si>
    <t>PC69370</t>
  </si>
  <si>
    <t>PC69371</t>
  </si>
  <si>
    <t>PC69372</t>
  </si>
  <si>
    <t>PC69373</t>
  </si>
  <si>
    <t>Victor Gravel Corp. dba Rochester Gravel Products</t>
  </si>
  <si>
    <t>PC69374</t>
  </si>
  <si>
    <t>PC69375</t>
  </si>
  <si>
    <t>Adirondack Natural Resources, LLC</t>
  </si>
  <si>
    <t>2-17-R</t>
  </si>
  <si>
    <t>4-1F</t>
  </si>
  <si>
    <t>5-33F</t>
  </si>
  <si>
    <t>2-6R</t>
  </si>
  <si>
    <t>7-73F</t>
  </si>
  <si>
    <t>6-21F</t>
  </si>
  <si>
    <t>6-21F1</t>
  </si>
  <si>
    <t>6-21GFM</t>
  </si>
  <si>
    <t>6-21GFM1</t>
  </si>
  <si>
    <t>6-75G</t>
  </si>
  <si>
    <t>6-75F</t>
  </si>
  <si>
    <t>6-75GFM</t>
  </si>
  <si>
    <t>4-49F</t>
  </si>
  <si>
    <t>3-3R</t>
  </si>
  <si>
    <t>4-58F</t>
  </si>
  <si>
    <t>4-58G</t>
  </si>
  <si>
    <t>1-21R</t>
  </si>
  <si>
    <t>Poland</t>
  </si>
  <si>
    <t>2-51F</t>
  </si>
  <si>
    <t>2-51G</t>
  </si>
  <si>
    <t xml:space="preserve">Putnam </t>
  </si>
  <si>
    <t>8-37RFM</t>
  </si>
  <si>
    <t>5-30G</t>
  </si>
  <si>
    <t>5-4R</t>
  </si>
  <si>
    <t>5-5R</t>
  </si>
  <si>
    <t>Riccelli Enterprises, Inc.</t>
  </si>
  <si>
    <t>2-21R</t>
  </si>
  <si>
    <t>4-22R</t>
  </si>
  <si>
    <t>3-29F</t>
  </si>
  <si>
    <t>3-29G</t>
  </si>
  <si>
    <t>4-71F</t>
  </si>
  <si>
    <t>4-71G</t>
  </si>
  <si>
    <t>4-16RFM</t>
  </si>
  <si>
    <t>4-68F</t>
  </si>
  <si>
    <t>4-68G</t>
  </si>
  <si>
    <t>Victor Gravel dba Rochester Gravel Products</t>
  </si>
  <si>
    <t>6-77F</t>
  </si>
  <si>
    <t>6-77G</t>
  </si>
  <si>
    <t>3-54G</t>
  </si>
  <si>
    <t>3-54F</t>
  </si>
  <si>
    <t>3-10R</t>
  </si>
  <si>
    <t>PC69376</t>
  </si>
  <si>
    <t>Supply Location</t>
  </si>
  <si>
    <t>410 State Highway 30</t>
  </si>
  <si>
    <t>14120 West Lee Road</t>
  </si>
  <si>
    <t>363 Rasbach Road</t>
  </si>
  <si>
    <t>26572 NYS Route 37</t>
  </si>
  <si>
    <t>2006 NYS Route 12</t>
  </si>
  <si>
    <t>7971 State Highway 56</t>
  </si>
  <si>
    <t>1543 Maple Ave.</t>
  </si>
  <si>
    <t>105 Peter Callanan Drive</t>
  </si>
  <si>
    <t>33 Palitsch Road</t>
  </si>
  <si>
    <t>6375 Tuttle Road</t>
  </si>
  <si>
    <t xml:space="preserve">401 Rt. 5S </t>
  </si>
  <si>
    <t>5251 Sweden-Walker Rd.</t>
  </si>
  <si>
    <t>677 Flatbush Avenue</t>
  </si>
  <si>
    <t>93 Sullivan Road</t>
  </si>
  <si>
    <t>4732 State Route 29</t>
  </si>
  <si>
    <t>4860 State Route 30</t>
  </si>
  <si>
    <t xml:space="preserve">172 Hinckley Road </t>
  </si>
  <si>
    <t>1565 Green Flats Road</t>
  </si>
  <si>
    <t>138 Industrial Drive</t>
  </si>
  <si>
    <t>163 Eastern Ave</t>
  </si>
  <si>
    <t>91 Newman Road</t>
  </si>
  <si>
    <t>8458 Rt.62</t>
  </si>
  <si>
    <t>4515 Crittenden Road</t>
  </si>
  <si>
    <t>1206 Ste Rte 9</t>
  </si>
  <si>
    <t>427 Sacandaga Rd</t>
  </si>
  <si>
    <t>270 County Highway 122</t>
  </si>
  <si>
    <t>875 Route 11A North</t>
  </si>
  <si>
    <t>23903 Cemetery Road</t>
  </si>
  <si>
    <t>35500 Putnam Hill Road</t>
  </si>
  <si>
    <t>725 State Highway 5S</t>
  </si>
  <si>
    <t>127 Chemung Flats Rd</t>
  </si>
  <si>
    <t>3877 Curtis Cooper Rd</t>
  </si>
  <si>
    <t>13870 Taylor Hollow Rd</t>
  </si>
  <si>
    <t>1200 Atlantic Ave.</t>
  </si>
  <si>
    <t>1719 County Road 7</t>
  </si>
  <si>
    <t>8250 Gulf Road</t>
  </si>
  <si>
    <t>2540 Union Street (Rt. 259)</t>
  </si>
  <si>
    <t>746 Whalen Rd.</t>
  </si>
  <si>
    <t>5070 Hogback Hill Rd.</t>
  </si>
  <si>
    <t>1085 Buffalo Rd.</t>
  </si>
  <si>
    <t>6185 Turnpike Road</t>
  </si>
  <si>
    <t>3801 Mill Road</t>
  </si>
  <si>
    <t>63 Cemetery Road</t>
  </si>
  <si>
    <t>3080 Route 6</t>
  </si>
  <si>
    <t>68 Tetz Road</t>
  </si>
  <si>
    <t xml:space="preserve">298 Winterton Road </t>
  </si>
  <si>
    <t>4780 Eagle Harbor Rd</t>
  </si>
  <si>
    <t>222 Jockey Hill Road</t>
  </si>
  <si>
    <t>11216 RT. 98</t>
  </si>
  <si>
    <t>6589 McDonald Rd</t>
  </si>
  <si>
    <t>5125 State Route 28</t>
  </si>
  <si>
    <t>237 Kingdom Rd</t>
  </si>
  <si>
    <t>9254 State Rt 28</t>
  </si>
  <si>
    <t>7904 State Route 5</t>
  </si>
  <si>
    <t>10959 Horton Rd</t>
  </si>
  <si>
    <t>1780 State Route 12B</t>
  </si>
  <si>
    <t>5632 Oakwood Rd</t>
  </si>
  <si>
    <t>4993 Limeledge Rd</t>
  </si>
  <si>
    <t>4800 Jamesville Road</t>
  </si>
  <si>
    <t>4800 NYS Route 321</t>
  </si>
  <si>
    <t>3134 Cedarvalle Road</t>
  </si>
  <si>
    <t>4810 Ellicott Street</t>
  </si>
  <si>
    <t>5879 Main Rd</t>
  </si>
  <si>
    <t>2049 Honeoye Falls Rd #6</t>
  </si>
  <si>
    <t>362 State Route 96</t>
  </si>
  <si>
    <t>1370 Malone Rd</t>
  </si>
  <si>
    <t>2046 Pre-Emption Rd</t>
  </si>
  <si>
    <t>4602 Byron-Holley Rd</t>
  </si>
  <si>
    <t>5465 Reitz Rd</t>
  </si>
  <si>
    <t>7235 Sand Pit Rd</t>
  </si>
  <si>
    <t>23080 CR #47</t>
  </si>
  <si>
    <t>25133 NYS Route 3</t>
  </si>
  <si>
    <t>701 Cedar Street</t>
  </si>
  <si>
    <t>11030 Moore Road</t>
  </si>
  <si>
    <t>145 Dump Rd</t>
  </si>
  <si>
    <t>3865 State Route 149</t>
  </si>
  <si>
    <t>10042 State Route 149</t>
  </si>
  <si>
    <t>3564 Essex Rd</t>
  </si>
  <si>
    <t>430 Coy Road</t>
  </si>
  <si>
    <t>Upper Works Road</t>
  </si>
  <si>
    <t xml:space="preserve">4583 State Highway 3 </t>
  </si>
  <si>
    <t>500 Como Park Blvd.</t>
  </si>
  <si>
    <t>8615 Wehrle Drive</t>
  </si>
  <si>
    <t>8643 Olean Buffalo Road</t>
  </si>
  <si>
    <t>638 State Route 244</t>
  </si>
  <si>
    <t>373 Washington St</t>
  </si>
  <si>
    <t>33 Chapman Street</t>
  </si>
  <si>
    <t>438 Vaughn Road</t>
  </si>
  <si>
    <t>5983 Route 9</t>
  </si>
  <si>
    <t>1799 Route 9N</t>
  </si>
  <si>
    <t>7065 Route 9W South</t>
  </si>
  <si>
    <t>1968 State Route 40</t>
  </si>
  <si>
    <t>1096 State Route 149</t>
  </si>
  <si>
    <t>410 North Avenue</t>
  </si>
  <si>
    <t xml:space="preserve">8649 Main St, </t>
  </si>
  <si>
    <t>1150 Route 311</t>
  </si>
  <si>
    <t>10432 Delevan-Elton Road</t>
  </si>
  <si>
    <t>8875 Quarry Road</t>
  </si>
  <si>
    <t>400 Hinman road</t>
  </si>
  <si>
    <t>6209 Quarry Road North</t>
  </si>
  <si>
    <t>806 County Route 17</t>
  </si>
  <si>
    <t>767 Lake Road</t>
  </si>
  <si>
    <t>7686 Quarry Road</t>
  </si>
  <si>
    <t>2747 Canoga Road</t>
  </si>
  <si>
    <t>10830 Blair Rd</t>
  </si>
  <si>
    <t>8222 Routes 5 &amp; 20</t>
  </si>
  <si>
    <t>1 Conlon Avenue</t>
  </si>
  <si>
    <t>822 Jones Road</t>
  </si>
  <si>
    <t>3779 Route 11</t>
  </si>
  <si>
    <t>8086 East Genesee Street</t>
  </si>
  <si>
    <t>2300 Oran Delphi Road</t>
  </si>
  <si>
    <t>1830 Oran Delphi Road</t>
  </si>
  <si>
    <t>4800 Solvay Road Ext.</t>
  </si>
  <si>
    <t>172 Route 9</t>
  </si>
  <si>
    <t>2356 County Route 32</t>
  </si>
  <si>
    <t xml:space="preserve">36 Grange Road </t>
  </si>
  <si>
    <t>111 Quarry Rd</t>
  </si>
  <si>
    <t>909 Route 3</t>
  </si>
  <si>
    <t>240 Quarry Rd</t>
  </si>
  <si>
    <t xml:space="preserve">1392 Oak Openings Rd. </t>
  </si>
  <si>
    <t>295 Airport Road</t>
  </si>
  <si>
    <t>114 Farmers Inn Road</t>
  </si>
  <si>
    <t>3201 Pleasant Ridge Road</t>
  </si>
  <si>
    <t>DOT Quarry # and Location:</t>
  </si>
  <si>
    <t>Item #s</t>
  </si>
  <si>
    <t>Description</t>
  </si>
  <si>
    <t>203.06</t>
  </si>
  <si>
    <t>703-01</t>
  </si>
  <si>
    <t xml:space="preserve">Fine Aggregate </t>
  </si>
  <si>
    <t>Gabion Sand</t>
  </si>
  <si>
    <t>Delivery</t>
  </si>
  <si>
    <t>Delivered by Vendor (Hauling Charge)</t>
  </si>
  <si>
    <t>Picked up by User (No Hauling Charge)</t>
  </si>
  <si>
    <t>Anticipated Delivery/Pick-up Date:</t>
  </si>
  <si>
    <t>Delivery/Pick-up Option:</t>
  </si>
  <si>
    <t xml:space="preserve"> https://www.ogs.ny.gov/purchase/spg/awards/3370023221CAN.htm</t>
  </si>
  <si>
    <t>Material - Price Adjustment Calculation for the Month of:</t>
  </si>
  <si>
    <t>In order to access the Price Adjustment information that OGS publishes every month for the duration of the contract, please go to the link below and follow the instructions outlined through the steps.</t>
  </si>
  <si>
    <t>The above link takes you to the contract's landing page (see right picture).</t>
  </si>
  <si>
    <t>There, you can access all the documents related to this contract.
Click on the "Price Adjustments" link.</t>
  </si>
  <si>
    <r>
      <t xml:space="preserve">Quarterly PPI Price Adjustment </t>
    </r>
    <r>
      <rPr>
        <b/>
        <u/>
        <sz val="11"/>
        <color indexed="8"/>
        <rFont val="Times New Roman"/>
        <family val="1"/>
      </rPr>
      <t>Percentage (%)</t>
    </r>
    <r>
      <rPr>
        <sz val="11"/>
        <color indexed="8"/>
        <rFont val="Times New Roman"/>
        <family val="1"/>
      </rPr>
      <t xml:space="preserve"> for the Month of</t>
    </r>
  </si>
  <si>
    <t>Total Material + Delivery Cost
(A + E ) x (Price Adjustment Multiplier for the referenced Month) x F</t>
  </si>
  <si>
    <t>From the Price Adjustments Excel, click on the appropiate tab (at the bottom) to select the Month.</t>
  </si>
  <si>
    <t>This will download the Price Adjustments document (Excel) to your computer.</t>
  </si>
  <si>
    <t>Within the selected month, now we can find the Price Adjustment percentage % that we are including in our Quick Quote.</t>
  </si>
  <si>
    <t>This would be the value we need to enter in section
"Quarterly PPI Price Adjustment per Percentage %" of our Quick Quote
(see picture at right)</t>
  </si>
  <si>
    <r>
      <t>Group 33700 - Award #23221  
FINE AND COARSE AGGREGATES (STATEWIDE)
QUICK QUOTE FORM</t>
    </r>
    <r>
      <rPr>
        <b/>
        <sz val="18"/>
        <color rgb="FFFF0000"/>
        <rFont val="Times New Roman"/>
        <family val="1"/>
      </rPr>
      <t xml:space="preserve"> (Revised June 30, 2022)</t>
    </r>
  </si>
  <si>
    <r>
      <rPr>
        <b/>
        <u/>
        <sz val="12"/>
        <color rgb="FFFF0000"/>
        <rFont val="Times New Roman"/>
        <family val="1"/>
      </rPr>
      <t>Note to Authorized User:</t>
    </r>
    <r>
      <rPr>
        <i/>
        <sz val="12"/>
        <color rgb="FFFF0000"/>
        <rFont val="Times New Roman"/>
        <family val="1"/>
      </rPr>
      <t xml:space="preserve">
For instructions about how to enter the Price Adjustment Percentage (%) below,
please, refer to the tab </t>
    </r>
    <r>
      <rPr>
        <b/>
        <i/>
        <u/>
        <sz val="12"/>
        <color rgb="FFFF0000"/>
        <rFont val="Times New Roman"/>
        <family val="1"/>
      </rPr>
      <t>"Price Adjustment Instructions"</t>
    </r>
    <r>
      <rPr>
        <i/>
        <sz val="12"/>
        <color rgb="FFFF0000"/>
        <rFont val="Times New Roman"/>
        <family val="1"/>
      </rPr>
      <t xml:space="preserve"> at the bottom of this spreadsheet.</t>
    </r>
  </si>
  <si>
    <t>For a list of contract prices refer to Award Pricing on the contract award page:</t>
  </si>
  <si>
    <t>For the most current price adjustment information refer to Price Adjustments link on the contract award page and reference the tab that applies to the month when the Quick Quote was sent:</t>
  </si>
  <si>
    <r>
      <t xml:space="preserve">Quarterly PPI Price Adjustment </t>
    </r>
    <r>
      <rPr>
        <b/>
        <sz val="11"/>
        <color theme="1"/>
        <rFont val="Times New Roman"/>
        <family val="1"/>
      </rPr>
      <t>Multiplier</t>
    </r>
    <r>
      <rPr>
        <sz val="11"/>
        <color theme="1"/>
        <rFont val="Times New Roman"/>
        <family val="1"/>
      </rPr>
      <t xml:space="preserve"> for the Month of</t>
    </r>
  </si>
  <si>
    <t>4. No additional charges, other than the application of the Price Adjustment, are allowed.</t>
  </si>
  <si>
    <r>
      <t xml:space="preserve">2.  Prices awarded are "not-to-exceed" unit prices.
3. </t>
    </r>
    <r>
      <rPr>
        <b/>
        <u/>
        <sz val="14"/>
        <color theme="1"/>
        <rFont val="Calibri"/>
        <family val="2"/>
        <scheme val="minor"/>
      </rPr>
      <t>At no time may a Quick Quote unit price (</t>
    </r>
    <r>
      <rPr>
        <b/>
        <u/>
        <sz val="16"/>
        <color rgb="FFFF0000"/>
        <rFont val="Calibri"/>
        <family val="2"/>
        <scheme val="minor"/>
      </rPr>
      <t>without</t>
    </r>
    <r>
      <rPr>
        <b/>
        <u/>
        <sz val="14"/>
        <color theme="1"/>
        <rFont val="Calibri"/>
        <family val="2"/>
        <scheme val="minor"/>
      </rPr>
      <t xml:space="preserve"> the Price Adjustment) exceed the contract price.</t>
    </r>
    <r>
      <rPr>
        <sz val="14"/>
        <color theme="1"/>
        <rFont val="Calibri"/>
        <family val="2"/>
        <scheme val="minor"/>
      </rPr>
      <t xml:space="preserve">   Material cost, hauling expenses, etc., can be lowered by the Contractor any time during the quick quote process.</t>
    </r>
  </si>
  <si>
    <t>INSTRUCTIONS ON HOW TO FIND PRICE ADJUSTMENT INFORMATION FOR A QUICK QUOTE</t>
  </si>
  <si>
    <t xml:space="preserve">NOTE:
The Authorized User and the Contractor should adhere to the following guidelines:
1. The Total Material Item Cost + Delivery Cost shown includes all the Price Adjustments for the month when the Quick Quote form was sent to the Contractor.  
If the material is delivered in a different month than the one used to calculate the Quick Quote, the invoice will reflect the updated Total Material Item Cost + Delivery Cost including the Price Adjustment for the month in which the material was actually delivered (instead of the adjustment amount used in the Quick Quote). </t>
  </si>
  <si>
    <t>Heidelberg Materials Northeast NY LLC fka Hanson Aggregates NY LLC</t>
  </si>
  <si>
    <r>
      <t>Group 33700 - Award #23221  
FINE AND COARSE AGGREGATES (STATEWIDE)
QUICK QUOTE FORM</t>
    </r>
    <r>
      <rPr>
        <b/>
        <sz val="18"/>
        <color rgb="FFFF0000"/>
        <rFont val="Times New Roman"/>
        <family val="1"/>
      </rPr>
      <t xml:space="preserve"> (Revised March 17, 2023)</t>
    </r>
  </si>
  <si>
    <t>Holcim Quarries NY, Inc fka Redland Quarries NY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</si>
</sst>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quot;$&quot;#,##0.000"/>
    <numFmt numFmtId="165" formatCode="#,##0.000"/>
    <numFmt numFmtId="166" formatCode="mm/dd/yy;@"/>
    <numFmt numFmtId="167" formatCode="#,##0.0"/>
    <numFmt numFmtId="168" formatCode="[&lt;=9999999]###\-####;\(###\)\ ###\-####"/>
    <numFmt numFmtId="169" formatCode="&quot;$&quot;#,##0.00"/>
    <numFmt numFmtId="170" formatCode="0.0000"/>
  </numFmts>
  <fonts count="35" x14ac:knownFonts="1">
    <font>
      <sz val="11"/>
      <color theme="1"/>
      <name val="Calibri"/>
      <family val="2"/>
      <scheme val="minor"/>
    </font>
    <font>
      <b/>
      <u/>
      <sz val="11"/>
      <color indexed="8"/>
      <name val="Times New Roman"/>
      <family val="1"/>
    </font>
    <font>
      <sz val="11"/>
      <color indexed="8"/>
      <name val="Times New Roman"/>
      <family val="1"/>
    </font>
    <font>
      <sz val="11"/>
      <name val="Times New Roman"/>
      <family val="1"/>
    </font>
    <font>
      <sz val="11"/>
      <color theme="1"/>
      <name val="Times New Roman"/>
      <family val="1"/>
    </font>
    <font>
      <i/>
      <sz val="11"/>
      <color theme="1"/>
      <name val="Times New Roman"/>
      <family val="1"/>
    </font>
    <font>
      <b/>
      <i/>
      <sz val="11"/>
      <color theme="1"/>
      <name val="Times New Roman"/>
      <family val="1"/>
    </font>
    <font>
      <sz val="9"/>
      <color theme="1"/>
      <name val="Times New Roman"/>
      <family val="1"/>
    </font>
    <font>
      <b/>
      <sz val="11"/>
      <color theme="1"/>
      <name val="Times New Roman"/>
      <family val="1"/>
    </font>
    <font>
      <b/>
      <u/>
      <sz val="11"/>
      <color theme="1"/>
      <name val="Times New Roman"/>
      <family val="1"/>
    </font>
    <font>
      <sz val="12"/>
      <color theme="1"/>
      <name val="Times New Roman"/>
      <family val="1"/>
    </font>
    <font>
      <b/>
      <sz val="12"/>
      <color theme="1"/>
      <name val="Times New Roman"/>
      <family val="1"/>
    </font>
    <font>
      <b/>
      <i/>
      <u/>
      <sz val="11"/>
      <color theme="1"/>
      <name val="Times New Roman"/>
      <family val="1"/>
    </font>
    <font>
      <sz val="10"/>
      <color theme="1"/>
      <name val="Times New Roman"/>
      <family val="1"/>
    </font>
    <font>
      <sz val="10"/>
      <name val="Arial"/>
      <family val="2"/>
    </font>
    <font>
      <sz val="11"/>
      <color rgb="FF000000"/>
      <name val="Times New Roman"/>
      <family val="1"/>
    </font>
    <font>
      <sz val="10"/>
      <name val="Times New Roman"/>
      <family val="1"/>
    </font>
    <font>
      <b/>
      <sz val="18"/>
      <color theme="0"/>
      <name val="Times New Roman"/>
      <family val="1"/>
    </font>
    <font>
      <b/>
      <i/>
      <sz val="12"/>
      <color theme="1"/>
      <name val="Times New Roman"/>
      <family val="1"/>
    </font>
    <font>
      <u/>
      <sz val="11"/>
      <color theme="10"/>
      <name val="Calibri"/>
      <family val="2"/>
      <scheme val="minor"/>
    </font>
    <font>
      <sz val="11"/>
      <name val="Arial"/>
      <family val="2"/>
    </font>
    <font>
      <sz val="11"/>
      <color rgb="FFFF0000"/>
      <name val="Times New Roman"/>
      <family val="1"/>
    </font>
    <font>
      <b/>
      <u/>
      <sz val="12"/>
      <color theme="1"/>
      <name val="Times New Roman"/>
      <family val="1"/>
    </font>
    <font>
      <b/>
      <i/>
      <sz val="16"/>
      <color theme="1"/>
      <name val="Times New Roman"/>
      <family val="1"/>
    </font>
    <font>
      <b/>
      <sz val="14"/>
      <color theme="1"/>
      <name val="Calibri"/>
      <family val="2"/>
      <scheme val="minor"/>
    </font>
    <font>
      <sz val="14"/>
      <color theme="1"/>
      <name val="Calibri"/>
      <family val="2"/>
      <scheme val="minor"/>
    </font>
    <font>
      <u/>
      <sz val="14"/>
      <color theme="10"/>
      <name val="Calibri"/>
      <family val="2"/>
      <scheme val="minor"/>
    </font>
    <font>
      <u/>
      <sz val="11"/>
      <color theme="10"/>
      <name val="Times New Roman"/>
      <family val="1"/>
    </font>
    <font>
      <b/>
      <sz val="18"/>
      <name val="Times New Roman"/>
      <family val="1"/>
    </font>
    <font>
      <b/>
      <sz val="18"/>
      <color rgb="FFFF0000"/>
      <name val="Times New Roman"/>
      <family val="1"/>
    </font>
    <font>
      <i/>
      <sz val="12"/>
      <color rgb="FFFF0000"/>
      <name val="Times New Roman"/>
      <family val="1"/>
    </font>
    <font>
      <b/>
      <i/>
      <u/>
      <sz val="12"/>
      <color rgb="FFFF0000"/>
      <name val="Times New Roman"/>
      <family val="1"/>
    </font>
    <font>
      <b/>
      <u/>
      <sz val="12"/>
      <color rgb="FFFF0000"/>
      <name val="Times New Roman"/>
      <family val="1"/>
    </font>
    <font>
      <b/>
      <u/>
      <sz val="16"/>
      <color rgb="FFFF0000"/>
      <name val="Calibri"/>
      <family val="2"/>
      <scheme val="minor"/>
    </font>
    <font>
      <b/>
      <u/>
      <sz val="14"/>
      <color theme="1"/>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70C0"/>
        <bgColor indexed="64"/>
      </patternFill>
    </fill>
    <fill>
      <patternFill patternType="solid">
        <fgColor rgb="FFFF0000"/>
        <bgColor indexed="64"/>
      </patternFill>
    </fill>
    <fill>
      <patternFill patternType="solid">
        <fgColor rgb="FF00B0F0"/>
        <bgColor indexed="64"/>
      </patternFill>
    </fill>
    <fill>
      <patternFill patternType="solid">
        <fgColor rgb="FF002060"/>
        <bgColor indexed="64"/>
      </patternFill>
    </fill>
    <fill>
      <patternFill patternType="solid">
        <fgColor theme="0" tint="-0.24994659260841701"/>
        <bgColor indexed="64"/>
      </patternFill>
    </fill>
  </fills>
  <borders count="33">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44" fontId="14" fillId="0" borderId="0" applyFont="0" applyFill="0" applyBorder="0" applyAlignment="0" applyProtection="0"/>
    <xf numFmtId="0" fontId="19" fillId="0" borderId="0" applyNumberFormat="0" applyFill="0" applyBorder="0" applyAlignment="0" applyProtection="0"/>
    <xf numFmtId="0" fontId="14" fillId="0" borderId="0"/>
  </cellStyleXfs>
  <cellXfs count="234">
    <xf numFmtId="0" fontId="0" fillId="0" borderId="0" xfId="0"/>
    <xf numFmtId="0" fontId="4" fillId="0" borderId="0" xfId="0" applyFont="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4" fillId="0" borderId="0" xfId="0" applyFont="1" applyBorder="1" applyAlignment="1" applyProtection="1">
      <alignment vertical="center"/>
      <protection hidden="1"/>
    </xf>
    <xf numFmtId="0" fontId="4" fillId="0" borderId="2" xfId="0" applyFont="1" applyBorder="1" applyAlignment="1" applyProtection="1">
      <alignment horizontal="left" vertical="center"/>
      <protection hidden="1"/>
    </xf>
    <xf numFmtId="0" fontId="4" fillId="0" borderId="3"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 fillId="0" borderId="5"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4" fillId="0" borderId="7" xfId="0" applyFont="1" applyBorder="1" applyAlignment="1" applyProtection="1">
      <alignment horizontal="left" vertical="center"/>
      <protection hidden="1"/>
    </xf>
    <xf numFmtId="0" fontId="4" fillId="0" borderId="8" xfId="0" applyFont="1" applyBorder="1" applyAlignment="1" applyProtection="1">
      <alignment horizontal="left" vertical="center"/>
      <protection hidden="1"/>
    </xf>
    <xf numFmtId="0" fontId="4" fillId="0" borderId="9" xfId="0" applyFont="1" applyBorder="1" applyAlignment="1" applyProtection="1">
      <alignment horizontal="left" vertical="center"/>
      <protection hidden="1"/>
    </xf>
    <xf numFmtId="0" fontId="6" fillId="0" borderId="1" xfId="0" applyFont="1" applyBorder="1" applyAlignment="1" applyProtection="1">
      <alignment horizontal="center" vertical="center"/>
      <protection hidden="1"/>
    </xf>
    <xf numFmtId="0" fontId="5" fillId="0" borderId="10" xfId="0" applyFont="1" applyBorder="1" applyAlignment="1" applyProtection="1">
      <alignment horizontal="left" vertical="center"/>
      <protection hidden="1"/>
    </xf>
    <xf numFmtId="0" fontId="4" fillId="0" borderId="11" xfId="0" applyFont="1" applyBorder="1" applyAlignment="1" applyProtection="1">
      <alignment vertical="center"/>
      <protection hidden="1"/>
    </xf>
    <xf numFmtId="0" fontId="4" fillId="0" borderId="12" xfId="0" applyFont="1" applyBorder="1" applyAlignment="1" applyProtection="1">
      <alignment vertical="center"/>
      <protection hidden="1"/>
    </xf>
    <xf numFmtId="0" fontId="5" fillId="0" borderId="13" xfId="0" applyFont="1" applyBorder="1" applyAlignment="1" applyProtection="1">
      <alignment horizontal="left" vertical="center"/>
      <protection hidden="1"/>
    </xf>
    <xf numFmtId="0" fontId="4" fillId="0" borderId="14" xfId="0" applyFont="1" applyBorder="1" applyAlignment="1" applyProtection="1">
      <alignment vertical="center"/>
      <protection hidden="1"/>
    </xf>
    <xf numFmtId="0" fontId="4" fillId="0" borderId="14" xfId="0" applyFont="1" applyBorder="1" applyAlignment="1" applyProtection="1">
      <alignment horizontal="left" vertical="center"/>
      <protection hidden="1"/>
    </xf>
    <xf numFmtId="0" fontId="4" fillId="0" borderId="13" xfId="0" applyFont="1" applyBorder="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2" xfId="0" applyFont="1" applyBorder="1" applyAlignment="1" applyProtection="1">
      <alignment vertical="center"/>
      <protection hidden="1"/>
    </xf>
    <xf numFmtId="165" fontId="4" fillId="0" borderId="0" xfId="0" applyNumberFormat="1" applyFont="1" applyBorder="1" applyAlignment="1" applyProtection="1">
      <alignment vertical="center"/>
      <protection hidden="1"/>
    </xf>
    <xf numFmtId="0" fontId="4" fillId="0" borderId="11" xfId="0" applyFont="1" applyBorder="1" applyAlignment="1" applyProtection="1">
      <alignment horizontal="left" vertical="center"/>
      <protection hidden="1"/>
    </xf>
    <xf numFmtId="0" fontId="8" fillId="0" borderId="0"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49" fontId="4" fillId="0" borderId="0" xfId="0" applyNumberFormat="1" applyFont="1" applyFill="1" applyBorder="1" applyAlignment="1" applyProtection="1">
      <alignment horizontal="center" vertical="center" shrinkToFit="1"/>
      <protection hidden="1"/>
    </xf>
    <xf numFmtId="0" fontId="6" fillId="0" borderId="16" xfId="0" applyFont="1" applyBorder="1" applyAlignment="1" applyProtection="1">
      <alignment horizontal="left" vertical="center" shrinkToFit="1"/>
      <protection hidden="1"/>
    </xf>
    <xf numFmtId="0" fontId="4" fillId="0" borderId="11" xfId="0" applyFont="1" applyBorder="1" applyAlignment="1" applyProtection="1">
      <alignment vertical="center" shrinkToFit="1"/>
      <protection hidden="1"/>
    </xf>
    <xf numFmtId="0" fontId="4" fillId="0" borderId="0" xfId="0" applyFont="1" applyProtection="1">
      <protection hidden="1"/>
    </xf>
    <xf numFmtId="0" fontId="4" fillId="0" borderId="11" xfId="0" applyFont="1" applyBorder="1" applyAlignment="1" applyProtection="1">
      <alignment horizontal="left" vertical="center" shrinkToFit="1"/>
      <protection hidden="1"/>
    </xf>
    <xf numFmtId="0" fontId="8" fillId="0" borderId="0" xfId="0" applyFont="1" applyAlignment="1" applyProtection="1">
      <alignment horizontal="left" vertical="center"/>
      <protection hidden="1"/>
    </xf>
    <xf numFmtId="0" fontId="4" fillId="0" borderId="10" xfId="0" applyFont="1" applyBorder="1" applyAlignment="1" applyProtection="1">
      <alignment horizontal="left" vertical="center" shrinkToFit="1"/>
      <protection hidden="1"/>
    </xf>
    <xf numFmtId="0" fontId="8" fillId="0" borderId="11" xfId="0" applyFont="1" applyBorder="1" applyAlignment="1" applyProtection="1">
      <alignment horizontal="center" vertical="center"/>
      <protection hidden="1"/>
    </xf>
    <xf numFmtId="0" fontId="7" fillId="0" borderId="11" xfId="0" applyFont="1" applyBorder="1" applyAlignment="1" applyProtection="1">
      <alignment vertical="top" wrapText="1"/>
      <protection hidden="1"/>
    </xf>
    <xf numFmtId="0" fontId="7" fillId="0" borderId="12" xfId="0" applyFont="1" applyBorder="1" applyAlignment="1" applyProtection="1">
      <alignment vertical="top" wrapText="1"/>
      <protection hidden="1"/>
    </xf>
    <xf numFmtId="0" fontId="7" fillId="0" borderId="14" xfId="0" applyFont="1" applyBorder="1" applyAlignment="1" applyProtection="1">
      <alignment vertical="top" wrapText="1"/>
      <protection hidden="1"/>
    </xf>
    <xf numFmtId="0" fontId="4" fillId="0" borderId="16" xfId="0" applyFont="1" applyBorder="1" applyAlignment="1" applyProtection="1">
      <alignment horizontal="left" vertical="center" shrinkToFit="1"/>
      <protection hidden="1"/>
    </xf>
    <xf numFmtId="0" fontId="4" fillId="0" borderId="7" xfId="0" applyFont="1" applyBorder="1" applyAlignment="1" applyProtection="1">
      <alignment horizontal="left" vertical="center" shrinkToFit="1"/>
      <protection hidden="1"/>
    </xf>
    <xf numFmtId="0" fontId="7" fillId="0" borderId="7" xfId="0" applyFont="1" applyBorder="1" applyAlignment="1" applyProtection="1">
      <alignment vertical="top" wrapText="1"/>
      <protection hidden="1"/>
    </xf>
    <xf numFmtId="0" fontId="7" fillId="0" borderId="15" xfId="0" applyFont="1" applyBorder="1" applyAlignment="1" applyProtection="1">
      <alignment vertical="top" wrapText="1"/>
      <protection hidden="1"/>
    </xf>
    <xf numFmtId="49" fontId="4" fillId="2" borderId="7" xfId="0" applyNumberFormat="1" applyFont="1" applyFill="1" applyBorder="1" applyAlignment="1" applyProtection="1">
      <alignment vertical="center" shrinkToFit="1"/>
      <protection locked="0"/>
    </xf>
    <xf numFmtId="49" fontId="3" fillId="0" borderId="0" xfId="0" applyNumberFormat="1" applyFont="1" applyFill="1" applyBorder="1" applyAlignment="1" applyProtection="1">
      <alignment shrinkToFit="1"/>
      <protection hidden="1"/>
    </xf>
    <xf numFmtId="0" fontId="3" fillId="0" borderId="0" xfId="0" applyNumberFormat="1" applyFont="1" applyFill="1" applyBorder="1" applyAlignment="1" applyProtection="1">
      <alignment shrinkToFit="1"/>
      <protection hidden="1"/>
    </xf>
    <xf numFmtId="0" fontId="4" fillId="0" borderId="10" xfId="0" applyFont="1" applyBorder="1" applyAlignment="1" applyProtection="1">
      <alignment horizontal="left" vertical="center"/>
      <protection hidden="1"/>
    </xf>
    <xf numFmtId="0" fontId="4" fillId="0" borderId="11" xfId="0" applyFont="1" applyBorder="1" applyAlignment="1" applyProtection="1">
      <alignment horizontal="center" vertical="center"/>
      <protection hidden="1"/>
    </xf>
    <xf numFmtId="0" fontId="6" fillId="0" borderId="13" xfId="0" applyFont="1" applyBorder="1" applyAlignment="1" applyProtection="1">
      <alignment horizontal="left" vertical="center" shrinkToFit="1"/>
      <protection hidden="1"/>
    </xf>
    <xf numFmtId="0" fontId="5" fillId="0" borderId="16" xfId="0" applyFont="1" applyBorder="1" applyAlignment="1" applyProtection="1">
      <alignment horizontal="left" vertical="center"/>
      <protection hidden="1"/>
    </xf>
    <xf numFmtId="0" fontId="4" fillId="0" borderId="7" xfId="0" applyFont="1" applyBorder="1" applyAlignment="1" applyProtection="1">
      <alignment horizontal="center" vertical="center"/>
      <protection hidden="1"/>
    </xf>
    <xf numFmtId="0" fontId="4" fillId="0" borderId="7" xfId="0" applyFont="1" applyBorder="1" applyAlignment="1" applyProtection="1">
      <alignment vertical="center"/>
      <protection hidden="1"/>
    </xf>
    <xf numFmtId="0" fontId="4" fillId="0" borderId="15" xfId="0" applyFont="1" applyBorder="1" applyAlignment="1" applyProtection="1">
      <alignment vertical="center"/>
      <protection hidden="1"/>
    </xf>
    <xf numFmtId="0" fontId="6" fillId="0" borderId="13" xfId="0" applyFont="1" applyFill="1" applyBorder="1" applyAlignment="1" applyProtection="1">
      <alignment horizontal="left" vertical="center" shrinkToFit="1"/>
      <protection hidden="1"/>
    </xf>
    <xf numFmtId="49" fontId="3" fillId="0" borderId="0" xfId="0" applyNumberFormat="1" applyFont="1" applyFill="1" applyBorder="1" applyAlignment="1" applyProtection="1">
      <alignment vertical="center" shrinkToFit="1"/>
      <protection hidden="1"/>
    </xf>
    <xf numFmtId="49" fontId="4" fillId="0" borderId="0" xfId="0" applyNumberFormat="1" applyFont="1" applyAlignment="1" applyProtection="1">
      <alignment horizontal="left" vertical="center"/>
      <protection hidden="1"/>
    </xf>
    <xf numFmtId="49" fontId="13" fillId="0" borderId="0" xfId="0" applyNumberFormat="1" applyFont="1" applyAlignment="1" applyProtection="1">
      <alignment horizontal="left" vertical="top"/>
      <protection hidden="1"/>
    </xf>
    <xf numFmtId="0" fontId="4" fillId="0" borderId="0" xfId="0" applyNumberFormat="1" applyFont="1" applyAlignment="1" applyProtection="1">
      <alignment horizontal="left" vertical="center"/>
      <protection hidden="1"/>
    </xf>
    <xf numFmtId="0" fontId="4" fillId="5" borderId="0" xfId="0" applyFont="1" applyFill="1" applyAlignment="1" applyProtection="1">
      <alignment horizontal="left" vertical="center"/>
      <protection hidden="1"/>
    </xf>
    <xf numFmtId="44" fontId="16" fillId="5" borderId="0" xfId="1" applyFont="1" applyFill="1" applyBorder="1" applyAlignment="1" applyProtection="1">
      <alignment horizontal="left" vertical="center" wrapText="1"/>
      <protection hidden="1"/>
    </xf>
    <xf numFmtId="49" fontId="3" fillId="5" borderId="0" xfId="0" applyNumberFormat="1" applyFont="1" applyFill="1" applyBorder="1" applyAlignment="1" applyProtection="1">
      <alignment shrinkToFit="1"/>
      <protection hidden="1"/>
    </xf>
    <xf numFmtId="49" fontId="3" fillId="5" borderId="0" xfId="0" applyNumberFormat="1" applyFont="1" applyFill="1" applyBorder="1" applyAlignment="1" applyProtection="1">
      <alignment wrapText="1" shrinkToFit="1"/>
      <protection hidden="1"/>
    </xf>
    <xf numFmtId="49" fontId="3" fillId="5" borderId="0" xfId="0" applyNumberFormat="1" applyFont="1" applyFill="1" applyBorder="1" applyAlignment="1" applyProtection="1">
      <alignment vertical="top" shrinkToFit="1"/>
      <protection hidden="1"/>
    </xf>
    <xf numFmtId="0" fontId="14" fillId="5" borderId="0" xfId="3" applyNumberFormat="1" applyFont="1" applyFill="1" applyBorder="1" applyAlignment="1" applyProtection="1">
      <alignment vertical="center"/>
      <protection hidden="1"/>
    </xf>
    <xf numFmtId="0" fontId="14" fillId="5" borderId="0" xfId="3" applyNumberFormat="1" applyFont="1" applyFill="1" applyBorder="1" applyAlignment="1" applyProtection="1">
      <alignment horizontal="left" vertical="center"/>
      <protection hidden="1"/>
    </xf>
    <xf numFmtId="0" fontId="14" fillId="5" borderId="0" xfId="3" applyNumberFormat="1" applyFont="1" applyFill="1" applyBorder="1" applyAlignment="1" applyProtection="1">
      <alignment horizontal="left" vertical="center" wrapText="1"/>
      <protection hidden="1"/>
    </xf>
    <xf numFmtId="0" fontId="14" fillId="5" borderId="0" xfId="3" applyNumberFormat="1" applyFont="1" applyFill="1" applyBorder="1" applyAlignment="1" applyProtection="1">
      <alignment vertical="center" wrapText="1"/>
      <protection hidden="1"/>
    </xf>
    <xf numFmtId="0" fontId="14" fillId="5" borderId="0" xfId="3" applyNumberFormat="1" applyFont="1" applyFill="1" applyBorder="1" applyAlignment="1" applyProtection="1">
      <alignment wrapText="1"/>
      <protection hidden="1"/>
    </xf>
    <xf numFmtId="0" fontId="14" fillId="5" borderId="0" xfId="3" applyNumberFormat="1" applyFont="1" applyFill="1" applyBorder="1" applyProtection="1">
      <protection hidden="1"/>
    </xf>
    <xf numFmtId="49" fontId="16" fillId="0" borderId="0" xfId="0" applyNumberFormat="1" applyFont="1" applyFill="1" applyBorder="1" applyAlignment="1" applyProtection="1">
      <alignment shrinkToFit="1"/>
      <protection hidden="1"/>
    </xf>
    <xf numFmtId="0" fontId="13" fillId="0" borderId="0" xfId="0" applyFont="1" applyAlignment="1" applyProtection="1">
      <alignment horizontal="left" vertical="center"/>
      <protection hidden="1"/>
    </xf>
    <xf numFmtId="0" fontId="14" fillId="0" borderId="0" xfId="3" applyNumberFormat="1" applyFont="1" applyFill="1" applyBorder="1" applyAlignment="1" applyProtection="1">
      <alignment vertical="center"/>
      <protection hidden="1"/>
    </xf>
    <xf numFmtId="0" fontId="14" fillId="0" borderId="0" xfId="3" applyNumberFormat="1" applyFont="1" applyFill="1" applyBorder="1" applyAlignment="1" applyProtection="1">
      <alignment horizontal="left" vertical="center"/>
      <protection hidden="1"/>
    </xf>
    <xf numFmtId="0" fontId="14" fillId="0" borderId="0" xfId="3" applyNumberFormat="1" applyFont="1" applyFill="1" applyBorder="1" applyProtection="1">
      <protection hidden="1"/>
    </xf>
    <xf numFmtId="0" fontId="14" fillId="0" borderId="0" xfId="3" applyNumberFormat="1" applyFont="1" applyFill="1" applyBorder="1" applyAlignment="1" applyProtection="1">
      <alignment horizontal="left"/>
      <protection hidden="1"/>
    </xf>
    <xf numFmtId="17" fontId="14" fillId="0" borderId="0" xfId="3" applyNumberFormat="1" applyFont="1" applyFill="1" applyBorder="1" applyAlignment="1" applyProtection="1">
      <alignment vertical="center"/>
      <protection hidden="1"/>
    </xf>
    <xf numFmtId="0" fontId="0" fillId="0" borderId="26" xfId="0" applyBorder="1" applyAlignment="1" applyProtection="1">
      <alignment horizontal="left" vertical="center"/>
      <protection hidden="1"/>
    </xf>
    <xf numFmtId="0" fontId="0" fillId="0" borderId="26" xfId="0" applyBorder="1" applyAlignment="1" applyProtection="1">
      <alignment horizontal="left" vertical="center" wrapText="1"/>
      <protection hidden="1"/>
    </xf>
    <xf numFmtId="0" fontId="4" fillId="7" borderId="0" xfId="0" applyFont="1" applyFill="1" applyAlignment="1" applyProtection="1">
      <alignment horizontal="left" vertical="center"/>
      <protection hidden="1"/>
    </xf>
    <xf numFmtId="49" fontId="3" fillId="7" borderId="0" xfId="0" applyNumberFormat="1" applyFont="1" applyFill="1" applyBorder="1" applyAlignment="1" applyProtection="1">
      <alignment shrinkToFit="1"/>
      <protection hidden="1"/>
    </xf>
    <xf numFmtId="0" fontId="3" fillId="7" borderId="0" xfId="0" applyNumberFormat="1" applyFont="1" applyFill="1" applyBorder="1" applyAlignment="1" applyProtection="1">
      <alignment shrinkToFit="1"/>
      <protection hidden="1"/>
    </xf>
    <xf numFmtId="0" fontId="0" fillId="0" borderId="27" xfId="0" applyBorder="1" applyAlignment="1" applyProtection="1">
      <alignment horizontal="left" vertical="center"/>
      <protection hidden="1"/>
    </xf>
    <xf numFmtId="0" fontId="20" fillId="0" borderId="26" xfId="0" applyFont="1" applyBorder="1" applyAlignment="1" applyProtection="1">
      <alignment horizontal="left" vertical="center"/>
      <protection hidden="1"/>
    </xf>
    <xf numFmtId="0" fontId="21" fillId="8" borderId="0" xfId="0" applyFont="1" applyFill="1" applyAlignment="1" applyProtection="1">
      <alignment horizontal="left" vertical="center"/>
      <protection hidden="1"/>
    </xf>
    <xf numFmtId="0" fontId="4" fillId="8" borderId="0" xfId="0" applyFont="1" applyFill="1" applyAlignment="1" applyProtection="1">
      <alignment horizontal="left" vertical="center"/>
      <protection hidden="1"/>
    </xf>
    <xf numFmtId="0" fontId="4" fillId="9" borderId="0" xfId="0" applyFont="1" applyFill="1" applyAlignment="1" applyProtection="1">
      <alignment horizontal="left" vertical="center"/>
      <protection hidden="1"/>
    </xf>
    <xf numFmtId="49" fontId="4" fillId="2" borderId="7" xfId="0" applyNumberFormat="1" applyFont="1" applyFill="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hidden="1"/>
    </xf>
    <xf numFmtId="0" fontId="4" fillId="0" borderId="0" xfId="0" applyFont="1" applyBorder="1" applyAlignment="1" applyProtection="1">
      <alignment horizontal="center" vertical="center" shrinkToFit="1"/>
      <protection hidden="1"/>
    </xf>
    <xf numFmtId="0" fontId="4" fillId="0" borderId="0"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10" borderId="0" xfId="0" applyFont="1" applyFill="1" applyAlignment="1" applyProtection="1">
      <alignment horizontal="left" vertical="center"/>
      <protection hidden="1"/>
    </xf>
    <xf numFmtId="49" fontId="4" fillId="10" borderId="0" xfId="0" applyNumberFormat="1" applyFont="1" applyFill="1" applyAlignment="1" applyProtection="1">
      <alignment horizontal="left" vertical="center"/>
      <protection hidden="1"/>
    </xf>
    <xf numFmtId="0" fontId="4" fillId="0" borderId="13" xfId="0" applyFont="1" applyBorder="1" applyAlignment="1" applyProtection="1">
      <alignment horizontal="left" vertical="center"/>
      <protection hidden="1"/>
    </xf>
    <xf numFmtId="0" fontId="4" fillId="0" borderId="14" xfId="0" applyFont="1" applyBorder="1" applyAlignment="1" applyProtection="1">
      <alignment horizontal="left" vertical="center"/>
      <protection hidden="1"/>
    </xf>
    <xf numFmtId="0" fontId="8" fillId="0" borderId="0" xfId="0" applyFont="1" applyProtection="1">
      <protection hidden="1"/>
    </xf>
    <xf numFmtId="0" fontId="8" fillId="5" borderId="0" xfId="0" applyFont="1" applyFill="1" applyProtection="1">
      <protection hidden="1"/>
    </xf>
    <xf numFmtId="0" fontId="15" fillId="0" borderId="0" xfId="0" applyFont="1" applyFill="1" applyAlignment="1" applyProtection="1">
      <alignment vertical="center"/>
      <protection hidden="1"/>
    </xf>
    <xf numFmtId="0" fontId="13" fillId="5" borderId="0" xfId="0" applyFont="1" applyFill="1" applyAlignment="1" applyProtection="1">
      <alignment horizontal="left" vertical="top"/>
      <protection hidden="1"/>
    </xf>
    <xf numFmtId="49" fontId="4" fillId="0" borderId="0" xfId="0" applyNumberFormat="1" applyFont="1" applyProtection="1">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5" fillId="0" borderId="2" xfId="0" applyFont="1" applyBorder="1" applyAlignment="1" applyProtection="1">
      <alignment horizontal="left" vertical="center"/>
      <protection hidden="1"/>
    </xf>
    <xf numFmtId="0" fontId="8" fillId="0" borderId="28" xfId="0" applyFont="1" applyBorder="1" applyAlignment="1" applyProtection="1">
      <alignment horizontal="center" vertical="center" shrinkToFit="1"/>
      <protection hidden="1"/>
    </xf>
    <xf numFmtId="0" fontId="4" fillId="0" borderId="1" xfId="0" applyFont="1" applyBorder="1" applyAlignment="1" applyProtection="1">
      <alignment horizontal="left" vertical="center"/>
      <protection hidden="1"/>
    </xf>
    <xf numFmtId="0" fontId="5" fillId="0" borderId="0" xfId="0" applyFont="1" applyAlignment="1" applyProtection="1">
      <alignment horizontal="left" vertical="center"/>
      <protection hidden="1"/>
    </xf>
    <xf numFmtId="0" fontId="25" fillId="0" borderId="0" xfId="0" applyFont="1" applyAlignment="1" applyProtection="1">
      <alignment vertical="center" wrapText="1"/>
      <protection hidden="1"/>
    </xf>
    <xf numFmtId="0" fontId="0" fillId="0" borderId="0" xfId="0" applyProtection="1">
      <protection hidden="1"/>
    </xf>
    <xf numFmtId="0" fontId="25" fillId="0" borderId="0" xfId="0" applyFont="1" applyAlignment="1" applyProtection="1">
      <alignment vertical="center"/>
      <protection hidden="1"/>
    </xf>
    <xf numFmtId="0" fontId="24" fillId="0" borderId="28" xfId="0" applyFont="1" applyBorder="1" applyAlignment="1" applyProtection="1">
      <alignment horizontal="center" vertical="center"/>
      <protection hidden="1"/>
    </xf>
    <xf numFmtId="0" fontId="26" fillId="0" borderId="28" xfId="2" applyFont="1" applyBorder="1" applyAlignment="1" applyProtection="1">
      <alignment horizontal="center" vertical="center"/>
      <protection hidden="1"/>
    </xf>
    <xf numFmtId="0" fontId="24" fillId="0" borderId="26" xfId="0" applyFont="1" applyBorder="1" applyAlignment="1" applyProtection="1">
      <alignment horizontal="center" vertical="center"/>
      <protection hidden="1"/>
    </xf>
    <xf numFmtId="49" fontId="4" fillId="0" borderId="0" xfId="0" applyNumberFormat="1" applyFont="1" applyAlignment="1" applyProtection="1">
      <alignment vertical="center"/>
      <protection hidden="1"/>
    </xf>
    <xf numFmtId="49" fontId="4" fillId="0" borderId="0" xfId="0" applyNumberFormat="1" applyFont="1" applyAlignment="1" applyProtection="1">
      <alignment horizontal="right" vertical="center"/>
      <protection hidden="1"/>
    </xf>
    <xf numFmtId="49" fontId="4" fillId="0" borderId="0" xfId="0" applyNumberFormat="1" applyFont="1" applyAlignment="1" applyProtection="1">
      <alignment horizontal="center" vertical="center"/>
      <protection hidden="1"/>
    </xf>
    <xf numFmtId="169" fontId="4" fillId="0" borderId="0" xfId="0" applyNumberFormat="1" applyFont="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0" xfId="0" applyFont="1" applyAlignment="1" applyProtection="1">
      <alignment horizontal="center" vertical="center"/>
      <protection hidden="1"/>
    </xf>
    <xf numFmtId="0" fontId="0" fillId="5" borderId="26" xfId="0" applyFill="1" applyBorder="1" applyAlignment="1" applyProtection="1">
      <alignment horizontal="left" vertical="center"/>
      <protection hidden="1"/>
    </xf>
    <xf numFmtId="0" fontId="9" fillId="5" borderId="10" xfId="0" applyFont="1" applyFill="1" applyBorder="1" applyAlignment="1" applyProtection="1">
      <alignment horizontal="left" vertical="center" shrinkToFit="1"/>
      <protection hidden="1"/>
    </xf>
    <xf numFmtId="0" fontId="9" fillId="5" borderId="11" xfId="0" applyFont="1" applyFill="1" applyBorder="1" applyAlignment="1" applyProtection="1">
      <alignment horizontal="left" vertical="center" shrinkToFit="1"/>
      <protection hidden="1"/>
    </xf>
    <xf numFmtId="0" fontId="8" fillId="0" borderId="28" xfId="0" applyFont="1" applyBorder="1" applyAlignment="1" applyProtection="1">
      <alignment horizontal="center" vertical="center" shrinkToFit="1"/>
      <protection hidden="1"/>
    </xf>
    <xf numFmtId="0" fontId="4" fillId="0" borderId="0" xfId="0" applyFont="1" applyBorder="1" applyAlignment="1" applyProtection="1">
      <alignment horizontal="right" shrinkToFit="1"/>
      <protection hidden="1"/>
    </xf>
    <xf numFmtId="49" fontId="4" fillId="2" borderId="7" xfId="0" applyNumberFormat="1" applyFont="1" applyFill="1" applyBorder="1" applyAlignment="1" applyProtection="1">
      <alignment horizontal="left" vertical="center" shrinkToFit="1"/>
      <protection locked="0"/>
    </xf>
    <xf numFmtId="0" fontId="4" fillId="0" borderId="0" xfId="0" applyFont="1" applyBorder="1" applyAlignment="1" applyProtection="1">
      <alignment horizontal="left" shrinkToFit="1"/>
      <protection hidden="1"/>
    </xf>
    <xf numFmtId="49" fontId="4" fillId="0" borderId="0" xfId="0" applyNumberFormat="1" applyFont="1" applyFill="1" applyBorder="1" applyAlignment="1" applyProtection="1">
      <alignment horizontal="right" vertical="center" shrinkToFit="1"/>
      <protection hidden="1"/>
    </xf>
    <xf numFmtId="49" fontId="4" fillId="2" borderId="7" xfId="0" applyNumberFormat="1" applyFont="1" applyFill="1" applyBorder="1" applyAlignment="1" applyProtection="1">
      <alignment horizontal="center" vertical="center" shrinkToFit="1"/>
      <protection locked="0"/>
    </xf>
    <xf numFmtId="167" fontId="4" fillId="2" borderId="7" xfId="0" applyNumberFormat="1" applyFont="1" applyFill="1" applyBorder="1" applyAlignment="1" applyProtection="1">
      <alignment horizontal="left" vertical="center" shrinkToFit="1"/>
      <protection locked="0"/>
    </xf>
    <xf numFmtId="166" fontId="4" fillId="2" borderId="7" xfId="0" applyNumberFormat="1" applyFont="1" applyFill="1" applyBorder="1" applyAlignment="1" applyProtection="1">
      <alignment horizontal="left" vertical="center" shrinkToFit="1"/>
      <protection locked="0"/>
    </xf>
    <xf numFmtId="0" fontId="8" fillId="0" borderId="0" xfId="0" applyFont="1" applyBorder="1" applyAlignment="1" applyProtection="1">
      <alignment horizontal="left" shrinkToFit="1"/>
      <protection hidden="1"/>
    </xf>
    <xf numFmtId="0" fontId="4" fillId="0" borderId="0" xfId="0" applyFont="1" applyBorder="1" applyAlignment="1" applyProtection="1">
      <alignment horizontal="left" vertical="center" shrinkToFit="1"/>
      <protection hidden="1"/>
    </xf>
    <xf numFmtId="165" fontId="4" fillId="0" borderId="0" xfId="0" applyNumberFormat="1" applyFont="1" applyBorder="1" applyAlignment="1" applyProtection="1">
      <alignment horizontal="left" shrinkToFit="1"/>
      <protection hidden="1"/>
    </xf>
    <xf numFmtId="164" fontId="4" fillId="0" borderId="0" xfId="0" applyNumberFormat="1" applyFont="1" applyBorder="1" applyAlignment="1" applyProtection="1">
      <alignment horizontal="right" vertical="center" shrinkToFit="1"/>
      <protection hidden="1"/>
    </xf>
    <xf numFmtId="166" fontId="4" fillId="4" borderId="7" xfId="0" applyNumberFormat="1" applyFont="1" applyFill="1" applyBorder="1" applyAlignment="1" applyProtection="1">
      <alignment horizontal="left" vertical="center" shrinkToFit="1"/>
      <protection locked="0"/>
    </xf>
    <xf numFmtId="166" fontId="4" fillId="4" borderId="15" xfId="0" applyNumberFormat="1" applyFont="1" applyFill="1" applyBorder="1" applyAlignment="1" applyProtection="1">
      <alignment horizontal="left" vertical="center" shrinkToFit="1"/>
      <protection locked="0"/>
    </xf>
    <xf numFmtId="4" fontId="4" fillId="0" borderId="7" xfId="0" applyNumberFormat="1" applyFont="1" applyFill="1" applyBorder="1" applyAlignment="1" applyProtection="1">
      <alignment horizontal="center" vertical="center" shrinkToFit="1"/>
      <protection hidden="1"/>
    </xf>
    <xf numFmtId="164" fontId="8" fillId="0" borderId="10" xfId="0" applyNumberFormat="1" applyFont="1" applyBorder="1" applyAlignment="1" applyProtection="1">
      <alignment horizontal="center" vertical="center" shrinkToFit="1"/>
      <protection hidden="1"/>
    </xf>
    <xf numFmtId="164" fontId="8" fillId="0" borderId="11" xfId="0" applyNumberFormat="1" applyFont="1" applyBorder="1" applyAlignment="1" applyProtection="1">
      <alignment horizontal="center" vertical="center" shrinkToFit="1"/>
      <protection hidden="1"/>
    </xf>
    <xf numFmtId="164" fontId="8" fillId="0" borderId="12" xfId="0" applyNumberFormat="1" applyFont="1" applyBorder="1" applyAlignment="1" applyProtection="1">
      <alignment horizontal="center" vertical="center" shrinkToFit="1"/>
      <protection hidden="1"/>
    </xf>
    <xf numFmtId="164" fontId="8" fillId="0" borderId="16" xfId="0" applyNumberFormat="1" applyFont="1" applyBorder="1" applyAlignment="1" applyProtection="1">
      <alignment horizontal="center" vertical="center" shrinkToFit="1"/>
      <protection hidden="1"/>
    </xf>
    <xf numFmtId="164" fontId="8" fillId="0" borderId="7" xfId="0" applyNumberFormat="1" applyFont="1" applyBorder="1" applyAlignment="1" applyProtection="1">
      <alignment horizontal="center" vertical="center" shrinkToFit="1"/>
      <protection hidden="1"/>
    </xf>
    <xf numFmtId="164" fontId="8" fillId="0" borderId="15" xfId="0" applyNumberFormat="1" applyFont="1" applyBorder="1" applyAlignment="1" applyProtection="1">
      <alignment horizontal="center" vertical="center" shrinkToFit="1"/>
      <protection hidden="1"/>
    </xf>
    <xf numFmtId="0" fontId="11" fillId="0" borderId="10" xfId="0" applyFont="1" applyBorder="1" applyAlignment="1" applyProtection="1">
      <alignment horizontal="center" vertical="center" wrapText="1" shrinkToFit="1"/>
      <protection hidden="1"/>
    </xf>
    <xf numFmtId="0" fontId="11" fillId="0" borderId="11" xfId="0" applyFont="1" applyBorder="1" applyAlignment="1" applyProtection="1">
      <alignment horizontal="center" vertical="center" shrinkToFit="1"/>
      <protection hidden="1"/>
    </xf>
    <xf numFmtId="0" fontId="11" fillId="0" borderId="12" xfId="0" applyFont="1" applyBorder="1" applyAlignment="1" applyProtection="1">
      <alignment horizontal="center" vertical="center" shrinkToFit="1"/>
      <protection hidden="1"/>
    </xf>
    <xf numFmtId="0" fontId="11" fillId="0" borderId="16" xfId="0" applyFont="1" applyBorder="1" applyAlignment="1" applyProtection="1">
      <alignment horizontal="center" vertical="center" shrinkToFit="1"/>
      <protection hidden="1"/>
    </xf>
    <xf numFmtId="0" fontId="11" fillId="0" borderId="7" xfId="0" applyFont="1" applyBorder="1" applyAlignment="1" applyProtection="1">
      <alignment horizontal="center" vertical="center" shrinkToFit="1"/>
      <protection hidden="1"/>
    </xf>
    <xf numFmtId="0" fontId="11" fillId="0" borderId="15" xfId="0" applyFont="1" applyBorder="1" applyAlignment="1" applyProtection="1">
      <alignment horizontal="center" vertical="center" shrinkToFit="1"/>
      <protection hidden="1"/>
    </xf>
    <xf numFmtId="0" fontId="4" fillId="0" borderId="13" xfId="0" applyFont="1" applyBorder="1" applyAlignment="1" applyProtection="1">
      <alignment horizontal="left" vertical="center" shrinkToFit="1"/>
      <protection hidden="1"/>
    </xf>
    <xf numFmtId="0" fontId="8" fillId="0" borderId="13" xfId="0" applyFont="1" applyBorder="1" applyAlignment="1" applyProtection="1">
      <alignment horizontal="left" vertical="center" shrinkToFit="1"/>
      <protection hidden="1"/>
    </xf>
    <xf numFmtId="0" fontId="8" fillId="0" borderId="0" xfId="0" applyFont="1" applyBorder="1" applyAlignment="1" applyProtection="1">
      <alignment horizontal="left" vertical="center" shrinkToFit="1"/>
      <protection hidden="1"/>
    </xf>
    <xf numFmtId="49" fontId="4" fillId="0" borderId="7" xfId="0" applyNumberFormat="1" applyFont="1" applyFill="1" applyBorder="1" applyAlignment="1" applyProtection="1">
      <alignment horizontal="center" vertical="center" shrinkToFit="1"/>
      <protection hidden="1"/>
    </xf>
    <xf numFmtId="0" fontId="4" fillId="0" borderId="7" xfId="0" applyNumberFormat="1" applyFont="1" applyFill="1" applyBorder="1" applyAlignment="1" applyProtection="1">
      <alignment horizontal="center" vertical="center" shrinkToFit="1"/>
      <protection hidden="1"/>
    </xf>
    <xf numFmtId="0" fontId="4" fillId="0" borderId="15" xfId="0" applyNumberFormat="1" applyFont="1" applyFill="1" applyBorder="1" applyAlignment="1" applyProtection="1">
      <alignment horizontal="center" vertical="center" shrinkToFit="1"/>
      <protection hidden="1"/>
    </xf>
    <xf numFmtId="49" fontId="4" fillId="0" borderId="7" xfId="0" applyNumberFormat="1" applyFont="1" applyFill="1" applyBorder="1" applyAlignment="1" applyProtection="1">
      <alignment horizontal="left" vertical="center" shrinkToFit="1"/>
      <protection hidden="1"/>
    </xf>
    <xf numFmtId="0" fontId="4" fillId="0" borderId="7" xfId="0" applyNumberFormat="1" applyFont="1" applyFill="1" applyBorder="1" applyAlignment="1" applyProtection="1">
      <alignment horizontal="left" vertical="center" shrinkToFit="1"/>
      <protection hidden="1"/>
    </xf>
    <xf numFmtId="0" fontId="8" fillId="0" borderId="0" xfId="0" applyFont="1" applyBorder="1" applyAlignment="1" applyProtection="1">
      <alignment horizontal="right" shrinkToFit="1"/>
      <protection hidden="1"/>
    </xf>
    <xf numFmtId="0" fontId="22" fillId="0" borderId="0" xfId="0" applyFont="1" applyBorder="1" applyAlignment="1" applyProtection="1">
      <alignment horizontal="left" vertical="center" shrinkToFit="1"/>
      <protection hidden="1"/>
    </xf>
    <xf numFmtId="0" fontId="10" fillId="0" borderId="0" xfId="0" applyFont="1" applyBorder="1" applyAlignment="1" applyProtection="1">
      <alignment horizontal="left" vertical="center" shrinkToFit="1"/>
      <protection hidden="1"/>
    </xf>
    <xf numFmtId="49" fontId="4" fillId="3" borderId="7" xfId="0" applyNumberFormat="1" applyFont="1" applyFill="1" applyBorder="1" applyAlignment="1" applyProtection="1">
      <alignment horizontal="center" vertical="center" shrinkToFit="1"/>
      <protection hidden="1"/>
    </xf>
    <xf numFmtId="0" fontId="4" fillId="3" borderId="7" xfId="0" applyNumberFormat="1" applyFont="1" applyFill="1" applyBorder="1" applyAlignment="1" applyProtection="1">
      <alignment horizontal="center" vertical="center" shrinkToFit="1"/>
      <protection hidden="1"/>
    </xf>
    <xf numFmtId="0" fontId="10" fillId="4" borderId="7"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left" shrinkToFit="1"/>
      <protection hidden="1"/>
    </xf>
    <xf numFmtId="49" fontId="4" fillId="4" borderId="7" xfId="0" applyNumberFormat="1" applyFont="1" applyFill="1" applyBorder="1" applyAlignment="1" applyProtection="1">
      <alignment horizontal="left" vertical="center" shrinkToFit="1"/>
      <protection locked="0"/>
    </xf>
    <xf numFmtId="49" fontId="4" fillId="0" borderId="7" xfId="0" applyNumberFormat="1" applyFont="1" applyFill="1" applyBorder="1" applyAlignment="1" applyProtection="1">
      <alignment horizontal="left" vertical="center"/>
      <protection hidden="1"/>
    </xf>
    <xf numFmtId="0" fontId="12" fillId="0" borderId="0" xfId="0" applyFont="1" applyBorder="1" applyAlignment="1" applyProtection="1">
      <alignment horizontal="left" vertical="center" shrinkToFit="1"/>
      <protection hidden="1"/>
    </xf>
    <xf numFmtId="164" fontId="4" fillId="4" borderId="7" xfId="0" applyNumberFormat="1" applyFont="1" applyFill="1" applyBorder="1" applyAlignment="1" applyProtection="1">
      <alignment horizontal="center" vertical="center" shrinkToFit="1"/>
      <protection locked="0"/>
    </xf>
    <xf numFmtId="0" fontId="8" fillId="0" borderId="7" xfId="0" applyFont="1" applyBorder="1" applyAlignment="1" applyProtection="1">
      <alignment horizontal="left" vertical="center" shrinkToFit="1"/>
      <protection hidden="1"/>
    </xf>
    <xf numFmtId="0" fontId="8" fillId="0" borderId="15" xfId="0" applyFont="1" applyBorder="1" applyAlignment="1" applyProtection="1">
      <alignment horizontal="left" vertical="center" shrinkToFit="1"/>
      <protection hidden="1"/>
    </xf>
    <xf numFmtId="0" fontId="4" fillId="0" borderId="14" xfId="0" applyFont="1" applyBorder="1" applyAlignment="1" applyProtection="1">
      <alignment horizontal="left" vertical="center" shrinkToFit="1"/>
      <protection hidden="1"/>
    </xf>
    <xf numFmtId="0" fontId="4" fillId="0" borderId="0" xfId="0" applyFont="1" applyBorder="1" applyAlignment="1" applyProtection="1">
      <alignment horizontal="center" vertical="center" shrinkToFit="1"/>
      <protection hidden="1"/>
    </xf>
    <xf numFmtId="168" fontId="4" fillId="2" borderId="7" xfId="0" applyNumberFormat="1" applyFont="1" applyFill="1" applyBorder="1" applyAlignment="1" applyProtection="1">
      <alignment horizontal="left" vertical="center" shrinkToFit="1"/>
      <protection locked="0"/>
    </xf>
    <xf numFmtId="0" fontId="28" fillId="3" borderId="20" xfId="0" applyFont="1" applyFill="1" applyBorder="1" applyAlignment="1" applyProtection="1">
      <alignment horizontal="center" vertical="center" wrapText="1" shrinkToFit="1"/>
      <protection hidden="1"/>
    </xf>
    <xf numFmtId="0" fontId="28" fillId="3" borderId="21" xfId="0" applyFont="1" applyFill="1" applyBorder="1" applyAlignment="1" applyProtection="1">
      <alignment horizontal="center" vertical="center" shrinkToFit="1"/>
      <protection hidden="1"/>
    </xf>
    <xf numFmtId="0" fontId="28" fillId="3" borderId="22" xfId="0" applyFont="1" applyFill="1" applyBorder="1" applyAlignment="1" applyProtection="1">
      <alignment horizontal="center" vertical="center" shrinkToFit="1"/>
      <protection hidden="1"/>
    </xf>
    <xf numFmtId="0" fontId="4" fillId="2" borderId="0" xfId="0" applyFont="1" applyFill="1" applyAlignment="1" applyProtection="1">
      <alignment horizontal="center" vertical="center"/>
      <protection locked="0"/>
    </xf>
    <xf numFmtId="0" fontId="17" fillId="6" borderId="23" xfId="0" applyFont="1" applyFill="1" applyBorder="1" applyAlignment="1" applyProtection="1">
      <alignment horizontal="center" vertical="center" shrinkToFit="1"/>
      <protection hidden="1"/>
    </xf>
    <xf numFmtId="0" fontId="17" fillId="6" borderId="24" xfId="0" applyFont="1" applyFill="1" applyBorder="1" applyAlignment="1" applyProtection="1">
      <alignment horizontal="center" vertical="center" shrinkToFit="1"/>
      <protection hidden="1"/>
    </xf>
    <xf numFmtId="0" fontId="17" fillId="6" borderId="25" xfId="0" applyFont="1" applyFill="1" applyBorder="1" applyAlignment="1" applyProtection="1">
      <alignment horizontal="center" vertical="center" shrinkToFit="1"/>
      <protection hidden="1"/>
    </xf>
    <xf numFmtId="0" fontId="18" fillId="5" borderId="17" xfId="0" applyFont="1" applyFill="1" applyBorder="1" applyAlignment="1" applyProtection="1">
      <alignment horizontal="center" vertical="center" shrinkToFit="1"/>
      <protection hidden="1"/>
    </xf>
    <xf numFmtId="0" fontId="18" fillId="5" borderId="18" xfId="0" applyFont="1" applyFill="1" applyBorder="1" applyAlignment="1" applyProtection="1">
      <alignment horizontal="center" vertical="center" shrinkToFit="1"/>
      <protection hidden="1"/>
    </xf>
    <xf numFmtId="0" fontId="18" fillId="5" borderId="19" xfId="0" applyFont="1" applyFill="1" applyBorder="1" applyAlignment="1" applyProtection="1">
      <alignment horizontal="center" vertical="center" shrinkToFit="1"/>
      <protection hidden="1"/>
    </xf>
    <xf numFmtId="0" fontId="4" fillId="0" borderId="0" xfId="0" applyFont="1" applyBorder="1" applyAlignment="1" applyProtection="1">
      <alignment horizontal="right" vertical="center" shrinkToFit="1"/>
      <protection hidden="1"/>
    </xf>
    <xf numFmtId="0" fontId="4" fillId="0" borderId="7" xfId="0" applyFont="1" applyBorder="1" applyAlignment="1" applyProtection="1">
      <alignment horizontal="left" vertical="top" shrinkToFit="1"/>
      <protection hidden="1"/>
    </xf>
    <xf numFmtId="49" fontId="4" fillId="2" borderId="10" xfId="0" applyNumberFormat="1" applyFont="1" applyFill="1" applyBorder="1" applyAlignment="1" applyProtection="1">
      <alignment horizontal="left" vertical="top" wrapText="1" shrinkToFit="1"/>
      <protection locked="0"/>
    </xf>
    <xf numFmtId="49" fontId="4" fillId="2" borderId="11" xfId="0" applyNumberFormat="1" applyFont="1" applyFill="1" applyBorder="1" applyAlignment="1" applyProtection="1">
      <alignment horizontal="left" vertical="top" shrinkToFit="1"/>
      <protection locked="0"/>
    </xf>
    <xf numFmtId="49" fontId="4" fillId="2" borderId="12" xfId="0" applyNumberFormat="1" applyFont="1" applyFill="1" applyBorder="1" applyAlignment="1" applyProtection="1">
      <alignment horizontal="left" vertical="top" shrinkToFit="1"/>
      <protection locked="0"/>
    </xf>
    <xf numFmtId="49" fontId="4" fillId="2" borderId="13" xfId="0" applyNumberFormat="1" applyFont="1" applyFill="1" applyBorder="1" applyAlignment="1" applyProtection="1">
      <alignment horizontal="left" vertical="top" shrinkToFit="1"/>
      <protection locked="0"/>
    </xf>
    <xf numFmtId="49" fontId="4" fillId="2" borderId="0" xfId="0" applyNumberFormat="1" applyFont="1" applyFill="1" applyBorder="1" applyAlignment="1" applyProtection="1">
      <alignment horizontal="left" vertical="top" shrinkToFit="1"/>
      <protection locked="0"/>
    </xf>
    <xf numFmtId="49" fontId="4" fillId="2" borderId="14" xfId="0" applyNumberFormat="1" applyFont="1" applyFill="1" applyBorder="1" applyAlignment="1" applyProtection="1">
      <alignment horizontal="left" vertical="top" shrinkToFit="1"/>
      <protection locked="0"/>
    </xf>
    <xf numFmtId="49" fontId="4" fillId="2" borderId="16" xfId="0" applyNumberFormat="1" applyFont="1" applyFill="1" applyBorder="1" applyAlignment="1" applyProtection="1">
      <alignment horizontal="left" vertical="top" shrinkToFit="1"/>
      <protection locked="0"/>
    </xf>
    <xf numFmtId="49" fontId="4" fillId="2" borderId="7" xfId="0" applyNumberFormat="1" applyFont="1" applyFill="1" applyBorder="1" applyAlignment="1" applyProtection="1">
      <alignment horizontal="left" vertical="top" shrinkToFit="1"/>
      <protection locked="0"/>
    </xf>
    <xf numFmtId="49" fontId="4" fillId="2" borderId="15" xfId="0" applyNumberFormat="1" applyFont="1" applyFill="1" applyBorder="1" applyAlignment="1" applyProtection="1">
      <alignment horizontal="left" vertical="top" shrinkToFit="1"/>
      <protection locked="0"/>
    </xf>
    <xf numFmtId="0" fontId="9" fillId="0" borderId="0" xfId="0" applyFont="1" applyBorder="1" applyAlignment="1" applyProtection="1">
      <alignment horizontal="left" vertical="center" shrinkToFit="1"/>
      <protection hidden="1"/>
    </xf>
    <xf numFmtId="0" fontId="12" fillId="0" borderId="17" xfId="0" applyFont="1" applyFill="1" applyBorder="1" applyAlignment="1" applyProtection="1">
      <alignment horizontal="center" vertical="center" shrinkToFit="1"/>
      <protection hidden="1"/>
    </xf>
    <xf numFmtId="0" fontId="12" fillId="0" borderId="18" xfId="0" applyFont="1" applyFill="1" applyBorder="1" applyAlignment="1" applyProtection="1">
      <alignment horizontal="center" vertical="center" shrinkToFit="1"/>
      <protection hidden="1"/>
    </xf>
    <xf numFmtId="0" fontId="12" fillId="0" borderId="19" xfId="0" applyFont="1" applyFill="1" applyBorder="1" applyAlignment="1" applyProtection="1">
      <alignment horizontal="center" vertical="center" shrinkToFit="1"/>
      <protection hidden="1"/>
    </xf>
    <xf numFmtId="0" fontId="4" fillId="0" borderId="0" xfId="0" applyFont="1" applyBorder="1" applyAlignment="1" applyProtection="1">
      <alignment horizontal="left" vertical="center"/>
      <protection hidden="1"/>
    </xf>
    <xf numFmtId="0" fontId="27" fillId="0" borderId="0" xfId="2" applyFont="1" applyBorder="1" applyAlignment="1" applyProtection="1">
      <alignment horizontal="left" vertical="center"/>
      <protection locked="0"/>
    </xf>
    <xf numFmtId="0" fontId="11" fillId="0" borderId="0" xfId="0" applyFont="1" applyBorder="1" applyAlignment="1" applyProtection="1">
      <alignment horizontal="right" vertical="center" wrapText="1"/>
      <protection hidden="1"/>
    </xf>
    <xf numFmtId="0" fontId="4" fillId="4" borderId="7" xfId="0" applyFont="1" applyFill="1" applyBorder="1" applyAlignment="1" applyProtection="1">
      <alignment horizontal="center" vertical="center" shrinkToFit="1"/>
      <protection hidden="1"/>
    </xf>
    <xf numFmtId="49" fontId="8" fillId="0" borderId="28" xfId="0" applyNumberFormat="1" applyFont="1" applyBorder="1" applyAlignment="1" applyProtection="1">
      <alignment horizontal="center" vertical="center" shrinkToFit="1"/>
      <protection hidden="1"/>
    </xf>
    <xf numFmtId="0" fontId="8" fillId="0" borderId="29" xfId="0" applyFont="1" applyBorder="1" applyAlignment="1" applyProtection="1">
      <alignment horizontal="center" vertical="center" shrinkToFit="1"/>
      <protection hidden="1"/>
    </xf>
    <xf numFmtId="0" fontId="11" fillId="0" borderId="13" xfId="0" applyFont="1" applyBorder="1" applyAlignment="1" applyProtection="1">
      <alignment horizontal="right" vertical="center" wrapText="1"/>
      <protection hidden="1"/>
    </xf>
    <xf numFmtId="0" fontId="27" fillId="0" borderId="14" xfId="2" applyFont="1" applyBorder="1" applyAlignment="1" applyProtection="1">
      <alignment horizontal="left" vertical="center"/>
      <protection locked="0"/>
    </xf>
    <xf numFmtId="170" fontId="4" fillId="0" borderId="7" xfId="0" applyNumberFormat="1" applyFont="1" applyFill="1" applyBorder="1" applyAlignment="1" applyProtection="1">
      <alignment horizontal="center" vertical="center" shrinkToFit="1"/>
      <protection hidden="1"/>
    </xf>
    <xf numFmtId="0" fontId="4" fillId="0" borderId="0" xfId="0" applyFont="1" applyAlignment="1" applyProtection="1">
      <alignment horizontal="center" vertical="center"/>
      <protection hidden="1"/>
    </xf>
    <xf numFmtId="0" fontId="4" fillId="0" borderId="13" xfId="0" applyFont="1" applyBorder="1" applyAlignment="1" applyProtection="1">
      <alignment horizontal="right" vertical="center" shrinkToFit="1"/>
      <protection hidden="1"/>
    </xf>
    <xf numFmtId="10" fontId="4" fillId="2" borderId="7" xfId="0" applyNumberFormat="1" applyFont="1" applyFill="1" applyBorder="1" applyAlignment="1" applyProtection="1">
      <alignment horizontal="center" vertical="center" shrinkToFit="1"/>
      <protection locked="0" hidden="1"/>
    </xf>
    <xf numFmtId="0" fontId="30" fillId="0" borderId="30" xfId="0" applyFont="1" applyBorder="1" applyAlignment="1" applyProtection="1">
      <alignment horizontal="center" vertical="center" wrapText="1"/>
      <protection hidden="1"/>
    </xf>
    <xf numFmtId="0" fontId="30" fillId="0" borderId="28" xfId="0" applyFont="1" applyBorder="1" applyAlignment="1" applyProtection="1">
      <alignment horizontal="center" vertical="center" wrapText="1"/>
      <protection hidden="1"/>
    </xf>
    <xf numFmtId="0" fontId="30" fillId="0" borderId="29" xfId="0" applyFont="1" applyBorder="1" applyAlignment="1" applyProtection="1">
      <alignment horizontal="center" vertical="center" wrapText="1"/>
      <protection hidden="1"/>
    </xf>
    <xf numFmtId="4" fontId="4" fillId="4" borderId="7" xfId="0" applyNumberFormat="1" applyFont="1" applyFill="1" applyBorder="1" applyAlignment="1" applyProtection="1">
      <alignment horizontal="center" vertical="center" shrinkToFit="1"/>
      <protection locked="0"/>
    </xf>
    <xf numFmtId="0" fontId="25" fillId="0" borderId="16" xfId="0" applyFont="1" applyBorder="1" applyAlignment="1" applyProtection="1">
      <alignment horizontal="left" vertical="center" wrapText="1"/>
      <protection hidden="1"/>
    </xf>
    <xf numFmtId="0" fontId="25" fillId="0" borderId="7" xfId="0" applyFont="1" applyBorder="1" applyAlignment="1" applyProtection="1">
      <alignment horizontal="left" vertical="center" wrapText="1"/>
      <protection hidden="1"/>
    </xf>
    <xf numFmtId="0" fontId="25" fillId="0" borderId="15" xfId="0" applyFont="1" applyBorder="1" applyAlignment="1" applyProtection="1">
      <alignment horizontal="left" vertical="center" wrapText="1"/>
      <protection hidden="1"/>
    </xf>
    <xf numFmtId="0" fontId="24" fillId="0" borderId="31" xfId="0" applyFont="1" applyBorder="1" applyAlignment="1" applyProtection="1">
      <alignment horizontal="center" vertical="center"/>
      <protection hidden="1"/>
    </xf>
    <xf numFmtId="0" fontId="24" fillId="0" borderId="27" xfId="0" applyFont="1" applyBorder="1" applyAlignment="1" applyProtection="1">
      <alignment horizontal="center" vertical="center"/>
      <protection hidden="1"/>
    </xf>
    <xf numFmtId="0" fontId="25" fillId="0" borderId="10" xfId="0" applyFont="1" applyBorder="1" applyAlignment="1" applyProtection="1">
      <alignment horizontal="left" vertical="center" wrapText="1"/>
      <protection hidden="1"/>
    </xf>
    <xf numFmtId="0" fontId="25" fillId="0" borderId="11" xfId="0" applyFont="1" applyBorder="1" applyAlignment="1" applyProtection="1">
      <alignment horizontal="left" vertical="center" wrapText="1"/>
      <protection hidden="1"/>
    </xf>
    <xf numFmtId="0" fontId="25" fillId="0" borderId="12" xfId="0" applyFont="1" applyBorder="1" applyAlignment="1" applyProtection="1">
      <alignment horizontal="left" vertical="center" wrapText="1"/>
      <protection hidden="1"/>
    </xf>
    <xf numFmtId="0" fontId="19" fillId="0" borderId="16" xfId="2" applyBorder="1" applyAlignment="1" applyProtection="1">
      <alignment horizontal="center" vertical="center"/>
      <protection locked="0"/>
    </xf>
    <xf numFmtId="0" fontId="26" fillId="0" borderId="7" xfId="2" applyFont="1" applyBorder="1" applyAlignment="1" applyProtection="1">
      <alignment horizontal="center" vertical="center"/>
      <protection locked="0"/>
    </xf>
    <xf numFmtId="0" fontId="26" fillId="0" borderId="15" xfId="2" applyFont="1" applyBorder="1" applyAlignment="1" applyProtection="1">
      <alignment horizontal="center" vertical="center"/>
      <protection locked="0"/>
    </xf>
    <xf numFmtId="0" fontId="23" fillId="5" borderId="30" xfId="0" applyFont="1" applyFill="1" applyBorder="1" applyAlignment="1" applyProtection="1">
      <alignment horizontal="center" vertical="center" shrinkToFit="1"/>
      <protection hidden="1"/>
    </xf>
    <xf numFmtId="0" fontId="23" fillId="5" borderId="28" xfId="0" applyFont="1" applyFill="1" applyBorder="1" applyAlignment="1" applyProtection="1">
      <alignment horizontal="center" vertical="center" shrinkToFit="1"/>
      <protection hidden="1"/>
    </xf>
    <xf numFmtId="0" fontId="23" fillId="5" borderId="29" xfId="0" applyFont="1" applyFill="1" applyBorder="1" applyAlignment="1" applyProtection="1">
      <alignment horizontal="center" vertical="center" shrinkToFit="1"/>
      <protection hidden="1"/>
    </xf>
    <xf numFmtId="0" fontId="24" fillId="0" borderId="32" xfId="0" applyFont="1" applyBorder="1" applyAlignment="1" applyProtection="1">
      <alignment horizontal="center" vertical="center"/>
      <protection hidden="1"/>
    </xf>
    <xf numFmtId="0" fontId="25" fillId="0" borderId="0" xfId="0" applyFont="1" applyAlignment="1" applyProtection="1">
      <alignment horizontal="center" vertical="center" wrapText="1"/>
      <protection hidden="1"/>
    </xf>
    <xf numFmtId="0" fontId="25" fillId="0" borderId="13" xfId="0" applyFont="1" applyBorder="1" applyAlignment="1" applyProtection="1">
      <alignment horizontal="left" vertical="center" wrapText="1"/>
      <protection hidden="1"/>
    </xf>
    <xf numFmtId="0" fontId="25" fillId="0" borderId="0" xfId="0" applyFont="1" applyAlignment="1" applyProtection="1">
      <alignment horizontal="left" vertical="center" wrapText="1"/>
      <protection hidden="1"/>
    </xf>
    <xf numFmtId="0" fontId="25" fillId="0" borderId="14" xfId="0" applyFont="1" applyBorder="1" applyAlignment="1" applyProtection="1">
      <alignment horizontal="left" vertical="center" wrapText="1"/>
      <protection hidden="1"/>
    </xf>
    <xf numFmtId="0" fontId="25" fillId="0" borderId="30" xfId="0" applyFont="1" applyBorder="1" applyAlignment="1" applyProtection="1">
      <alignment horizontal="left" vertical="center" wrapText="1"/>
      <protection hidden="1"/>
    </xf>
    <xf numFmtId="0" fontId="25" fillId="0" borderId="28" xfId="0" applyFont="1" applyBorder="1" applyAlignment="1" applyProtection="1">
      <alignment horizontal="left" vertical="center" wrapText="1"/>
      <protection hidden="1"/>
    </xf>
    <xf numFmtId="0" fontId="25" fillId="0" borderId="29" xfId="0" applyFont="1" applyBorder="1" applyAlignment="1" applyProtection="1">
      <alignment horizontal="left" vertical="center" wrapText="1"/>
      <protection hidden="1"/>
    </xf>
    <xf numFmtId="0" fontId="25" fillId="0" borderId="0" xfId="0" applyFont="1" applyBorder="1" applyAlignment="1" applyProtection="1">
      <alignment horizontal="left" vertical="center" wrapText="1"/>
      <protection hidden="1"/>
    </xf>
  </cellXfs>
  <cellStyles count="4">
    <cellStyle name="Currency 2" xfId="1" xr:uid="{00000000-0005-0000-0000-000000000000}"/>
    <cellStyle name="Hyperlink" xfId="2" builtinId="8"/>
    <cellStyle name="Normal" xfId="0" builtinId="0"/>
    <cellStyle name="Normal 2" xfId="3" xr:uid="{00000000-0005-0000-0000-000003000000}"/>
  </cellStyles>
  <dxfs count="1">
    <dxf>
      <fill>
        <patternFill>
          <bgColor theme="1"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7620</xdr:colOff>
      <xdr:row>8</xdr:row>
      <xdr:rowOff>7620</xdr:rowOff>
    </xdr:from>
    <xdr:to>
      <xdr:col>18</xdr:col>
      <xdr:colOff>548640</xdr:colOff>
      <xdr:row>8</xdr:row>
      <xdr:rowOff>2811780</xdr:rowOff>
    </xdr:to>
    <xdr:sp macro="" textlink="">
      <xdr:nvSpPr>
        <xdr:cNvPr id="2" name="TextBox 1">
          <a:extLst>
            <a:ext uri="{FF2B5EF4-FFF2-40B4-BE49-F238E27FC236}">
              <a16:creationId xmlns:a16="http://schemas.microsoft.com/office/drawing/2014/main" id="{9D228D4B-F32B-48E9-98E9-1DA8415A4137}"/>
            </a:ext>
          </a:extLst>
        </xdr:cNvPr>
        <xdr:cNvSpPr txBox="1"/>
      </xdr:nvSpPr>
      <xdr:spPr>
        <a:xfrm>
          <a:off x="373380" y="2164080"/>
          <a:ext cx="7124700" cy="2804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Times New Roman" pitchFamily="18" charset="0"/>
              <a:cs typeface="Times New Roman" pitchFamily="18" charset="0"/>
            </a:rPr>
            <a:t>NOTE</a:t>
          </a:r>
          <a:r>
            <a:rPr lang="en-US" sz="1100" b="1">
              <a:latin typeface="Times New Roman" pitchFamily="18" charset="0"/>
              <a:cs typeface="Times New Roman" pitchFamily="18" charset="0"/>
            </a:rPr>
            <a:t>:</a:t>
          </a:r>
        </a:p>
        <a:p>
          <a:r>
            <a:rPr lang="en-US" sz="1100" b="1">
              <a:latin typeface="Times New Roman" pitchFamily="18" charset="0"/>
              <a:cs typeface="Times New Roman" pitchFamily="18" charset="0"/>
            </a:rPr>
            <a:t>The Authorized User and the Contractor should adhere to the following</a:t>
          </a:r>
          <a:r>
            <a:rPr lang="en-US" sz="1100" b="1" baseline="0">
              <a:latin typeface="Times New Roman" pitchFamily="18" charset="0"/>
              <a:cs typeface="Times New Roman" pitchFamily="18" charset="0"/>
            </a:rPr>
            <a:t> guidelines:</a:t>
          </a:r>
        </a:p>
        <a:p>
          <a:endParaRPr lang="en-US" sz="1100" b="0" i="0" u="none" strike="noStrike"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a:latin typeface="Times New Roman" pitchFamily="18" charset="0"/>
              <a:cs typeface="Times New Roman" pitchFamily="18" charset="0"/>
            </a:rPr>
            <a:t>1. The Total Material Item</a:t>
          </a:r>
          <a:r>
            <a:rPr lang="en-US" sz="1100" b="1" baseline="0">
              <a:latin typeface="Times New Roman" pitchFamily="18" charset="0"/>
              <a:cs typeface="Times New Roman" pitchFamily="18" charset="0"/>
            </a:rPr>
            <a:t> Cost </a:t>
          </a:r>
          <a:r>
            <a:rPr lang="en-US" sz="1100" b="1">
              <a:latin typeface="Times New Roman" pitchFamily="18" charset="0"/>
              <a:cs typeface="Times New Roman" pitchFamily="18" charset="0"/>
            </a:rPr>
            <a:t>+</a:t>
          </a:r>
          <a:r>
            <a:rPr lang="en-US" sz="1100" b="1" baseline="0">
              <a:latin typeface="Times New Roman" pitchFamily="18" charset="0"/>
              <a:cs typeface="Times New Roman" pitchFamily="18" charset="0"/>
            </a:rPr>
            <a:t> Delivery </a:t>
          </a:r>
          <a:r>
            <a:rPr lang="en-US" sz="1100" b="1">
              <a:latin typeface="Times New Roman" pitchFamily="18" charset="0"/>
              <a:cs typeface="Times New Roman" pitchFamily="18" charset="0"/>
            </a:rPr>
            <a:t>Cost shown below includes all the Price Adjustments for the month when the Quick Quote form is sent to the Contractor.   </a:t>
          </a:r>
        </a:p>
        <a:p>
          <a:endParaRPr lang="en-US" sz="1100" b="1">
            <a:latin typeface="Times New Roman" pitchFamily="18" charset="0"/>
            <a:cs typeface="Times New Roman" pitchFamily="18" charset="0"/>
          </a:endParaRPr>
        </a:p>
        <a:p>
          <a:r>
            <a:rPr lang="en-US" sz="1100" b="1">
              <a:latin typeface="Times New Roman" pitchFamily="18" charset="0"/>
              <a:cs typeface="Times New Roman" pitchFamily="18" charset="0"/>
            </a:rPr>
            <a:t>If the material is delivered in a different month other than the one used to calculate the Quick Quote, the invoice will reflect the updated Total Material Item Cost + Delivery Cost applying the Price Adjustment for the month in which the material was actually delivered (instead of the adjustment</a:t>
          </a:r>
          <a:r>
            <a:rPr lang="en-US" sz="1100" b="1" baseline="0">
              <a:latin typeface="Times New Roman" pitchFamily="18" charset="0"/>
              <a:cs typeface="Times New Roman" pitchFamily="18" charset="0"/>
            </a:rPr>
            <a:t> amount used </a:t>
          </a:r>
          <a:r>
            <a:rPr lang="en-US" sz="1100" b="1">
              <a:latin typeface="Times New Roman" pitchFamily="18" charset="0"/>
              <a:cs typeface="Times New Roman" pitchFamily="18" charset="0"/>
            </a:rPr>
            <a:t>in the Quick Quote). </a:t>
          </a:r>
        </a:p>
        <a:p>
          <a:endParaRPr lang="en-US" sz="1100" b="1">
            <a:latin typeface="Times New Roman" pitchFamily="18" charset="0"/>
            <a:cs typeface="Times New Roman" pitchFamily="18" charset="0"/>
          </a:endParaRPr>
        </a:p>
        <a:p>
          <a:r>
            <a:rPr lang="en-US" sz="1100" b="1">
              <a:latin typeface="Times New Roman" pitchFamily="18" charset="0"/>
              <a:cs typeface="Times New Roman" pitchFamily="18" charset="0"/>
            </a:rPr>
            <a:t>2. </a:t>
          </a:r>
          <a:r>
            <a:rPr lang="en-US" sz="1100" b="1">
              <a:solidFill>
                <a:schemeClr val="dk1"/>
              </a:solidFill>
              <a:effectLst/>
              <a:latin typeface="Times New Roman" panose="02020603050405020304" pitchFamily="18" charset="0"/>
              <a:ea typeface="+mn-ea"/>
              <a:cs typeface="Times New Roman" panose="02020603050405020304" pitchFamily="18" charset="0"/>
            </a:rPr>
            <a:t>Prices awarded are "not-to-exceed" unit prices.  </a:t>
          </a:r>
        </a:p>
        <a:p>
          <a:endParaRPr lang="en-US" sz="1100" b="1">
            <a:latin typeface="Times New Roman" pitchFamily="18" charset="0"/>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latin typeface="Times New Roman" pitchFamily="18" charset="0"/>
              <a:cs typeface="Times New Roman" pitchFamily="18" charset="0"/>
            </a:rPr>
            <a:t>3.</a:t>
          </a:r>
          <a:r>
            <a:rPr lang="en-US" sz="1100" b="1" baseline="0">
              <a:latin typeface="Times New Roman" pitchFamily="18" charset="0"/>
              <a:cs typeface="Times New Roman" pitchFamily="18" charset="0"/>
            </a:rPr>
            <a:t> </a:t>
          </a:r>
          <a:r>
            <a:rPr lang="en-US" sz="1100" b="1" u="sng">
              <a:solidFill>
                <a:schemeClr val="dk1"/>
              </a:solidFill>
              <a:effectLst/>
              <a:latin typeface="Times New Roman" panose="02020603050405020304" pitchFamily="18" charset="0"/>
              <a:ea typeface="+mn-ea"/>
              <a:cs typeface="Times New Roman" panose="02020603050405020304" pitchFamily="18" charset="0"/>
            </a:rPr>
            <a:t>At no time</a:t>
          </a:r>
          <a:r>
            <a:rPr lang="en-US" sz="1100" b="1" u="sng" baseline="0">
              <a:solidFill>
                <a:schemeClr val="dk1"/>
              </a:solidFill>
              <a:effectLst/>
              <a:latin typeface="Times New Roman" panose="02020603050405020304" pitchFamily="18" charset="0"/>
              <a:ea typeface="+mn-ea"/>
              <a:cs typeface="Times New Roman" panose="02020603050405020304" pitchFamily="18" charset="0"/>
            </a:rPr>
            <a:t> </a:t>
          </a:r>
          <a:r>
            <a:rPr lang="en-US" sz="1100" b="1" u="sng">
              <a:solidFill>
                <a:schemeClr val="dk1"/>
              </a:solidFill>
              <a:effectLst/>
              <a:latin typeface="Times New Roman" panose="02020603050405020304" pitchFamily="18" charset="0"/>
              <a:ea typeface="+mn-ea"/>
              <a:cs typeface="Times New Roman" panose="02020603050405020304" pitchFamily="18" charset="0"/>
            </a:rPr>
            <a:t>may a Quick Quote unit price (</a:t>
          </a:r>
          <a:r>
            <a:rPr lang="en-US" sz="1200" b="1" u="sng">
              <a:solidFill>
                <a:srgbClr val="FF0000"/>
              </a:solidFill>
              <a:effectLst/>
              <a:latin typeface="Times New Roman" panose="02020603050405020304" pitchFamily="18" charset="0"/>
              <a:ea typeface="+mn-ea"/>
              <a:cs typeface="Times New Roman" panose="02020603050405020304" pitchFamily="18" charset="0"/>
            </a:rPr>
            <a:t>without</a:t>
          </a:r>
          <a:r>
            <a:rPr lang="en-US" sz="1100" b="1" u="sng">
              <a:solidFill>
                <a:schemeClr val="dk1"/>
              </a:solidFill>
              <a:effectLst/>
              <a:latin typeface="Times New Roman" panose="02020603050405020304" pitchFamily="18" charset="0"/>
              <a:ea typeface="+mn-ea"/>
              <a:cs typeface="Times New Roman" panose="02020603050405020304" pitchFamily="18" charset="0"/>
            </a:rPr>
            <a:t> the Price Adjustment) exceed the published contract price</a:t>
          </a:r>
          <a:r>
            <a:rPr lang="en-US" sz="1100" b="1">
              <a:solidFill>
                <a:schemeClr val="dk1"/>
              </a:solidFill>
              <a:effectLst/>
              <a:latin typeface="Times New Roman" panose="02020603050405020304" pitchFamily="18" charset="0"/>
              <a:ea typeface="+mn-ea"/>
              <a:cs typeface="Times New Roman" panose="02020603050405020304" pitchFamily="18" charset="0"/>
            </a:rPr>
            <a:t>.   Material</a:t>
          </a:r>
          <a:r>
            <a:rPr lang="en-US" sz="1100" b="1" baseline="0">
              <a:solidFill>
                <a:schemeClr val="dk1"/>
              </a:solidFill>
              <a:effectLst/>
              <a:latin typeface="Times New Roman" panose="02020603050405020304" pitchFamily="18" charset="0"/>
              <a:ea typeface="+mn-ea"/>
              <a:cs typeface="Times New Roman" panose="02020603050405020304" pitchFamily="18" charset="0"/>
            </a:rPr>
            <a:t> </a:t>
          </a:r>
          <a:r>
            <a:rPr lang="en-US" sz="1100" b="1">
              <a:solidFill>
                <a:schemeClr val="dk1"/>
              </a:solidFill>
              <a:effectLst/>
              <a:latin typeface="Times New Roman" panose="02020603050405020304" pitchFamily="18" charset="0"/>
              <a:ea typeface="+mn-ea"/>
              <a:cs typeface="Times New Roman" panose="02020603050405020304" pitchFamily="18" charset="0"/>
            </a:rPr>
            <a:t>cost, hauling expenses, etc., can be lowered by the Contractor any time during the quick quote process.</a:t>
          </a:r>
          <a:endParaRPr lang="en-US">
            <a:effectLst/>
            <a:latin typeface="Times New Roman" panose="02020603050405020304" pitchFamily="18" charset="0"/>
            <a:cs typeface="Times New Roman" panose="02020603050405020304" pitchFamily="18" charset="0"/>
          </a:endParaRPr>
        </a:p>
        <a:p>
          <a:endParaRPr lang="en-US" sz="1100" b="1" baseline="0">
            <a:latin typeface="Times New Roman" pitchFamily="18" charset="0"/>
            <a:cs typeface="Times New Roman" pitchFamily="18" charset="0"/>
          </a:endParaRPr>
        </a:p>
        <a:p>
          <a:r>
            <a:rPr lang="en-US" sz="1100" b="1" baseline="0">
              <a:latin typeface="Times New Roman" pitchFamily="18" charset="0"/>
              <a:cs typeface="Times New Roman" pitchFamily="18" charset="0"/>
            </a:rPr>
            <a:t>4. No additional charges, other than the application of the Price Adjustment, are allowed.</a:t>
          </a:r>
        </a:p>
        <a:p>
          <a:endParaRPr lang="en-US" sz="1100" b="1" baseline="0">
            <a:latin typeface="Times New Roman" pitchFamily="18" charset="0"/>
            <a:cs typeface="Times New Roman" pitchFamily="18" charset="0"/>
          </a:endParaRPr>
        </a:p>
        <a:p>
          <a:endParaRPr lang="en-US" sz="1100" b="1">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57150</xdr:colOff>
      <xdr:row>4</xdr:row>
      <xdr:rowOff>701675</xdr:rowOff>
    </xdr:from>
    <xdr:to>
      <xdr:col>18</xdr:col>
      <xdr:colOff>482600</xdr:colOff>
      <xdr:row>10</xdr:row>
      <xdr:rowOff>377825</xdr:rowOff>
    </xdr:to>
    <xdr:pic>
      <xdr:nvPicPr>
        <xdr:cNvPr id="2" name="Picture 1">
          <a:extLst>
            <a:ext uri="{FF2B5EF4-FFF2-40B4-BE49-F238E27FC236}">
              <a16:creationId xmlns:a16="http://schemas.microsoft.com/office/drawing/2014/main" id="{C4A3C110-E508-40A9-B74B-713E963418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213" b="9213"/>
        <a:stretch/>
      </xdr:blipFill>
      <xdr:spPr bwMode="auto">
        <a:xfrm>
          <a:off x="6410325" y="2149475"/>
          <a:ext cx="4695825" cy="2832100"/>
        </a:xfrm>
        <a:prstGeom prst="rect">
          <a:avLst/>
        </a:prstGeom>
        <a:ln w="19050">
          <a:solidFill>
            <a:schemeClr val="tx1"/>
          </a:solid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69056</xdr:colOff>
      <xdr:row>11</xdr:row>
      <xdr:rowOff>142874</xdr:rowOff>
    </xdr:from>
    <xdr:to>
      <xdr:col>19</xdr:col>
      <xdr:colOff>419100</xdr:colOff>
      <xdr:row>28</xdr:row>
      <xdr:rowOff>95760</xdr:rowOff>
    </xdr:to>
    <xdr:pic>
      <xdr:nvPicPr>
        <xdr:cNvPr id="3" name="Picture 2">
          <a:extLst>
            <a:ext uri="{FF2B5EF4-FFF2-40B4-BE49-F238E27FC236}">
              <a16:creationId xmlns:a16="http://schemas.microsoft.com/office/drawing/2014/main" id="{F243BFCA-B4DE-487C-BAC6-5931C9D8A6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6924" r="6924"/>
        <a:stretch/>
      </xdr:blipFill>
      <xdr:spPr bwMode="auto">
        <a:xfrm>
          <a:off x="6517481" y="5124449"/>
          <a:ext cx="5303044" cy="3839086"/>
        </a:xfrm>
        <a:prstGeom prst="rect">
          <a:avLst/>
        </a:prstGeom>
        <a:ln w="19050">
          <a:solidFill>
            <a:schemeClr val="tx1"/>
          </a:solid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200023</xdr:colOff>
      <xdr:row>6</xdr:row>
      <xdr:rowOff>85725</xdr:rowOff>
    </xdr:from>
    <xdr:to>
      <xdr:col>5</xdr:col>
      <xdr:colOff>428623</xdr:colOff>
      <xdr:row>6</xdr:row>
      <xdr:rowOff>352425</xdr:rowOff>
    </xdr:to>
    <xdr:sp macro="" textlink="">
      <xdr:nvSpPr>
        <xdr:cNvPr id="4" name="Arrow: Down 3">
          <a:extLst>
            <a:ext uri="{FF2B5EF4-FFF2-40B4-BE49-F238E27FC236}">
              <a16:creationId xmlns:a16="http://schemas.microsoft.com/office/drawing/2014/main" id="{BAD57B8C-7ECF-44E2-8505-D718838CFA68}"/>
            </a:ext>
          </a:extLst>
        </xdr:cNvPr>
        <xdr:cNvSpPr/>
      </xdr:nvSpPr>
      <xdr:spPr>
        <a:xfrm>
          <a:off x="2892423" y="2765425"/>
          <a:ext cx="228600" cy="266700"/>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177799</xdr:colOff>
      <xdr:row>10</xdr:row>
      <xdr:rowOff>111125</xdr:rowOff>
    </xdr:from>
    <xdr:to>
      <xdr:col>5</xdr:col>
      <xdr:colOff>452119</xdr:colOff>
      <xdr:row>15</xdr:row>
      <xdr:rowOff>0</xdr:rowOff>
    </xdr:to>
    <xdr:sp macro="" textlink="">
      <xdr:nvSpPr>
        <xdr:cNvPr id="5" name="Arrow: Down 4">
          <a:extLst>
            <a:ext uri="{FF2B5EF4-FFF2-40B4-BE49-F238E27FC236}">
              <a16:creationId xmlns:a16="http://schemas.microsoft.com/office/drawing/2014/main" id="{743DA1A3-E932-4A9D-96FD-CAD023294D9C}"/>
            </a:ext>
          </a:extLst>
        </xdr:cNvPr>
        <xdr:cNvSpPr/>
      </xdr:nvSpPr>
      <xdr:spPr>
        <a:xfrm>
          <a:off x="2870199" y="4505325"/>
          <a:ext cx="274320" cy="1057275"/>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196850</xdr:colOff>
      <xdr:row>18</xdr:row>
      <xdr:rowOff>114301</xdr:rowOff>
    </xdr:from>
    <xdr:to>
      <xdr:col>5</xdr:col>
      <xdr:colOff>471170</xdr:colOff>
      <xdr:row>37</xdr:row>
      <xdr:rowOff>25400</xdr:rowOff>
    </xdr:to>
    <xdr:sp macro="" textlink="">
      <xdr:nvSpPr>
        <xdr:cNvPr id="6" name="Arrow: Down 5">
          <a:extLst>
            <a:ext uri="{FF2B5EF4-FFF2-40B4-BE49-F238E27FC236}">
              <a16:creationId xmlns:a16="http://schemas.microsoft.com/office/drawing/2014/main" id="{6C4C2DFF-AA06-4756-AC23-D4360FE51665}"/>
            </a:ext>
          </a:extLst>
        </xdr:cNvPr>
        <xdr:cNvSpPr/>
      </xdr:nvSpPr>
      <xdr:spPr>
        <a:xfrm>
          <a:off x="2889250" y="6978651"/>
          <a:ext cx="274320" cy="3409949"/>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74614</xdr:colOff>
      <xdr:row>33</xdr:row>
      <xdr:rowOff>117477</xdr:rowOff>
    </xdr:from>
    <xdr:to>
      <xdr:col>21</xdr:col>
      <xdr:colOff>60466</xdr:colOff>
      <xdr:row>44</xdr:row>
      <xdr:rowOff>82550</xdr:rowOff>
    </xdr:to>
    <xdr:grpSp>
      <xdr:nvGrpSpPr>
        <xdr:cNvPr id="7" name="Group 6">
          <a:extLst>
            <a:ext uri="{FF2B5EF4-FFF2-40B4-BE49-F238E27FC236}">
              <a16:creationId xmlns:a16="http://schemas.microsoft.com/office/drawing/2014/main" id="{ED3632AE-849F-4F89-A96F-9F82634A0ECC}"/>
            </a:ext>
          </a:extLst>
        </xdr:cNvPr>
        <xdr:cNvGrpSpPr/>
      </xdr:nvGrpSpPr>
      <xdr:grpSpPr>
        <a:xfrm>
          <a:off x="6466947" y="10605560"/>
          <a:ext cx="6124186" cy="3372907"/>
          <a:chOff x="6459196" y="9300294"/>
          <a:chExt cx="7328999" cy="5942838"/>
        </a:xfrm>
      </xdr:grpSpPr>
      <xdr:pic>
        <xdr:nvPicPr>
          <xdr:cNvPr id="8" name="Picture 7">
            <a:extLst>
              <a:ext uri="{FF2B5EF4-FFF2-40B4-BE49-F238E27FC236}">
                <a16:creationId xmlns:a16="http://schemas.microsoft.com/office/drawing/2014/main" id="{49068CBC-16B5-4D41-BD7D-565FBC1369CF}"/>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838" r="5985" b="17901"/>
          <a:stretch/>
        </xdr:blipFill>
        <xdr:spPr>
          <a:xfrm>
            <a:off x="6459196" y="9300294"/>
            <a:ext cx="7328999" cy="5942838"/>
          </a:xfrm>
          <a:prstGeom prst="rect">
            <a:avLst/>
          </a:prstGeom>
          <a:ln w="19050">
            <a:solidFill>
              <a:schemeClr val="tx1"/>
            </a:solidFill>
          </a:ln>
          <a:effectLst>
            <a:outerShdw blurRad="292100" dist="139700" dir="2700000" algn="tl" rotWithShape="0">
              <a:srgbClr val="333333">
                <a:alpha val="65000"/>
              </a:srgbClr>
            </a:outerShdw>
          </a:effectLst>
        </xdr:spPr>
      </xdr:pic>
      <xdr:sp macro="" textlink="">
        <xdr:nvSpPr>
          <xdr:cNvPr id="11" name="Arrow: Right 10">
            <a:extLst>
              <a:ext uri="{FF2B5EF4-FFF2-40B4-BE49-F238E27FC236}">
                <a16:creationId xmlns:a16="http://schemas.microsoft.com/office/drawing/2014/main" id="{DF44DB93-C3CB-4D96-A0F0-0260FC569C37}"/>
              </a:ext>
            </a:extLst>
          </xdr:cNvPr>
          <xdr:cNvSpPr/>
        </xdr:nvSpPr>
        <xdr:spPr>
          <a:xfrm rot="790857">
            <a:off x="11278496" y="13976022"/>
            <a:ext cx="1048111" cy="670566"/>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11</xdr:col>
      <xdr:colOff>111781</xdr:colOff>
      <xdr:row>52</xdr:row>
      <xdr:rowOff>15083</xdr:rowOff>
    </xdr:from>
    <xdr:to>
      <xdr:col>22</xdr:col>
      <xdr:colOff>501650</xdr:colOff>
      <xdr:row>62</xdr:row>
      <xdr:rowOff>133350</xdr:rowOff>
    </xdr:to>
    <xdr:grpSp>
      <xdr:nvGrpSpPr>
        <xdr:cNvPr id="12" name="Group 11">
          <a:extLst>
            <a:ext uri="{FF2B5EF4-FFF2-40B4-BE49-F238E27FC236}">
              <a16:creationId xmlns:a16="http://schemas.microsoft.com/office/drawing/2014/main" id="{57CC62E8-7040-491A-A818-9B1536054298}"/>
            </a:ext>
          </a:extLst>
        </xdr:cNvPr>
        <xdr:cNvGrpSpPr/>
      </xdr:nvGrpSpPr>
      <xdr:grpSpPr>
        <a:xfrm>
          <a:off x="6504114" y="15350333"/>
          <a:ext cx="7142036" cy="2838184"/>
          <a:chOff x="6431825" y="17136678"/>
          <a:chExt cx="10900768" cy="3755275"/>
        </a:xfrm>
      </xdr:grpSpPr>
      <xdr:pic>
        <xdr:nvPicPr>
          <xdr:cNvPr id="13" name="Picture 12">
            <a:extLst>
              <a:ext uri="{FF2B5EF4-FFF2-40B4-BE49-F238E27FC236}">
                <a16:creationId xmlns:a16="http://schemas.microsoft.com/office/drawing/2014/main" id="{53516463-4AB0-4737-8D2A-D4965D7B52B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5061" r="5061"/>
          <a:stretch/>
        </xdr:blipFill>
        <xdr:spPr>
          <a:xfrm>
            <a:off x="6431825" y="17136678"/>
            <a:ext cx="10900768" cy="3755275"/>
          </a:xfrm>
          <a:prstGeom prst="rect">
            <a:avLst/>
          </a:prstGeom>
          <a:ln w="19050">
            <a:solidFill>
              <a:schemeClr val="tx1"/>
            </a:solidFill>
          </a:ln>
          <a:effectLst>
            <a:outerShdw blurRad="292100" dist="139700" dir="2700000" algn="tl" rotWithShape="0">
              <a:srgbClr val="333333">
                <a:alpha val="65000"/>
              </a:srgbClr>
            </a:outerShdw>
          </a:effectLst>
        </xdr:spPr>
      </xdr:pic>
      <xdr:sp macro="" textlink="">
        <xdr:nvSpPr>
          <xdr:cNvPr id="14" name="Arrow: Right 13">
            <a:extLst>
              <a:ext uri="{FF2B5EF4-FFF2-40B4-BE49-F238E27FC236}">
                <a16:creationId xmlns:a16="http://schemas.microsoft.com/office/drawing/2014/main" id="{82550D6F-3ADE-4AF9-87EB-840569EBFEE5}"/>
              </a:ext>
            </a:extLst>
          </xdr:cNvPr>
          <xdr:cNvSpPr/>
        </xdr:nvSpPr>
        <xdr:spPr>
          <a:xfrm rot="9463389">
            <a:off x="15832494" y="19326044"/>
            <a:ext cx="880540" cy="438565"/>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Oval 14">
            <a:extLst>
              <a:ext uri="{FF2B5EF4-FFF2-40B4-BE49-F238E27FC236}">
                <a16:creationId xmlns:a16="http://schemas.microsoft.com/office/drawing/2014/main" id="{F55AE73C-D7FA-4303-9A4A-E287295BFAC1}"/>
              </a:ext>
            </a:extLst>
          </xdr:cNvPr>
          <xdr:cNvSpPr/>
        </xdr:nvSpPr>
        <xdr:spPr>
          <a:xfrm>
            <a:off x="14493731" y="19583680"/>
            <a:ext cx="1133475" cy="4381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5</xdr:col>
      <xdr:colOff>190498</xdr:colOff>
      <xdr:row>39</xdr:row>
      <xdr:rowOff>82550</xdr:rowOff>
    </xdr:from>
    <xdr:to>
      <xdr:col>5</xdr:col>
      <xdr:colOff>464818</xdr:colOff>
      <xdr:row>55</xdr:row>
      <xdr:rowOff>19050</xdr:rowOff>
    </xdr:to>
    <xdr:sp macro="" textlink="">
      <xdr:nvSpPr>
        <xdr:cNvPr id="16" name="Arrow: Down 15">
          <a:extLst>
            <a:ext uri="{FF2B5EF4-FFF2-40B4-BE49-F238E27FC236}">
              <a16:creationId xmlns:a16="http://schemas.microsoft.com/office/drawing/2014/main" id="{C6E1B730-52EA-43BA-8711-9AF4A857E82C}"/>
            </a:ext>
          </a:extLst>
        </xdr:cNvPr>
        <xdr:cNvSpPr/>
      </xdr:nvSpPr>
      <xdr:spPr>
        <a:xfrm>
          <a:off x="2882898" y="15297150"/>
          <a:ext cx="274320" cy="3619500"/>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196849</xdr:colOff>
      <xdr:row>58</xdr:row>
      <xdr:rowOff>0</xdr:rowOff>
    </xdr:from>
    <xdr:to>
      <xdr:col>5</xdr:col>
      <xdr:colOff>471169</xdr:colOff>
      <xdr:row>65</xdr:row>
      <xdr:rowOff>144030</xdr:rowOff>
    </xdr:to>
    <xdr:sp macro="" textlink="">
      <xdr:nvSpPr>
        <xdr:cNvPr id="17" name="Arrow: Down 16">
          <a:extLst>
            <a:ext uri="{FF2B5EF4-FFF2-40B4-BE49-F238E27FC236}">
              <a16:creationId xmlns:a16="http://schemas.microsoft.com/office/drawing/2014/main" id="{41DFD30D-ACB0-474C-A760-2FE9BC952F1B}"/>
            </a:ext>
          </a:extLst>
        </xdr:cNvPr>
        <xdr:cNvSpPr/>
      </xdr:nvSpPr>
      <xdr:spPr>
        <a:xfrm>
          <a:off x="2889249" y="20199350"/>
          <a:ext cx="274320" cy="2906280"/>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521425</xdr:colOff>
      <xdr:row>21</xdr:row>
      <xdr:rowOff>151674</xdr:rowOff>
    </xdr:from>
    <xdr:to>
      <xdr:col>13</xdr:col>
      <xdr:colOff>436548</xdr:colOff>
      <xdr:row>27</xdr:row>
      <xdr:rowOff>39577</xdr:rowOff>
    </xdr:to>
    <xdr:sp macro="" textlink="">
      <xdr:nvSpPr>
        <xdr:cNvPr id="31" name="Arrow: Down 30">
          <a:extLst>
            <a:ext uri="{FF2B5EF4-FFF2-40B4-BE49-F238E27FC236}">
              <a16:creationId xmlns:a16="http://schemas.microsoft.com/office/drawing/2014/main" id="{D338F4C7-59E6-404B-B7A1-D2DC4B8FA5D1}"/>
            </a:ext>
          </a:extLst>
        </xdr:cNvPr>
        <xdr:cNvSpPr/>
      </xdr:nvSpPr>
      <xdr:spPr>
        <a:xfrm rot="1568027">
          <a:off x="7588975" y="7752624"/>
          <a:ext cx="534248" cy="97375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336262</xdr:colOff>
      <xdr:row>8</xdr:row>
      <xdr:rowOff>46750</xdr:rowOff>
    </xdr:from>
    <xdr:to>
      <xdr:col>14</xdr:col>
      <xdr:colOff>64462</xdr:colOff>
      <xdr:row>9</xdr:row>
      <xdr:rowOff>240050</xdr:rowOff>
    </xdr:to>
    <xdr:sp macro="" textlink="">
      <xdr:nvSpPr>
        <xdr:cNvPr id="33" name="Arrow: Down 32">
          <a:extLst>
            <a:ext uri="{FF2B5EF4-FFF2-40B4-BE49-F238E27FC236}">
              <a16:creationId xmlns:a16="http://schemas.microsoft.com/office/drawing/2014/main" id="{D9A38176-6B37-4A75-BC3A-5003687A5FE1}"/>
            </a:ext>
          </a:extLst>
        </xdr:cNvPr>
        <xdr:cNvSpPr/>
      </xdr:nvSpPr>
      <xdr:spPr>
        <a:xfrm rot="1568027">
          <a:off x="7908637" y="3542425"/>
          <a:ext cx="337800" cy="71717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gs.ny.gov/purchase/spg/awards/3370023221CAN.htm" TargetMode="External"/><Relationship Id="rId1" Type="http://schemas.openxmlformats.org/officeDocument/2006/relationships/hyperlink" Target="https://www.ogs.ny.gov/purchase/spg/awards/3370023221CAN.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online.ogs.ny.gov/purchase/spg/awards/3370023221CA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X314"/>
  <sheetViews>
    <sheetView showGridLines="0" showRowColHeaders="0" tabSelected="1" zoomScaleNormal="100" zoomScaleSheetLayoutView="100" workbookViewId="0">
      <selection activeCell="M7" sqref="M7:O7"/>
    </sheetView>
  </sheetViews>
  <sheetFormatPr defaultColWidth="8.90625" defaultRowHeight="14" x14ac:dyDescent="0.35"/>
  <cols>
    <col min="1" max="1" width="2.453125" style="1" customWidth="1"/>
    <col min="2" max="2" width="2.90625" style="1" customWidth="1"/>
    <col min="3" max="9" width="6" style="1" customWidth="1"/>
    <col min="10" max="10" width="8.90625" style="1" customWidth="1"/>
    <col min="11" max="18" width="6" style="1" customWidth="1"/>
    <col min="19" max="19" width="10.1796875" style="1" customWidth="1"/>
    <col min="20" max="20" width="2.90625" style="1" customWidth="1"/>
    <col min="21" max="21" width="2.08984375" style="1" hidden="1" customWidth="1"/>
    <col min="22" max="22" width="10" style="1" hidden="1" customWidth="1"/>
    <col min="23" max="24" width="6" style="1" hidden="1" customWidth="1"/>
    <col min="25" max="25" width="29.08984375" style="53" hidden="1" customWidth="1"/>
    <col min="26" max="26" width="25.90625" style="1" hidden="1" customWidth="1"/>
    <col min="27" max="27" width="46" style="1" hidden="1" customWidth="1"/>
    <col min="28" max="28" width="8.54296875" style="1" hidden="1" customWidth="1"/>
    <col min="29" max="29" width="58.08984375" style="1" hidden="1" customWidth="1"/>
    <col min="30" max="30" width="70.54296875" style="1" hidden="1" customWidth="1"/>
    <col min="31" max="31" width="17.81640625" style="1" hidden="1" customWidth="1"/>
    <col min="32" max="32" width="59.54296875" style="1" hidden="1" customWidth="1"/>
    <col min="33" max="33" width="28.54296875" style="1" hidden="1" customWidth="1"/>
    <col min="34" max="34" width="82.81640625" style="76" hidden="1" customWidth="1"/>
    <col min="35" max="76" width="6" style="1" hidden="1" customWidth="1"/>
    <col min="77" max="253" width="6" style="1" customWidth="1"/>
    <col min="254" max="16384" width="8.90625" style="1"/>
  </cols>
  <sheetData>
    <row r="1" spans="2:47" ht="14.5" thickBot="1" x14ac:dyDescent="0.4"/>
    <row r="2" spans="2:47" ht="102" customHeight="1" thickTop="1" x14ac:dyDescent="0.35">
      <c r="B2" s="170" t="s">
        <v>596</v>
      </c>
      <c r="C2" s="171"/>
      <c r="D2" s="171"/>
      <c r="E2" s="171"/>
      <c r="F2" s="171"/>
      <c r="G2" s="171"/>
      <c r="H2" s="171"/>
      <c r="I2" s="171"/>
      <c r="J2" s="171"/>
      <c r="K2" s="171"/>
      <c r="L2" s="171"/>
      <c r="M2" s="171"/>
      <c r="N2" s="171"/>
      <c r="O2" s="171"/>
      <c r="P2" s="171"/>
      <c r="Q2" s="171"/>
      <c r="R2" s="171"/>
      <c r="S2" s="171"/>
      <c r="T2" s="172"/>
      <c r="V2" s="89"/>
      <c r="W2" s="89"/>
      <c r="X2" s="89"/>
      <c r="Y2" s="90"/>
      <c r="Z2" s="89"/>
      <c r="AA2" s="89"/>
      <c r="AB2" s="89"/>
      <c r="AC2" s="89"/>
      <c r="AD2" s="89"/>
      <c r="AE2" s="89"/>
      <c r="AF2" s="89"/>
      <c r="AG2" s="89"/>
      <c r="AH2" s="89"/>
      <c r="AI2" s="89"/>
    </row>
    <row r="3" spans="2:47" ht="1" customHeight="1" thickBot="1" x14ac:dyDescent="0.4">
      <c r="B3" s="174"/>
      <c r="C3" s="175"/>
      <c r="D3" s="175"/>
      <c r="E3" s="175"/>
      <c r="F3" s="175"/>
      <c r="G3" s="175"/>
      <c r="H3" s="175"/>
      <c r="I3" s="175"/>
      <c r="J3" s="175"/>
      <c r="K3" s="175"/>
      <c r="L3" s="175"/>
      <c r="M3" s="175"/>
      <c r="N3" s="175"/>
      <c r="O3" s="175"/>
      <c r="P3" s="175"/>
      <c r="Q3" s="175"/>
      <c r="R3" s="175"/>
      <c r="S3" s="175"/>
      <c r="T3" s="176"/>
    </row>
    <row r="4" spans="2:47" ht="9" customHeight="1" thickTop="1" thickBot="1" x14ac:dyDescent="0.4">
      <c r="B4" s="87"/>
      <c r="C4" s="2"/>
      <c r="D4" s="87"/>
      <c r="E4" s="87"/>
      <c r="F4" s="87"/>
      <c r="G4" s="87"/>
      <c r="H4" s="87"/>
      <c r="I4" s="87"/>
      <c r="J4" s="25"/>
      <c r="K4" s="25"/>
      <c r="L4" s="87"/>
      <c r="M4" s="87"/>
      <c r="N4" s="87"/>
      <c r="O4" s="87"/>
      <c r="P4" s="87"/>
      <c r="Q4" s="87"/>
      <c r="R4" s="3"/>
      <c r="S4" s="3"/>
      <c r="T4" s="87"/>
    </row>
    <row r="5" spans="2:47" ht="16" thickBot="1" x14ac:dyDescent="0.4">
      <c r="B5" s="177" t="s">
        <v>103</v>
      </c>
      <c r="C5" s="178"/>
      <c r="D5" s="178"/>
      <c r="E5" s="178"/>
      <c r="F5" s="178"/>
      <c r="G5" s="178"/>
      <c r="H5" s="178"/>
      <c r="I5" s="178"/>
      <c r="J5" s="178"/>
      <c r="K5" s="178"/>
      <c r="L5" s="178"/>
      <c r="M5" s="178"/>
      <c r="N5" s="178"/>
      <c r="O5" s="178"/>
      <c r="P5" s="178"/>
      <c r="Q5" s="178"/>
      <c r="R5" s="178"/>
      <c r="S5" s="178"/>
      <c r="T5" s="179"/>
    </row>
    <row r="6" spans="2:47" ht="6.75" customHeight="1" x14ac:dyDescent="0.35">
      <c r="B6" s="7"/>
      <c r="C6" s="87"/>
      <c r="D6" s="87"/>
      <c r="E6" s="87"/>
      <c r="F6" s="87"/>
      <c r="G6" s="87"/>
      <c r="H6" s="87"/>
      <c r="I6" s="87"/>
      <c r="J6" s="87"/>
      <c r="K6" s="87"/>
      <c r="L6" s="87"/>
      <c r="M6" s="87"/>
      <c r="N6" s="87"/>
      <c r="O6" s="87"/>
      <c r="P6" s="87"/>
      <c r="Q6" s="87"/>
      <c r="R6" s="87"/>
      <c r="S6" s="87"/>
      <c r="T6" s="8"/>
    </row>
    <row r="7" spans="2:47" x14ac:dyDescent="0.3">
      <c r="B7" s="7"/>
      <c r="C7" s="122" t="s">
        <v>34</v>
      </c>
      <c r="D7" s="122"/>
      <c r="E7" s="122"/>
      <c r="F7" s="122"/>
      <c r="G7" s="122"/>
      <c r="H7" s="122"/>
      <c r="I7" s="122"/>
      <c r="J7" s="122"/>
      <c r="K7" s="122"/>
      <c r="L7" s="122"/>
      <c r="M7" s="173" t="s">
        <v>27</v>
      </c>
      <c r="N7" s="173"/>
      <c r="O7" s="173"/>
      <c r="P7" s="26" t="s">
        <v>16</v>
      </c>
      <c r="Q7" s="84"/>
      <c r="R7" s="26" t="s">
        <v>16</v>
      </c>
      <c r="S7" s="41">
        <v>2022</v>
      </c>
      <c r="T7" s="8"/>
    </row>
    <row r="8" spans="2:47" ht="6.75" customHeight="1" x14ac:dyDescent="0.35">
      <c r="B8" s="7"/>
      <c r="T8" s="8"/>
      <c r="Y8" s="1"/>
      <c r="AH8" s="1"/>
    </row>
    <row r="9" spans="2:47" ht="234" customHeight="1" x14ac:dyDescent="0.3">
      <c r="B9" s="7"/>
      <c r="C9" s="29"/>
      <c r="D9" s="29"/>
      <c r="E9" s="110"/>
      <c r="F9" s="110"/>
      <c r="G9" s="110"/>
      <c r="O9" s="111"/>
      <c r="P9" s="112"/>
      <c r="Q9" s="112"/>
      <c r="R9" s="111"/>
      <c r="S9" s="110"/>
      <c r="T9" s="8"/>
      <c r="Y9" s="1"/>
      <c r="AH9" s="1"/>
    </row>
    <row r="10" spans="2:47" ht="36" customHeight="1" x14ac:dyDescent="0.35">
      <c r="B10" s="7"/>
      <c r="C10" s="197" t="s">
        <v>588</v>
      </c>
      <c r="D10" s="197"/>
      <c r="E10" s="197"/>
      <c r="F10" s="197"/>
      <c r="G10" s="197"/>
      <c r="H10" s="197"/>
      <c r="I10" s="197"/>
      <c r="J10" s="197"/>
      <c r="K10" s="196" t="s">
        <v>575</v>
      </c>
      <c r="L10" s="196"/>
      <c r="M10" s="196"/>
      <c r="N10" s="196"/>
      <c r="O10" s="196"/>
      <c r="P10" s="196"/>
      <c r="Q10" s="196"/>
      <c r="R10" s="196"/>
      <c r="S10" s="196"/>
      <c r="T10" s="8"/>
    </row>
    <row r="11" spans="2:47" ht="6.75" customHeight="1" x14ac:dyDescent="0.35">
      <c r="B11" s="7"/>
      <c r="C11" s="87"/>
      <c r="D11" s="87"/>
      <c r="E11" s="87"/>
      <c r="F11" s="87"/>
      <c r="G11" s="87"/>
      <c r="H11" s="87"/>
      <c r="I11" s="87"/>
      <c r="J11" s="87"/>
      <c r="K11" s="87"/>
      <c r="L11" s="87"/>
      <c r="M11" s="87"/>
      <c r="N11" s="87"/>
      <c r="O11" s="87"/>
      <c r="P11" s="87"/>
      <c r="Q11" s="87"/>
      <c r="R11" s="87"/>
      <c r="S11" s="87"/>
      <c r="T11" s="8"/>
    </row>
    <row r="12" spans="2:47" x14ac:dyDescent="0.3">
      <c r="B12" s="7"/>
      <c r="C12" s="122" t="s">
        <v>14</v>
      </c>
      <c r="D12" s="122"/>
      <c r="E12" s="122"/>
      <c r="F12" s="122"/>
      <c r="G12" s="121"/>
      <c r="H12" s="121"/>
      <c r="I12" s="121"/>
      <c r="J12" s="121"/>
      <c r="K12" s="121"/>
      <c r="L12" s="121"/>
      <c r="M12" s="121"/>
      <c r="N12" s="121"/>
      <c r="O12" s="121"/>
      <c r="P12" s="121"/>
      <c r="Q12" s="121"/>
      <c r="R12" s="121"/>
      <c r="S12" s="121"/>
      <c r="T12" s="8"/>
    </row>
    <row r="13" spans="2:47" ht="6.75" customHeight="1" x14ac:dyDescent="0.35">
      <c r="B13" s="7"/>
      <c r="C13" s="87"/>
      <c r="D13" s="87"/>
      <c r="E13" s="87"/>
      <c r="F13" s="87"/>
      <c r="G13" s="87"/>
      <c r="H13" s="87"/>
      <c r="I13" s="87"/>
      <c r="J13" s="87"/>
      <c r="K13" s="87"/>
      <c r="L13" s="87"/>
      <c r="M13" s="87"/>
      <c r="N13" s="87"/>
      <c r="O13" s="87"/>
      <c r="P13" s="87"/>
      <c r="Q13" s="87"/>
      <c r="R13" s="87"/>
      <c r="S13" s="87"/>
      <c r="T13" s="8"/>
      <c r="AU13" s="88"/>
    </row>
    <row r="14" spans="2:47" x14ac:dyDescent="0.3">
      <c r="B14" s="7"/>
      <c r="C14" s="122" t="s">
        <v>1</v>
      </c>
      <c r="D14" s="122"/>
      <c r="E14" s="122"/>
      <c r="F14" s="122"/>
      <c r="G14" s="121"/>
      <c r="H14" s="121"/>
      <c r="I14" s="121"/>
      <c r="J14" s="121"/>
      <c r="K14" s="121"/>
      <c r="L14" s="121"/>
      <c r="M14" s="121"/>
      <c r="N14" s="121"/>
      <c r="O14" s="120" t="s">
        <v>104</v>
      </c>
      <c r="P14" s="120"/>
      <c r="Q14" s="120"/>
      <c r="R14" s="121"/>
      <c r="S14" s="121"/>
      <c r="T14" s="8"/>
    </row>
    <row r="15" spans="2:47" ht="6.75" customHeight="1" x14ac:dyDescent="0.35">
      <c r="B15" s="7"/>
      <c r="C15" s="87"/>
      <c r="D15" s="87"/>
      <c r="E15" s="87"/>
      <c r="F15" s="87"/>
      <c r="G15" s="87"/>
      <c r="H15" s="87"/>
      <c r="I15" s="87"/>
      <c r="J15" s="87"/>
      <c r="K15" s="87"/>
      <c r="L15" s="87"/>
      <c r="M15" s="87"/>
      <c r="N15" s="87"/>
      <c r="O15" s="87"/>
      <c r="P15" s="87"/>
      <c r="Q15" s="87"/>
      <c r="R15" s="87"/>
      <c r="S15" s="87"/>
      <c r="T15" s="8"/>
    </row>
    <row r="16" spans="2:47" x14ac:dyDescent="0.3">
      <c r="B16" s="7"/>
      <c r="C16" s="122" t="s">
        <v>2</v>
      </c>
      <c r="D16" s="122"/>
      <c r="E16" s="122"/>
      <c r="F16" s="122"/>
      <c r="G16" s="121"/>
      <c r="H16" s="121"/>
      <c r="I16" s="121"/>
      <c r="J16" s="121"/>
      <c r="K16" s="121"/>
      <c r="L16" s="121"/>
      <c r="M16" s="121"/>
      <c r="N16" s="121"/>
      <c r="O16" s="121"/>
      <c r="P16" s="121"/>
      <c r="Q16" s="121"/>
      <c r="R16" s="121"/>
      <c r="S16" s="121"/>
      <c r="T16" s="8"/>
    </row>
    <row r="17" spans="2:34" ht="6.75" customHeight="1" x14ac:dyDescent="0.35">
      <c r="B17" s="7"/>
      <c r="C17" s="87"/>
      <c r="D17" s="87"/>
      <c r="E17" s="87"/>
      <c r="F17" s="87"/>
      <c r="G17" s="87"/>
      <c r="H17" s="87"/>
      <c r="I17" s="87"/>
      <c r="J17" s="87"/>
      <c r="K17" s="87"/>
      <c r="L17" s="87"/>
      <c r="M17" s="87"/>
      <c r="N17" s="87"/>
      <c r="O17" s="87"/>
      <c r="P17" s="87"/>
      <c r="Q17" s="87"/>
      <c r="R17" s="87"/>
      <c r="S17" s="87"/>
      <c r="T17" s="8"/>
    </row>
    <row r="18" spans="2:34" x14ac:dyDescent="0.3">
      <c r="B18" s="7"/>
      <c r="C18" s="122" t="s">
        <v>19</v>
      </c>
      <c r="D18" s="122"/>
      <c r="E18" s="122"/>
      <c r="F18" s="122"/>
      <c r="G18" s="121"/>
      <c r="H18" s="121"/>
      <c r="I18" s="121"/>
      <c r="J18" s="120" t="s">
        <v>17</v>
      </c>
      <c r="K18" s="120"/>
      <c r="L18" s="121"/>
      <c r="M18" s="121"/>
      <c r="N18" s="121"/>
      <c r="O18" s="123" t="s">
        <v>18</v>
      </c>
      <c r="P18" s="123"/>
      <c r="Q18" s="123"/>
      <c r="R18" s="121"/>
      <c r="S18" s="121"/>
      <c r="T18" s="8"/>
    </row>
    <row r="19" spans="2:34" ht="6.75" customHeight="1" x14ac:dyDescent="0.35">
      <c r="B19" s="7"/>
      <c r="C19" s="87"/>
      <c r="D19" s="87"/>
      <c r="E19" s="87"/>
      <c r="F19" s="87"/>
      <c r="G19" s="87"/>
      <c r="H19" s="87"/>
      <c r="I19" s="87"/>
      <c r="J19" s="87"/>
      <c r="K19" s="87"/>
      <c r="L19" s="87"/>
      <c r="M19" s="87"/>
      <c r="N19" s="87"/>
      <c r="O19" s="87"/>
      <c r="P19" s="87"/>
      <c r="Q19" s="87"/>
      <c r="R19" s="87"/>
      <c r="S19" s="87"/>
      <c r="T19" s="8"/>
    </row>
    <row r="20" spans="2:34" x14ac:dyDescent="0.3">
      <c r="B20" s="7"/>
      <c r="C20" s="127" t="s">
        <v>67</v>
      </c>
      <c r="D20" s="127"/>
      <c r="E20" s="127"/>
      <c r="F20" s="127"/>
      <c r="G20" s="127"/>
      <c r="H20" s="127"/>
      <c r="I20" s="127"/>
      <c r="J20" s="127"/>
      <c r="K20" s="127"/>
      <c r="L20" s="127"/>
      <c r="M20" s="127"/>
      <c r="N20" s="127"/>
      <c r="T20" s="8"/>
    </row>
    <row r="21" spans="2:34" x14ac:dyDescent="0.35">
      <c r="B21" s="7"/>
      <c r="C21" s="124" t="s">
        <v>94</v>
      </c>
      <c r="D21" s="124"/>
      <c r="E21" s="124"/>
      <c r="F21" s="124"/>
      <c r="G21" s="124"/>
      <c r="H21" s="124"/>
      <c r="I21" s="124"/>
      <c r="J21" s="124"/>
      <c r="K21" s="124"/>
      <c r="L21" s="124"/>
      <c r="M21" s="124"/>
      <c r="N21" s="124"/>
      <c r="O21" s="124"/>
      <c r="P21" s="124"/>
      <c r="Q21" s="124"/>
      <c r="R21" s="124"/>
      <c r="S21" s="124"/>
      <c r="T21" s="8"/>
    </row>
    <row r="22" spans="2:34" ht="6.75" customHeight="1" x14ac:dyDescent="0.35">
      <c r="B22" s="7"/>
      <c r="C22" s="87"/>
      <c r="D22" s="87"/>
      <c r="E22" s="87"/>
      <c r="F22" s="87"/>
      <c r="G22" s="87"/>
      <c r="H22" s="87"/>
      <c r="I22" s="87"/>
      <c r="J22" s="87"/>
      <c r="K22" s="87"/>
      <c r="L22" s="87"/>
      <c r="M22" s="87"/>
      <c r="N22" s="87"/>
      <c r="O22" s="87"/>
      <c r="P22" s="87"/>
      <c r="Q22" s="87"/>
      <c r="R22" s="87"/>
      <c r="S22" s="87"/>
      <c r="T22" s="8"/>
    </row>
    <row r="23" spans="2:34" x14ac:dyDescent="0.3">
      <c r="B23" s="7"/>
      <c r="C23" s="127" t="s">
        <v>68</v>
      </c>
      <c r="D23" s="127"/>
      <c r="E23" s="127"/>
      <c r="F23" s="127"/>
      <c r="G23" s="127"/>
      <c r="H23" s="127"/>
      <c r="I23" s="125"/>
      <c r="J23" s="125"/>
      <c r="K23" s="125"/>
      <c r="L23" s="125"/>
      <c r="M23" s="129" t="s">
        <v>12</v>
      </c>
      <c r="N23" s="129"/>
      <c r="S23" s="22"/>
      <c r="T23" s="8"/>
    </row>
    <row r="24" spans="2:34" ht="6.75" customHeight="1" x14ac:dyDescent="0.35">
      <c r="B24" s="7"/>
      <c r="C24" s="87"/>
      <c r="D24" s="87"/>
      <c r="E24" s="87"/>
      <c r="F24" s="87"/>
      <c r="G24" s="87"/>
      <c r="H24" s="87"/>
      <c r="I24" s="87"/>
      <c r="J24" s="87"/>
      <c r="K24" s="87"/>
      <c r="L24" s="87"/>
      <c r="M24" s="87"/>
      <c r="N24" s="87"/>
      <c r="O24" s="87"/>
      <c r="P24" s="87"/>
      <c r="Q24" s="87"/>
      <c r="R24" s="87"/>
      <c r="S24" s="87"/>
      <c r="T24" s="8"/>
    </row>
    <row r="25" spans="2:34" ht="15" customHeight="1" x14ac:dyDescent="0.35">
      <c r="B25" s="7"/>
      <c r="C25" s="128" t="s">
        <v>574</v>
      </c>
      <c r="D25" s="128"/>
      <c r="E25" s="128"/>
      <c r="F25" s="128"/>
      <c r="G25" s="128"/>
      <c r="H25" s="128"/>
      <c r="I25" s="121"/>
      <c r="J25" s="121"/>
      <c r="K25" s="121"/>
      <c r="L25" s="121"/>
      <c r="M25" s="121"/>
      <c r="N25" s="121"/>
      <c r="O25" s="121"/>
      <c r="P25" s="121"/>
      <c r="S25" s="87"/>
      <c r="T25" s="8"/>
    </row>
    <row r="26" spans="2:34" ht="6.5" customHeight="1" x14ac:dyDescent="0.35">
      <c r="B26" s="7"/>
      <c r="C26" s="87"/>
      <c r="D26" s="87"/>
      <c r="E26" s="87"/>
      <c r="F26" s="87"/>
      <c r="G26" s="87"/>
      <c r="H26" s="87"/>
      <c r="I26" s="87"/>
      <c r="J26" s="87"/>
      <c r="K26" s="87"/>
      <c r="L26" s="87"/>
      <c r="M26" s="87"/>
      <c r="N26" s="87"/>
      <c r="O26" s="87"/>
      <c r="P26" s="87"/>
      <c r="Q26" s="87"/>
      <c r="R26" s="87"/>
      <c r="S26" s="87"/>
      <c r="T26" s="8"/>
    </row>
    <row r="27" spans="2:34" x14ac:dyDescent="0.35">
      <c r="B27" s="7"/>
      <c r="C27" s="128" t="s">
        <v>573</v>
      </c>
      <c r="D27" s="128"/>
      <c r="E27" s="128"/>
      <c r="F27" s="128"/>
      <c r="G27" s="128"/>
      <c r="H27" s="128"/>
      <c r="I27" s="126"/>
      <c r="J27" s="126"/>
      <c r="K27" s="126"/>
      <c r="S27" s="87"/>
      <c r="T27" s="8"/>
    </row>
    <row r="28" spans="2:34" ht="6.75" customHeight="1" thickBot="1" x14ac:dyDescent="0.4">
      <c r="B28" s="7"/>
      <c r="C28" s="87"/>
      <c r="D28" s="87"/>
      <c r="E28" s="87"/>
      <c r="F28" s="87"/>
      <c r="G28" s="87"/>
      <c r="H28" s="87"/>
      <c r="I28" s="87"/>
      <c r="J28" s="87"/>
      <c r="K28" s="87"/>
      <c r="L28" s="87"/>
      <c r="M28" s="87"/>
      <c r="N28" s="87"/>
      <c r="O28" s="87"/>
      <c r="P28" s="87"/>
      <c r="Q28" s="87"/>
      <c r="R28" s="87"/>
      <c r="S28" s="87"/>
      <c r="T28" s="8"/>
    </row>
    <row r="29" spans="2:34" ht="6.75" customHeight="1" x14ac:dyDescent="0.35">
      <c r="B29" s="5"/>
      <c r="C29" s="102"/>
      <c r="D29" s="102"/>
      <c r="E29" s="102"/>
      <c r="F29" s="102"/>
      <c r="G29" s="102"/>
      <c r="H29" s="102"/>
      <c r="I29" s="102"/>
      <c r="J29" s="102"/>
      <c r="K29" s="102"/>
      <c r="L29" s="102"/>
      <c r="M29" s="102"/>
      <c r="N29" s="102"/>
      <c r="O29" s="102"/>
      <c r="P29" s="102"/>
      <c r="Q29" s="102"/>
      <c r="R29" s="102"/>
      <c r="S29" s="102"/>
      <c r="T29" s="6"/>
    </row>
    <row r="30" spans="2:34" ht="14.5" customHeight="1" x14ac:dyDescent="0.35">
      <c r="B30" s="7"/>
      <c r="C30" s="117" t="s">
        <v>576</v>
      </c>
      <c r="D30" s="118"/>
      <c r="E30" s="118"/>
      <c r="F30" s="118"/>
      <c r="G30" s="118"/>
      <c r="H30" s="118"/>
      <c r="I30" s="118"/>
      <c r="J30" s="118"/>
      <c r="K30" s="118"/>
      <c r="L30" s="118"/>
      <c r="M30" s="118"/>
      <c r="N30" s="118"/>
      <c r="O30" s="119" t="str">
        <f>M7</f>
        <v>July</v>
      </c>
      <c r="P30" s="119"/>
      <c r="Q30" s="101" t="s">
        <v>16</v>
      </c>
      <c r="R30" s="199">
        <f>S7</f>
        <v>2022</v>
      </c>
      <c r="S30" s="200"/>
      <c r="T30" s="8"/>
      <c r="Y30" s="1"/>
      <c r="AH30" s="1"/>
    </row>
    <row r="31" spans="2:34" ht="8.15" customHeight="1" x14ac:dyDescent="0.35">
      <c r="B31" s="7"/>
      <c r="C31" s="16"/>
      <c r="J31" s="98"/>
      <c r="K31" s="98"/>
      <c r="R31" s="99"/>
      <c r="S31" s="17"/>
      <c r="T31" s="8"/>
      <c r="Y31" s="1"/>
      <c r="AH31" s="1"/>
    </row>
    <row r="32" spans="2:34" ht="51.65" customHeight="1" x14ac:dyDescent="0.35">
      <c r="B32" s="7"/>
      <c r="C32" s="207" t="s">
        <v>587</v>
      </c>
      <c r="D32" s="208"/>
      <c r="E32" s="208"/>
      <c r="F32" s="208"/>
      <c r="G32" s="208"/>
      <c r="H32" s="208"/>
      <c r="I32" s="208"/>
      <c r="J32" s="208"/>
      <c r="K32" s="208"/>
      <c r="L32" s="208"/>
      <c r="M32" s="208"/>
      <c r="N32" s="208"/>
      <c r="O32" s="208"/>
      <c r="P32" s="208"/>
      <c r="Q32" s="208"/>
      <c r="R32" s="208"/>
      <c r="S32" s="209"/>
      <c r="T32" s="8"/>
      <c r="Y32" s="1"/>
      <c r="AH32" s="1"/>
    </row>
    <row r="33" spans="2:34" ht="8.15" customHeight="1" x14ac:dyDescent="0.35">
      <c r="B33" s="7"/>
      <c r="C33" s="13"/>
      <c r="D33" s="23"/>
      <c r="E33" s="23"/>
      <c r="F33" s="23"/>
      <c r="G33" s="23"/>
      <c r="H33" s="23"/>
      <c r="I33" s="23"/>
      <c r="J33" s="45"/>
      <c r="K33" s="45"/>
      <c r="L33" s="23"/>
      <c r="M33" s="23"/>
      <c r="N33" s="23"/>
      <c r="O33" s="23"/>
      <c r="P33" s="23"/>
      <c r="Q33" s="23"/>
      <c r="R33" s="14"/>
      <c r="S33" s="15"/>
      <c r="T33" s="8"/>
      <c r="Y33" s="1"/>
      <c r="AH33" s="1"/>
    </row>
    <row r="34" spans="2:34" ht="88.25" customHeight="1" x14ac:dyDescent="0.35">
      <c r="B34" s="7"/>
      <c r="C34" s="201" t="s">
        <v>589</v>
      </c>
      <c r="D34" s="197"/>
      <c r="E34" s="197"/>
      <c r="F34" s="197"/>
      <c r="G34" s="197"/>
      <c r="H34" s="197"/>
      <c r="I34" s="197"/>
      <c r="J34" s="197"/>
      <c r="K34" s="196" t="s">
        <v>575</v>
      </c>
      <c r="L34" s="196"/>
      <c r="M34" s="196"/>
      <c r="N34" s="196"/>
      <c r="O34" s="196"/>
      <c r="P34" s="196"/>
      <c r="Q34" s="196"/>
      <c r="R34" s="196"/>
      <c r="S34" s="202"/>
      <c r="T34" s="8"/>
    </row>
    <row r="35" spans="2:34" ht="6.75" customHeight="1" x14ac:dyDescent="0.35">
      <c r="B35" s="7"/>
      <c r="C35" s="91"/>
      <c r="D35" s="88"/>
      <c r="E35" s="88"/>
      <c r="F35" s="88"/>
      <c r="G35" s="88"/>
      <c r="H35" s="88"/>
      <c r="I35" s="88"/>
      <c r="J35" s="88"/>
      <c r="K35" s="88"/>
      <c r="L35" s="88"/>
      <c r="M35" s="88"/>
      <c r="N35" s="88"/>
      <c r="O35" s="88"/>
      <c r="P35" s="88"/>
      <c r="Q35" s="88"/>
      <c r="R35" s="88"/>
      <c r="S35" s="92"/>
      <c r="T35" s="8"/>
    </row>
    <row r="36" spans="2:34" x14ac:dyDescent="0.35">
      <c r="B36" s="7"/>
      <c r="C36" s="205" t="s">
        <v>580</v>
      </c>
      <c r="D36" s="180"/>
      <c r="E36" s="180"/>
      <c r="F36" s="180"/>
      <c r="G36" s="180"/>
      <c r="H36" s="180"/>
      <c r="I36" s="180"/>
      <c r="J36" s="180"/>
      <c r="K36" s="180"/>
      <c r="L36" s="180"/>
      <c r="M36" s="204" t="str">
        <f>M7</f>
        <v>July</v>
      </c>
      <c r="N36" s="204"/>
      <c r="O36" s="112" t="s">
        <v>108</v>
      </c>
      <c r="P36" s="206">
        <v>0.1</v>
      </c>
      <c r="Q36" s="206"/>
      <c r="R36" s="88"/>
      <c r="S36" s="92"/>
      <c r="T36" s="8"/>
      <c r="Y36" s="1"/>
      <c r="AH36" s="1"/>
    </row>
    <row r="37" spans="2:34" ht="8.15" customHeight="1" x14ac:dyDescent="0.35">
      <c r="B37" s="7"/>
      <c r="C37" s="16"/>
      <c r="D37" s="88"/>
      <c r="E37" s="88"/>
      <c r="F37" s="88"/>
      <c r="G37" s="88"/>
      <c r="H37" s="88"/>
      <c r="I37" s="88"/>
      <c r="J37" s="25"/>
      <c r="K37" s="25"/>
      <c r="L37" s="88"/>
      <c r="M37" s="88"/>
      <c r="N37" s="88"/>
      <c r="O37" s="88"/>
      <c r="P37" s="88"/>
      <c r="Q37" s="88"/>
      <c r="R37" s="3"/>
      <c r="S37" s="17"/>
      <c r="T37" s="8"/>
      <c r="Y37" s="1"/>
      <c r="AH37" s="1"/>
    </row>
    <row r="38" spans="2:34" x14ac:dyDescent="0.35">
      <c r="B38" s="7"/>
      <c r="C38" s="205" t="s">
        <v>590</v>
      </c>
      <c r="D38" s="180"/>
      <c r="E38" s="180"/>
      <c r="F38" s="180"/>
      <c r="G38" s="180"/>
      <c r="H38" s="180"/>
      <c r="I38" s="180"/>
      <c r="J38" s="180"/>
      <c r="K38" s="180"/>
      <c r="L38" s="180"/>
      <c r="M38" s="168" t="str">
        <f>M7</f>
        <v>July</v>
      </c>
      <c r="N38" s="168"/>
      <c r="O38" s="112" t="s">
        <v>108</v>
      </c>
      <c r="P38" s="203">
        <f xml:space="preserve"> 1+P36</f>
        <v>1.1000000000000001</v>
      </c>
      <c r="Q38" s="203"/>
      <c r="R38" s="88"/>
      <c r="S38" s="92"/>
      <c r="T38" s="8"/>
      <c r="Y38" s="1"/>
      <c r="AH38" s="1"/>
    </row>
    <row r="39" spans="2:34" ht="6.5" customHeight="1" thickBot="1" x14ac:dyDescent="0.4">
      <c r="B39" s="10"/>
      <c r="C39" s="100"/>
      <c r="D39" s="4"/>
      <c r="E39" s="4"/>
      <c r="F39" s="4"/>
      <c r="G39" s="4"/>
      <c r="H39" s="4"/>
      <c r="I39" s="4"/>
      <c r="J39" s="20"/>
      <c r="K39" s="20"/>
      <c r="L39" s="4"/>
      <c r="M39" s="4"/>
      <c r="N39" s="4"/>
      <c r="O39" s="4"/>
      <c r="P39" s="4"/>
      <c r="Q39" s="4"/>
      <c r="R39" s="21"/>
      <c r="S39" s="21"/>
      <c r="T39" s="11"/>
      <c r="Y39" s="1"/>
      <c r="AH39" s="1"/>
    </row>
    <row r="40" spans="2:34" ht="6.75" customHeight="1" x14ac:dyDescent="0.35">
      <c r="B40" s="7"/>
      <c r="C40" s="88"/>
      <c r="D40" s="88"/>
      <c r="E40" s="88"/>
      <c r="F40" s="88"/>
      <c r="G40" s="88"/>
      <c r="H40" s="88"/>
      <c r="I40" s="88"/>
      <c r="J40" s="88"/>
      <c r="K40" s="88"/>
      <c r="L40" s="88"/>
      <c r="M40" s="88"/>
      <c r="N40" s="88"/>
      <c r="O40" s="88"/>
      <c r="P40" s="88"/>
      <c r="Q40" s="88"/>
      <c r="R40" s="88"/>
      <c r="S40" s="88"/>
      <c r="T40" s="8"/>
    </row>
    <row r="41" spans="2:34" x14ac:dyDescent="0.35">
      <c r="B41" s="7"/>
      <c r="C41" s="128" t="s">
        <v>15</v>
      </c>
      <c r="D41" s="128"/>
      <c r="E41" s="128"/>
      <c r="F41" s="128"/>
      <c r="G41" s="121"/>
      <c r="H41" s="121"/>
      <c r="I41" s="121"/>
      <c r="J41" s="121"/>
      <c r="K41" s="121"/>
      <c r="L41" s="121"/>
      <c r="M41" s="121"/>
      <c r="N41" s="121"/>
      <c r="O41" s="121"/>
      <c r="P41" s="121"/>
      <c r="Q41" s="121"/>
      <c r="R41" s="121"/>
      <c r="S41" s="121"/>
      <c r="T41" s="8"/>
    </row>
    <row r="42" spans="2:34" ht="6.75" customHeight="1" x14ac:dyDescent="0.35">
      <c r="B42" s="7"/>
      <c r="C42" s="87"/>
      <c r="D42" s="87"/>
      <c r="E42" s="87"/>
      <c r="F42" s="87"/>
      <c r="G42" s="87"/>
      <c r="H42" s="87"/>
      <c r="I42" s="87"/>
      <c r="J42" s="87"/>
      <c r="K42" s="87"/>
      <c r="L42" s="87"/>
      <c r="M42" s="87"/>
      <c r="N42" s="87"/>
      <c r="O42" s="87"/>
      <c r="P42" s="87"/>
      <c r="Q42" s="87"/>
      <c r="R42" s="87"/>
      <c r="S42" s="87"/>
      <c r="T42" s="8"/>
    </row>
    <row r="43" spans="2:34" x14ac:dyDescent="0.35">
      <c r="B43" s="7"/>
      <c r="C43" s="128" t="s">
        <v>32</v>
      </c>
      <c r="D43" s="128"/>
      <c r="E43" s="128"/>
      <c r="F43" s="128"/>
      <c r="G43" s="169"/>
      <c r="H43" s="169"/>
      <c r="I43" s="169"/>
      <c r="J43" s="169"/>
      <c r="K43" s="169"/>
      <c r="L43" s="169"/>
      <c r="R43" s="87"/>
      <c r="S43" s="87"/>
      <c r="T43" s="8"/>
    </row>
    <row r="44" spans="2:34" ht="6.75" customHeight="1" x14ac:dyDescent="0.35">
      <c r="B44" s="7"/>
      <c r="C44" s="87"/>
      <c r="D44" s="87"/>
      <c r="E44" s="87"/>
      <c r="F44" s="87"/>
      <c r="G44" s="87"/>
      <c r="H44" s="87"/>
      <c r="I44" s="87"/>
      <c r="J44" s="87"/>
      <c r="K44" s="87"/>
      <c r="L44" s="87"/>
      <c r="M44" s="87"/>
      <c r="N44" s="87"/>
      <c r="O44" s="87"/>
      <c r="P44" s="87"/>
      <c r="Q44" s="87"/>
      <c r="R44" s="87"/>
      <c r="S44" s="87"/>
      <c r="T44" s="8"/>
    </row>
    <row r="45" spans="2:34" x14ac:dyDescent="0.35">
      <c r="B45" s="7"/>
      <c r="C45" s="128" t="s">
        <v>70</v>
      </c>
      <c r="D45" s="128"/>
      <c r="E45" s="128"/>
      <c r="F45" s="128"/>
      <c r="G45" s="128"/>
      <c r="H45" s="128"/>
      <c r="I45" s="173"/>
      <c r="J45" s="173"/>
      <c r="K45" s="173"/>
      <c r="L45" s="26" t="s">
        <v>16</v>
      </c>
      <c r="M45" s="84"/>
      <c r="N45" s="26" t="s">
        <v>16</v>
      </c>
      <c r="O45" s="41"/>
      <c r="T45" s="8"/>
    </row>
    <row r="46" spans="2:34" ht="6.75" customHeight="1" x14ac:dyDescent="0.35">
      <c r="B46" s="7"/>
      <c r="C46" s="87"/>
      <c r="D46" s="87"/>
      <c r="E46" s="87"/>
      <c r="F46" s="87"/>
      <c r="G46" s="87"/>
      <c r="H46" s="87"/>
      <c r="I46" s="87"/>
      <c r="J46" s="87"/>
      <c r="K46" s="87"/>
      <c r="L46" s="87"/>
      <c r="M46" s="87"/>
      <c r="N46" s="87"/>
      <c r="O46" s="87"/>
      <c r="P46" s="87"/>
      <c r="Q46" s="87"/>
      <c r="R46" s="87"/>
      <c r="S46" s="87"/>
      <c r="T46" s="8"/>
    </row>
    <row r="47" spans="2:34" x14ac:dyDescent="0.35">
      <c r="B47" s="7"/>
      <c r="C47" s="181" t="s">
        <v>35</v>
      </c>
      <c r="D47" s="181"/>
      <c r="E47" s="181"/>
      <c r="F47" s="181"/>
      <c r="G47" s="181"/>
      <c r="H47" s="181"/>
      <c r="I47" s="181"/>
      <c r="J47" s="181"/>
      <c r="K47" s="181"/>
      <c r="L47" s="181"/>
      <c r="M47" s="181"/>
      <c r="N47" s="181"/>
      <c r="O47" s="181"/>
      <c r="P47" s="181"/>
      <c r="Q47" s="181"/>
      <c r="R47" s="181"/>
      <c r="S47" s="181"/>
      <c r="T47" s="8"/>
    </row>
    <row r="48" spans="2:34" x14ac:dyDescent="0.35">
      <c r="B48" s="7"/>
      <c r="C48" s="182"/>
      <c r="D48" s="183"/>
      <c r="E48" s="183"/>
      <c r="F48" s="183"/>
      <c r="G48" s="183"/>
      <c r="H48" s="183"/>
      <c r="I48" s="183"/>
      <c r="J48" s="183"/>
      <c r="K48" s="183"/>
      <c r="L48" s="183"/>
      <c r="M48" s="183"/>
      <c r="N48" s="183"/>
      <c r="O48" s="183"/>
      <c r="P48" s="183"/>
      <c r="Q48" s="183"/>
      <c r="R48" s="183"/>
      <c r="S48" s="184"/>
      <c r="T48" s="8"/>
    </row>
    <row r="49" spans="2:20" x14ac:dyDescent="0.35">
      <c r="B49" s="7"/>
      <c r="C49" s="185"/>
      <c r="D49" s="186"/>
      <c r="E49" s="186"/>
      <c r="F49" s="186"/>
      <c r="G49" s="186"/>
      <c r="H49" s="186"/>
      <c r="I49" s="186"/>
      <c r="J49" s="186"/>
      <c r="K49" s="186"/>
      <c r="L49" s="186"/>
      <c r="M49" s="186"/>
      <c r="N49" s="186"/>
      <c r="O49" s="186"/>
      <c r="P49" s="186"/>
      <c r="Q49" s="186"/>
      <c r="R49" s="186"/>
      <c r="S49" s="187"/>
      <c r="T49" s="8"/>
    </row>
    <row r="50" spans="2:20" x14ac:dyDescent="0.35">
      <c r="B50" s="7"/>
      <c r="C50" s="185"/>
      <c r="D50" s="186"/>
      <c r="E50" s="186"/>
      <c r="F50" s="186"/>
      <c r="G50" s="186"/>
      <c r="H50" s="186"/>
      <c r="I50" s="186"/>
      <c r="J50" s="186"/>
      <c r="K50" s="186"/>
      <c r="L50" s="186"/>
      <c r="M50" s="186"/>
      <c r="N50" s="186"/>
      <c r="O50" s="186"/>
      <c r="P50" s="186"/>
      <c r="Q50" s="186"/>
      <c r="R50" s="186"/>
      <c r="S50" s="187"/>
      <c r="T50" s="8"/>
    </row>
    <row r="51" spans="2:20" x14ac:dyDescent="0.35">
      <c r="B51" s="7"/>
      <c r="C51" s="185"/>
      <c r="D51" s="186"/>
      <c r="E51" s="186"/>
      <c r="F51" s="186"/>
      <c r="G51" s="186"/>
      <c r="H51" s="186"/>
      <c r="I51" s="186"/>
      <c r="J51" s="186"/>
      <c r="K51" s="186"/>
      <c r="L51" s="186"/>
      <c r="M51" s="186"/>
      <c r="N51" s="186"/>
      <c r="O51" s="186"/>
      <c r="P51" s="186"/>
      <c r="Q51" s="186"/>
      <c r="R51" s="186"/>
      <c r="S51" s="187"/>
      <c r="T51" s="8"/>
    </row>
    <row r="52" spans="2:20" x14ac:dyDescent="0.35">
      <c r="B52" s="7"/>
      <c r="C52" s="188"/>
      <c r="D52" s="189"/>
      <c r="E52" s="189"/>
      <c r="F52" s="189"/>
      <c r="G52" s="189"/>
      <c r="H52" s="189"/>
      <c r="I52" s="189"/>
      <c r="J52" s="189"/>
      <c r="K52" s="189"/>
      <c r="L52" s="189"/>
      <c r="M52" s="189"/>
      <c r="N52" s="189"/>
      <c r="O52" s="189"/>
      <c r="P52" s="189"/>
      <c r="Q52" s="189"/>
      <c r="R52" s="189"/>
      <c r="S52" s="190"/>
      <c r="T52" s="8"/>
    </row>
    <row r="53" spans="2:20" ht="7.5" customHeight="1" thickBot="1" x14ac:dyDescent="0.4">
      <c r="B53" s="10"/>
      <c r="C53" s="4"/>
      <c r="D53" s="4"/>
      <c r="E53" s="4"/>
      <c r="F53" s="4"/>
      <c r="G53" s="4"/>
      <c r="H53" s="4"/>
      <c r="I53" s="4"/>
      <c r="J53" s="4"/>
      <c r="K53" s="4"/>
      <c r="L53" s="4"/>
      <c r="M53" s="4"/>
      <c r="N53" s="4"/>
      <c r="O53" s="4"/>
      <c r="P53" s="4"/>
      <c r="Q53" s="4"/>
      <c r="R53" s="4"/>
      <c r="S53" s="4"/>
      <c r="T53" s="11"/>
    </row>
    <row r="54" spans="2:20" ht="3" customHeight="1" thickBot="1" x14ac:dyDescent="0.4">
      <c r="B54" s="87"/>
      <c r="C54" s="87"/>
      <c r="D54" s="87"/>
      <c r="E54" s="87"/>
      <c r="F54" s="87"/>
      <c r="G54" s="87"/>
      <c r="H54" s="87"/>
      <c r="I54" s="87"/>
      <c r="J54" s="87"/>
      <c r="K54" s="87"/>
      <c r="L54" s="87"/>
      <c r="M54" s="87"/>
      <c r="N54" s="87"/>
      <c r="O54" s="87"/>
      <c r="P54" s="87"/>
      <c r="Q54" s="87"/>
      <c r="R54" s="87"/>
      <c r="S54" s="87"/>
      <c r="T54" s="87"/>
    </row>
    <row r="55" spans="2:20" ht="15" customHeight="1" thickBot="1" x14ac:dyDescent="0.4">
      <c r="B55" s="177" t="s">
        <v>105</v>
      </c>
      <c r="C55" s="178"/>
      <c r="D55" s="178"/>
      <c r="E55" s="178"/>
      <c r="F55" s="178"/>
      <c r="G55" s="178"/>
      <c r="H55" s="178"/>
      <c r="I55" s="178"/>
      <c r="J55" s="178"/>
      <c r="K55" s="178"/>
      <c r="L55" s="178"/>
      <c r="M55" s="178"/>
      <c r="N55" s="178"/>
      <c r="O55" s="178"/>
      <c r="P55" s="178"/>
      <c r="Q55" s="178"/>
      <c r="R55" s="178"/>
      <c r="S55" s="178"/>
      <c r="T55" s="179"/>
    </row>
    <row r="56" spans="2:20" ht="23" customHeight="1" thickBot="1" x14ac:dyDescent="0.4">
      <c r="B56" s="192" t="s">
        <v>33</v>
      </c>
      <c r="C56" s="193"/>
      <c r="D56" s="193"/>
      <c r="E56" s="193"/>
      <c r="F56" s="193"/>
      <c r="G56" s="193"/>
      <c r="H56" s="193"/>
      <c r="I56" s="193"/>
      <c r="J56" s="193"/>
      <c r="K56" s="193"/>
      <c r="L56" s="193"/>
      <c r="M56" s="193"/>
      <c r="N56" s="193"/>
      <c r="O56" s="193"/>
      <c r="P56" s="193"/>
      <c r="Q56" s="193"/>
      <c r="R56" s="193"/>
      <c r="S56" s="193"/>
      <c r="T56" s="194"/>
    </row>
    <row r="57" spans="2:20" ht="11.25" customHeight="1" x14ac:dyDescent="0.35">
      <c r="B57" s="5"/>
      <c r="C57" s="12"/>
      <c r="D57" s="12"/>
      <c r="E57" s="12"/>
      <c r="F57" s="12"/>
      <c r="G57" s="12"/>
      <c r="H57" s="12"/>
      <c r="I57" s="12"/>
      <c r="J57" s="12"/>
      <c r="K57" s="12"/>
      <c r="L57" s="12"/>
      <c r="M57" s="12"/>
      <c r="N57" s="12"/>
      <c r="O57" s="12"/>
      <c r="P57" s="12"/>
      <c r="Q57" s="12"/>
      <c r="R57" s="12"/>
      <c r="S57" s="12"/>
      <c r="T57" s="6"/>
    </row>
    <row r="58" spans="2:20" x14ac:dyDescent="0.3">
      <c r="B58" s="7"/>
      <c r="C58" s="127" t="s">
        <v>1</v>
      </c>
      <c r="D58" s="127"/>
      <c r="E58" s="127"/>
      <c r="F58" s="127"/>
      <c r="G58" s="152">
        <f>$G$14</f>
        <v>0</v>
      </c>
      <c r="H58" s="153"/>
      <c r="I58" s="153"/>
      <c r="J58" s="153"/>
      <c r="K58" s="153"/>
      <c r="L58" s="153"/>
      <c r="M58" s="153"/>
      <c r="N58" s="153"/>
      <c r="O58" s="154" t="s">
        <v>104</v>
      </c>
      <c r="P58" s="154"/>
      <c r="Q58" s="154"/>
      <c r="R58" s="152">
        <f>$R$14</f>
        <v>0</v>
      </c>
      <c r="S58" s="153"/>
      <c r="T58" s="8"/>
    </row>
    <row r="59" spans="2:20" ht="6.75" customHeight="1" x14ac:dyDescent="0.35">
      <c r="B59" s="7"/>
      <c r="C59" s="87"/>
      <c r="D59" s="87"/>
      <c r="E59" s="87"/>
      <c r="F59" s="87"/>
      <c r="G59" s="87"/>
      <c r="H59" s="87"/>
      <c r="I59" s="87"/>
      <c r="J59" s="87"/>
      <c r="K59" s="87"/>
      <c r="L59" s="87"/>
      <c r="M59" s="87"/>
      <c r="N59" s="87"/>
      <c r="O59" s="87"/>
      <c r="P59" s="87"/>
      <c r="Q59" s="87"/>
      <c r="R59" s="87"/>
      <c r="S59" s="87"/>
      <c r="T59" s="8"/>
    </row>
    <row r="60" spans="2:20" ht="27" customHeight="1" x14ac:dyDescent="0.35">
      <c r="B60" s="7"/>
      <c r="C60" s="191" t="s">
        <v>69</v>
      </c>
      <c r="D60" s="191"/>
      <c r="E60" s="191"/>
      <c r="F60" s="191"/>
      <c r="G60" s="161" t="s">
        <v>41</v>
      </c>
      <c r="H60" s="161"/>
      <c r="I60" s="161"/>
      <c r="J60" s="161"/>
      <c r="K60" s="161"/>
      <c r="L60" s="161"/>
      <c r="M60" s="161"/>
      <c r="N60" s="161"/>
      <c r="O60" s="161"/>
      <c r="P60" s="161"/>
      <c r="Q60" s="161"/>
      <c r="R60" s="161"/>
      <c r="S60" s="161"/>
      <c r="T60" s="8"/>
    </row>
    <row r="61" spans="2:20" ht="10.25" customHeight="1" x14ac:dyDescent="0.35">
      <c r="B61" s="7"/>
      <c r="C61" s="87"/>
      <c r="D61" s="87"/>
      <c r="E61" s="87"/>
      <c r="F61" s="87"/>
      <c r="G61" s="87"/>
      <c r="H61" s="87"/>
      <c r="I61" s="87"/>
      <c r="J61" s="25"/>
      <c r="K61" s="25"/>
      <c r="L61" s="87"/>
      <c r="M61" s="87"/>
      <c r="N61" s="87"/>
      <c r="O61" s="87"/>
      <c r="P61" s="87"/>
      <c r="Q61" s="87"/>
      <c r="R61" s="3"/>
      <c r="S61" s="3"/>
      <c r="T61" s="8"/>
    </row>
    <row r="62" spans="2:20" ht="14.4" customHeight="1" x14ac:dyDescent="0.35">
      <c r="B62" s="7"/>
      <c r="C62" s="155" t="s">
        <v>563</v>
      </c>
      <c r="D62" s="156"/>
      <c r="E62" s="156"/>
      <c r="F62" s="156"/>
      <c r="G62" s="156"/>
      <c r="H62" s="156"/>
      <c r="I62" s="156"/>
      <c r="J62" s="156"/>
      <c r="K62" s="156"/>
      <c r="L62" s="156"/>
      <c r="M62" s="156"/>
      <c r="N62" s="156"/>
      <c r="O62" s="180" t="s">
        <v>106</v>
      </c>
      <c r="P62" s="180"/>
      <c r="Q62" s="161"/>
      <c r="R62" s="161"/>
      <c r="S62" s="161"/>
      <c r="T62" s="8"/>
    </row>
    <row r="63" spans="2:20" ht="10.25" customHeight="1" x14ac:dyDescent="0.35">
      <c r="B63" s="7"/>
      <c r="C63" s="87"/>
      <c r="D63" s="87"/>
      <c r="E63" s="87"/>
      <c r="F63" s="87"/>
      <c r="G63" s="87"/>
      <c r="H63" s="87"/>
      <c r="I63" s="87"/>
      <c r="J63" s="25"/>
      <c r="K63" s="25"/>
      <c r="L63" s="87"/>
      <c r="M63" s="87"/>
      <c r="N63" s="87"/>
      <c r="O63" s="87"/>
      <c r="P63" s="87"/>
      <c r="Q63" s="87"/>
      <c r="R63" s="3"/>
      <c r="S63" s="3"/>
      <c r="T63" s="8"/>
    </row>
    <row r="64" spans="2:20" ht="14.4" customHeight="1" x14ac:dyDescent="0.35">
      <c r="B64" s="7"/>
      <c r="C64" s="159" t="s">
        <v>41</v>
      </c>
      <c r="D64" s="159"/>
      <c r="E64" s="159"/>
      <c r="F64" s="159"/>
      <c r="G64" s="159"/>
      <c r="H64" s="159"/>
      <c r="I64" s="159"/>
      <c r="J64" s="159"/>
      <c r="K64" s="159"/>
      <c r="L64" s="159"/>
      <c r="M64" s="159"/>
      <c r="N64" s="159"/>
      <c r="O64" s="159"/>
      <c r="P64" s="159"/>
      <c r="Q64" s="159"/>
      <c r="R64" s="159"/>
      <c r="S64" s="159"/>
      <c r="T64" s="8"/>
    </row>
    <row r="65" spans="2:39" ht="15" customHeight="1" x14ac:dyDescent="0.35">
      <c r="B65" s="7"/>
      <c r="C65" s="87"/>
      <c r="D65" s="87"/>
      <c r="E65" s="87"/>
      <c r="F65" s="87"/>
      <c r="G65" s="87"/>
      <c r="H65" s="87"/>
      <c r="I65" s="87"/>
      <c r="J65" s="25"/>
      <c r="K65" s="25"/>
      <c r="L65" s="87"/>
      <c r="M65" s="87"/>
      <c r="N65" s="87"/>
      <c r="O65" s="87"/>
      <c r="P65" s="87"/>
      <c r="Q65" s="87"/>
      <c r="R65" s="3"/>
      <c r="S65" s="3"/>
      <c r="T65" s="8"/>
    </row>
    <row r="66" spans="2:39" ht="15" customHeight="1" x14ac:dyDescent="0.3">
      <c r="B66" s="7"/>
      <c r="C66" s="160" t="s">
        <v>67</v>
      </c>
      <c r="D66" s="160"/>
      <c r="E66" s="160"/>
      <c r="F66" s="160"/>
      <c r="G66" s="160"/>
      <c r="H66" s="160"/>
      <c r="I66" s="160"/>
      <c r="J66" s="160"/>
      <c r="K66" s="160"/>
      <c r="L66" s="160"/>
      <c r="M66" s="160"/>
      <c r="N66" s="160"/>
      <c r="O66" s="160"/>
      <c r="P66" s="160"/>
      <c r="Q66" s="160"/>
      <c r="R66" s="160"/>
      <c r="S66" s="160"/>
      <c r="T66" s="8"/>
      <c r="AM66" s="113"/>
    </row>
    <row r="67" spans="2:39" ht="15" customHeight="1" x14ac:dyDescent="0.35">
      <c r="B67" s="7"/>
      <c r="C67" s="157" t="str">
        <f>C21</f>
        <v>Select from drop-down menu</v>
      </c>
      <c r="D67" s="158"/>
      <c r="E67" s="158"/>
      <c r="F67" s="158"/>
      <c r="G67" s="158"/>
      <c r="H67" s="158"/>
      <c r="I67" s="158"/>
      <c r="J67" s="158"/>
      <c r="K67" s="158"/>
      <c r="L67" s="158"/>
      <c r="M67" s="158"/>
      <c r="N67" s="158"/>
      <c r="O67" s="158"/>
      <c r="P67" s="158"/>
      <c r="Q67" s="158"/>
      <c r="R67" s="158"/>
      <c r="S67" s="158"/>
      <c r="T67" s="8"/>
    </row>
    <row r="68" spans="2:39" ht="7.5" customHeight="1" x14ac:dyDescent="0.35">
      <c r="B68" s="7"/>
      <c r="C68" s="87"/>
      <c r="D68" s="87"/>
      <c r="E68" s="87"/>
      <c r="F68" s="87"/>
      <c r="G68" s="87"/>
      <c r="H68" s="87"/>
      <c r="I68" s="87"/>
      <c r="J68" s="25"/>
      <c r="K68" s="25"/>
      <c r="L68" s="87"/>
      <c r="M68" s="87"/>
      <c r="N68" s="87"/>
      <c r="O68" s="87"/>
      <c r="P68" s="87"/>
      <c r="Q68" s="87"/>
      <c r="R68" s="3"/>
      <c r="S68" s="3"/>
      <c r="T68" s="8"/>
    </row>
    <row r="69" spans="2:39" ht="9" customHeight="1" x14ac:dyDescent="0.35">
      <c r="B69" s="7"/>
      <c r="C69" s="44"/>
      <c r="D69" s="23"/>
      <c r="E69" s="23"/>
      <c r="F69" s="23"/>
      <c r="G69" s="23"/>
      <c r="H69" s="23"/>
      <c r="I69" s="23"/>
      <c r="J69" s="45"/>
      <c r="K69" s="45"/>
      <c r="L69" s="23"/>
      <c r="M69" s="23"/>
      <c r="N69" s="23"/>
      <c r="O69" s="23"/>
      <c r="P69" s="23"/>
      <c r="Q69" s="23"/>
      <c r="R69" s="14"/>
      <c r="S69" s="15"/>
      <c r="T69" s="8"/>
    </row>
    <row r="70" spans="2:39" x14ac:dyDescent="0.35">
      <c r="B70" s="7"/>
      <c r="C70" s="46" t="s">
        <v>95</v>
      </c>
      <c r="D70" s="128" t="s">
        <v>4</v>
      </c>
      <c r="E70" s="128"/>
      <c r="F70" s="128"/>
      <c r="G70" s="128"/>
      <c r="H70" s="128"/>
      <c r="I70" s="128"/>
      <c r="J70" s="164"/>
      <c r="K70" s="164"/>
      <c r="L70" s="128" t="s">
        <v>100</v>
      </c>
      <c r="M70" s="128"/>
      <c r="N70" s="128"/>
      <c r="O70" s="128"/>
      <c r="P70" s="128"/>
      <c r="Q70" s="128"/>
      <c r="R70" s="128"/>
      <c r="S70" s="167"/>
      <c r="T70" s="8"/>
    </row>
    <row r="71" spans="2:39" ht="8" customHeight="1" x14ac:dyDescent="0.35">
      <c r="B71" s="7"/>
      <c r="C71" s="16"/>
      <c r="D71" s="87"/>
      <c r="E71" s="87"/>
      <c r="F71" s="87"/>
      <c r="G71" s="87"/>
      <c r="H71" s="87"/>
      <c r="I71" s="87"/>
      <c r="J71" s="25"/>
      <c r="K71" s="25"/>
      <c r="L71" s="87"/>
      <c r="M71" s="87"/>
      <c r="N71" s="87"/>
      <c r="O71" s="87"/>
      <c r="P71" s="87"/>
      <c r="Q71" s="87"/>
      <c r="R71" s="3"/>
      <c r="S71" s="17"/>
      <c r="T71" s="8"/>
    </row>
    <row r="72" spans="2:39" ht="9" customHeight="1" x14ac:dyDescent="0.35">
      <c r="B72" s="7"/>
      <c r="C72" s="44"/>
      <c r="D72" s="23"/>
      <c r="E72" s="23"/>
      <c r="F72" s="23"/>
      <c r="G72" s="23"/>
      <c r="H72" s="23"/>
      <c r="I72" s="23"/>
      <c r="J72" s="45"/>
      <c r="K72" s="45"/>
      <c r="L72" s="23"/>
      <c r="M72" s="23"/>
      <c r="N72" s="23"/>
      <c r="O72" s="23"/>
      <c r="P72" s="23"/>
      <c r="Q72" s="23"/>
      <c r="R72" s="14"/>
      <c r="S72" s="15"/>
      <c r="T72" s="8"/>
    </row>
    <row r="73" spans="2:39" x14ac:dyDescent="0.35">
      <c r="B73" s="7"/>
      <c r="C73" s="16"/>
      <c r="D73" s="163" t="s">
        <v>7</v>
      </c>
      <c r="E73" s="163"/>
      <c r="F73" s="163"/>
      <c r="G73" s="163"/>
      <c r="H73" s="163"/>
      <c r="I73" s="162">
        <f>$I$25</f>
        <v>0</v>
      </c>
      <c r="J73" s="162"/>
      <c r="K73" s="162"/>
      <c r="L73" s="162"/>
      <c r="M73" s="162"/>
      <c r="N73" s="162"/>
      <c r="O73" s="162"/>
      <c r="P73" s="162"/>
      <c r="Q73" s="87"/>
      <c r="R73" s="87"/>
      <c r="S73" s="18"/>
      <c r="T73" s="8"/>
    </row>
    <row r="74" spans="2:39" ht="8" customHeight="1" x14ac:dyDescent="0.35">
      <c r="B74" s="7"/>
      <c r="C74" s="16"/>
      <c r="D74" s="87"/>
      <c r="E74" s="87"/>
      <c r="F74" s="87"/>
      <c r="G74" s="87"/>
      <c r="H74" s="87"/>
      <c r="I74" s="87"/>
      <c r="J74" s="25"/>
      <c r="K74" s="25"/>
      <c r="L74" s="87"/>
      <c r="M74" s="87"/>
      <c r="N74" s="87"/>
      <c r="O74" s="87"/>
      <c r="P74" s="87"/>
      <c r="Q74" s="87"/>
      <c r="R74" s="3"/>
      <c r="S74" s="17"/>
      <c r="T74" s="8"/>
    </row>
    <row r="75" spans="2:39" ht="14" customHeight="1" x14ac:dyDescent="0.35">
      <c r="B75" s="7"/>
      <c r="C75" s="16"/>
      <c r="D75" s="128" t="s">
        <v>3</v>
      </c>
      <c r="E75" s="128"/>
      <c r="F75" s="128"/>
      <c r="G75" s="128"/>
      <c r="H75" s="128"/>
      <c r="I75" s="128"/>
      <c r="J75" s="210"/>
      <c r="K75" s="210"/>
      <c r="L75" s="128" t="s">
        <v>6</v>
      </c>
      <c r="M75" s="128"/>
      <c r="N75" s="87"/>
      <c r="O75" s="87"/>
      <c r="P75" s="87"/>
      <c r="Q75" s="87"/>
      <c r="R75" s="87"/>
      <c r="S75" s="18"/>
      <c r="T75" s="8"/>
    </row>
    <row r="76" spans="2:39" ht="8" customHeight="1" x14ac:dyDescent="0.35">
      <c r="B76" s="7"/>
      <c r="C76" s="16"/>
      <c r="D76" s="87"/>
      <c r="E76" s="87"/>
      <c r="F76" s="87"/>
      <c r="G76" s="87"/>
      <c r="H76" s="87"/>
      <c r="I76" s="87"/>
      <c r="J76" s="25"/>
      <c r="K76" s="25"/>
      <c r="L76" s="87"/>
      <c r="M76" s="87"/>
      <c r="N76" s="87"/>
      <c r="O76" s="87"/>
      <c r="P76" s="87"/>
      <c r="Q76" s="87"/>
      <c r="R76" s="3"/>
      <c r="S76" s="17"/>
      <c r="T76" s="8"/>
    </row>
    <row r="77" spans="2:39" x14ac:dyDescent="0.35">
      <c r="B77" s="7"/>
      <c r="C77" s="46" t="s">
        <v>96</v>
      </c>
      <c r="D77" s="128" t="s">
        <v>10</v>
      </c>
      <c r="E77" s="128"/>
      <c r="F77" s="128"/>
      <c r="G77" s="128"/>
      <c r="H77" s="128"/>
      <c r="I77" s="128"/>
      <c r="J77" s="164"/>
      <c r="K77" s="164"/>
      <c r="L77" s="128" t="s">
        <v>100</v>
      </c>
      <c r="M77" s="128"/>
      <c r="N77" s="128"/>
      <c r="O77" s="128"/>
      <c r="P77" s="128"/>
      <c r="Q77" s="128"/>
      <c r="R77" s="128"/>
      <c r="S77" s="167"/>
      <c r="T77" s="8"/>
    </row>
    <row r="78" spans="2:39" ht="8" customHeight="1" x14ac:dyDescent="0.35">
      <c r="B78" s="7"/>
      <c r="C78" s="16"/>
      <c r="D78" s="87"/>
      <c r="E78" s="87"/>
      <c r="F78" s="87"/>
      <c r="G78" s="87"/>
      <c r="H78" s="87"/>
      <c r="I78" s="87"/>
      <c r="J78" s="25"/>
      <c r="K78" s="25"/>
      <c r="L78" s="87"/>
      <c r="M78" s="87"/>
      <c r="N78" s="87"/>
      <c r="O78" s="87"/>
      <c r="P78" s="87"/>
      <c r="Q78" s="87"/>
      <c r="R78" s="3"/>
      <c r="S78" s="17"/>
      <c r="T78" s="8"/>
    </row>
    <row r="79" spans="2:39" x14ac:dyDescent="0.35">
      <c r="B79" s="7"/>
      <c r="C79" s="46" t="s">
        <v>97</v>
      </c>
      <c r="D79" s="128" t="s">
        <v>11</v>
      </c>
      <c r="E79" s="128"/>
      <c r="F79" s="128"/>
      <c r="G79" s="128"/>
      <c r="H79" s="128"/>
      <c r="I79" s="128"/>
      <c r="J79" s="164"/>
      <c r="K79" s="164"/>
      <c r="L79" s="128" t="s">
        <v>100</v>
      </c>
      <c r="M79" s="128"/>
      <c r="N79" s="128"/>
      <c r="O79" s="128"/>
      <c r="P79" s="128"/>
      <c r="Q79" s="128"/>
      <c r="R79" s="128"/>
      <c r="S79" s="167"/>
      <c r="T79" s="8"/>
    </row>
    <row r="80" spans="2:39" ht="8" customHeight="1" x14ac:dyDescent="0.35">
      <c r="B80" s="7"/>
      <c r="C80" s="16"/>
      <c r="D80" s="87"/>
      <c r="E80" s="87"/>
      <c r="F80" s="87"/>
      <c r="G80" s="87"/>
      <c r="H80" s="87"/>
      <c r="I80" s="87"/>
      <c r="J80" s="25"/>
      <c r="K80" s="25"/>
      <c r="L80" s="87"/>
      <c r="M80" s="87"/>
      <c r="N80" s="87"/>
      <c r="O80" s="87"/>
      <c r="P80" s="87"/>
      <c r="Q80" s="87"/>
      <c r="R80" s="3"/>
      <c r="S80" s="17"/>
      <c r="T80" s="8"/>
    </row>
    <row r="81" spans="2:20" ht="14.25" customHeight="1" x14ac:dyDescent="0.35">
      <c r="B81" s="7"/>
      <c r="C81" s="51" t="s">
        <v>98</v>
      </c>
      <c r="D81" s="195" t="str">
        <f>IF(OR($C$67="620.04 - Medium Stone Fill", $C$67="620.05 - Heavy Stone Fill", $C$67="620.06 - Rip Rap Stone"), "Additional Charge (1 + Miles) for Hauling of Material", "No Additional Charge for Hauling needed")</f>
        <v>No Additional Charge for Hauling needed</v>
      </c>
      <c r="E81" s="195"/>
      <c r="F81" s="195"/>
      <c r="G81" s="195"/>
      <c r="H81" s="195"/>
      <c r="I81" s="195"/>
      <c r="J81" s="195"/>
      <c r="K81" s="195"/>
      <c r="L81" s="3"/>
      <c r="M81" s="3"/>
      <c r="N81" s="3"/>
      <c r="O81" s="3"/>
      <c r="P81" s="3"/>
      <c r="Q81" s="3"/>
      <c r="R81" s="3"/>
      <c r="S81" s="17"/>
      <c r="T81" s="8"/>
    </row>
    <row r="82" spans="2:20" x14ac:dyDescent="0.35">
      <c r="B82" s="7"/>
      <c r="C82" s="19"/>
      <c r="D82" s="168" t="str">
        <f>IF(OR($C$67="620.04 - Medium Stone Fill",$C$67="620.05 - Heavy Stone Fill",$C$67="620.06 - Rip Rap Stone"),$C$67,"(620.04, 620.05, 620.06)")</f>
        <v>(620.04, 620.05, 620.06)</v>
      </c>
      <c r="E82" s="168"/>
      <c r="F82" s="168"/>
      <c r="G82" s="168"/>
      <c r="H82" s="85" t="s">
        <v>107</v>
      </c>
      <c r="I82" s="86" t="s">
        <v>108</v>
      </c>
      <c r="J82" s="164"/>
      <c r="K82" s="164"/>
      <c r="L82" s="128" t="s">
        <v>100</v>
      </c>
      <c r="M82" s="128"/>
      <c r="N82" s="128"/>
      <c r="O82" s="128"/>
      <c r="P82" s="128"/>
      <c r="Q82" s="128"/>
      <c r="R82" s="128"/>
      <c r="S82" s="167"/>
      <c r="T82" s="8"/>
    </row>
    <row r="83" spans="2:20" ht="8" customHeight="1" x14ac:dyDescent="0.35">
      <c r="B83" s="7"/>
      <c r="C83" s="16"/>
      <c r="D83" s="87"/>
      <c r="E83" s="87"/>
      <c r="F83" s="87"/>
      <c r="G83" s="87"/>
      <c r="H83" s="87"/>
      <c r="I83" s="87"/>
      <c r="J83" s="25"/>
      <c r="K83" s="25"/>
      <c r="L83" s="87"/>
      <c r="M83" s="87"/>
      <c r="N83" s="87"/>
      <c r="O83" s="87"/>
      <c r="P83" s="87"/>
      <c r="Q83" s="87"/>
      <c r="R83" s="3"/>
      <c r="S83" s="17"/>
      <c r="T83" s="8"/>
    </row>
    <row r="84" spans="2:20" x14ac:dyDescent="0.35">
      <c r="B84" s="7"/>
      <c r="C84" s="27" t="s">
        <v>99</v>
      </c>
      <c r="D84" s="165" t="s">
        <v>101</v>
      </c>
      <c r="E84" s="165"/>
      <c r="F84" s="165"/>
      <c r="G84" s="165"/>
      <c r="H84" s="165"/>
      <c r="I84" s="165"/>
      <c r="J84" s="165"/>
      <c r="K84" s="165"/>
      <c r="L84" s="165"/>
      <c r="M84" s="165"/>
      <c r="N84" s="165"/>
      <c r="O84" s="138" t="str">
        <f>IF($I$73="Delivered by Vendor (Hauling Charge)",IF(OR($C$67="620.04 - Medium Stone Fill", $C$67="620.05 - Heavy Stone Fill", $C$67="620.06 - Rip Rap Stone"), $J$77+(($J$79+$J$82)*($J$75-1)), $J$77+($J$79*($J$75-1))),"Not Applicable")</f>
        <v>Not Applicable</v>
      </c>
      <c r="P84" s="138"/>
      <c r="Q84" s="138"/>
      <c r="R84" s="165" t="s">
        <v>5</v>
      </c>
      <c r="S84" s="166"/>
      <c r="T84" s="8"/>
    </row>
    <row r="85" spans="2:20" ht="6.5" customHeight="1" x14ac:dyDescent="0.35">
      <c r="B85" s="7"/>
      <c r="C85" s="2"/>
      <c r="D85" s="87"/>
      <c r="E85" s="87"/>
      <c r="F85" s="87"/>
      <c r="G85" s="87"/>
      <c r="H85" s="87"/>
      <c r="I85" s="87"/>
      <c r="J85" s="25"/>
      <c r="K85" s="25"/>
      <c r="L85" s="87"/>
      <c r="M85" s="87"/>
      <c r="N85" s="87"/>
      <c r="O85" s="87"/>
      <c r="P85" s="87"/>
      <c r="Q85" s="87"/>
      <c r="R85" s="3"/>
      <c r="S85" s="3"/>
      <c r="T85" s="8"/>
    </row>
    <row r="86" spans="2:20" ht="9.65" customHeight="1" x14ac:dyDescent="0.35">
      <c r="B86" s="7"/>
      <c r="C86" s="13"/>
      <c r="D86" s="23"/>
      <c r="E86" s="23"/>
      <c r="F86" s="23"/>
      <c r="G86" s="23"/>
      <c r="H86" s="23"/>
      <c r="I86" s="23"/>
      <c r="J86" s="45"/>
      <c r="K86" s="45"/>
      <c r="L86" s="23"/>
      <c r="M86" s="23"/>
      <c r="N86" s="23"/>
      <c r="O86" s="23"/>
      <c r="P86" s="23"/>
      <c r="Q86" s="23"/>
      <c r="R86" s="14"/>
      <c r="S86" s="15"/>
      <c r="T86" s="8"/>
    </row>
    <row r="87" spans="2:20" x14ac:dyDescent="0.35">
      <c r="B87" s="7"/>
      <c r="C87" s="46" t="s">
        <v>102</v>
      </c>
      <c r="D87" s="128" t="s">
        <v>8</v>
      </c>
      <c r="E87" s="128"/>
      <c r="F87" s="128"/>
      <c r="G87" s="133">
        <f>$I$23</f>
        <v>0</v>
      </c>
      <c r="H87" s="133"/>
      <c r="I87" s="133"/>
      <c r="J87" s="87" t="s">
        <v>12</v>
      </c>
      <c r="K87" s="87"/>
      <c r="L87" s="87"/>
      <c r="M87" s="87"/>
      <c r="N87" s="87"/>
      <c r="O87" s="87"/>
      <c r="P87" s="87"/>
      <c r="Q87" s="87"/>
      <c r="R87" s="87"/>
      <c r="S87" s="18"/>
      <c r="T87" s="8"/>
    </row>
    <row r="88" spans="2:20" ht="8" customHeight="1" x14ac:dyDescent="0.35">
      <c r="B88" s="7"/>
      <c r="C88" s="47"/>
      <c r="D88" s="9"/>
      <c r="E88" s="9"/>
      <c r="F88" s="9"/>
      <c r="G88" s="9"/>
      <c r="H88" s="9"/>
      <c r="I88" s="9"/>
      <c r="J88" s="48"/>
      <c r="K88" s="48"/>
      <c r="L88" s="9"/>
      <c r="M88" s="9"/>
      <c r="N88" s="9"/>
      <c r="O88" s="9"/>
      <c r="P88" s="9"/>
      <c r="Q88" s="9"/>
      <c r="R88" s="49"/>
      <c r="S88" s="50"/>
      <c r="T88" s="8"/>
    </row>
    <row r="89" spans="2:20" ht="9" customHeight="1" thickBot="1" x14ac:dyDescent="0.4">
      <c r="B89" s="10"/>
      <c r="C89" s="4"/>
      <c r="D89" s="4"/>
      <c r="E89" s="4"/>
      <c r="F89" s="4"/>
      <c r="G89" s="4"/>
      <c r="H89" s="4"/>
      <c r="I89" s="4"/>
      <c r="J89" s="20"/>
      <c r="K89" s="20"/>
      <c r="L89" s="4"/>
      <c r="M89" s="4"/>
      <c r="N89" s="4"/>
      <c r="O89" s="4"/>
      <c r="P89" s="4"/>
      <c r="Q89" s="4"/>
      <c r="R89" s="21"/>
      <c r="S89" s="21"/>
      <c r="T89" s="11"/>
    </row>
    <row r="90" spans="2:20" ht="8" customHeight="1" x14ac:dyDescent="0.35">
      <c r="B90" s="7"/>
      <c r="C90" s="87"/>
      <c r="D90" s="87"/>
      <c r="E90" s="87"/>
      <c r="F90" s="87"/>
      <c r="G90" s="87"/>
      <c r="H90" s="87"/>
      <c r="I90" s="87"/>
      <c r="J90" s="25"/>
      <c r="K90" s="25"/>
      <c r="L90" s="87"/>
      <c r="M90" s="87"/>
      <c r="N90" s="87"/>
      <c r="O90" s="87"/>
      <c r="P90" s="87"/>
      <c r="Q90" s="87"/>
      <c r="R90" s="3"/>
      <c r="S90" s="3"/>
      <c r="T90" s="8"/>
    </row>
    <row r="91" spans="2:20" ht="14.4" customHeight="1" x14ac:dyDescent="0.35">
      <c r="B91" s="7"/>
      <c r="C91" s="140" t="s">
        <v>581</v>
      </c>
      <c r="D91" s="141"/>
      <c r="E91" s="141"/>
      <c r="F91" s="141"/>
      <c r="G91" s="141"/>
      <c r="H91" s="141"/>
      <c r="I91" s="141"/>
      <c r="J91" s="141"/>
      <c r="K91" s="141"/>
      <c r="L91" s="141"/>
      <c r="M91" s="141"/>
      <c r="N91" s="141"/>
      <c r="O91" s="142"/>
      <c r="P91" s="134" t="e">
        <f>IF($I$73="Picked up by User (No Hauling Charge)",(J70*P38*G87), (J70+O84)*P38*G87)</f>
        <v>#VALUE!</v>
      </c>
      <c r="Q91" s="135"/>
      <c r="R91" s="135"/>
      <c r="S91" s="136"/>
      <c r="T91" s="8"/>
    </row>
    <row r="92" spans="2:20" ht="30" customHeight="1" x14ac:dyDescent="0.35">
      <c r="B92" s="7"/>
      <c r="C92" s="143"/>
      <c r="D92" s="144"/>
      <c r="E92" s="144"/>
      <c r="F92" s="144"/>
      <c r="G92" s="144"/>
      <c r="H92" s="144"/>
      <c r="I92" s="144"/>
      <c r="J92" s="144"/>
      <c r="K92" s="144"/>
      <c r="L92" s="144"/>
      <c r="M92" s="144"/>
      <c r="N92" s="144"/>
      <c r="O92" s="145"/>
      <c r="P92" s="137"/>
      <c r="Q92" s="138"/>
      <c r="R92" s="138"/>
      <c r="S92" s="139"/>
      <c r="T92" s="8"/>
    </row>
    <row r="93" spans="2:20" x14ac:dyDescent="0.35">
      <c r="B93" s="7"/>
      <c r="C93" s="87"/>
      <c r="D93" s="24"/>
      <c r="S93" s="87"/>
      <c r="T93" s="8"/>
    </row>
    <row r="94" spans="2:20" x14ac:dyDescent="0.35">
      <c r="B94" s="7"/>
      <c r="C94" s="32"/>
      <c r="D94" s="30"/>
      <c r="E94" s="30"/>
      <c r="F94" s="30"/>
      <c r="G94" s="30"/>
      <c r="H94" s="30"/>
      <c r="I94" s="23"/>
      <c r="J94" s="23"/>
      <c r="K94" s="28"/>
      <c r="L94" s="28"/>
      <c r="M94" s="33"/>
      <c r="N94" s="28"/>
      <c r="O94" s="28"/>
      <c r="P94" s="34"/>
      <c r="Q94" s="23"/>
      <c r="R94" s="34"/>
      <c r="S94" s="35"/>
      <c r="T94" s="8"/>
    </row>
    <row r="95" spans="2:20" ht="24" customHeight="1" x14ac:dyDescent="0.35">
      <c r="B95" s="7"/>
      <c r="C95" s="147" t="s">
        <v>69</v>
      </c>
      <c r="D95" s="148"/>
      <c r="E95" s="148"/>
      <c r="F95" s="148"/>
      <c r="G95" s="149" t="str">
        <f>G60</f>
        <v>Select from the drop-down menu</v>
      </c>
      <c r="H95" s="150"/>
      <c r="I95" s="150"/>
      <c r="J95" s="150"/>
      <c r="K95" s="150"/>
      <c r="L95" s="150"/>
      <c r="M95" s="150"/>
      <c r="N95" s="150"/>
      <c r="O95" s="150"/>
      <c r="P95" s="150"/>
      <c r="Q95" s="150"/>
      <c r="R95" s="150"/>
      <c r="S95" s="151"/>
      <c r="T95" s="8"/>
    </row>
    <row r="96" spans="2:20" x14ac:dyDescent="0.35">
      <c r="B96" s="7"/>
      <c r="C96" s="19"/>
      <c r="D96" s="24"/>
      <c r="E96" s="87"/>
      <c r="F96" s="87"/>
      <c r="G96" s="87"/>
      <c r="H96" s="87"/>
      <c r="I96" s="87"/>
      <c r="J96" s="87"/>
      <c r="K96" s="87"/>
      <c r="L96" s="87"/>
      <c r="M96" s="87"/>
      <c r="N96" s="87"/>
      <c r="O96" s="87"/>
      <c r="P96" s="87"/>
      <c r="Q96" s="87"/>
      <c r="R96" s="87"/>
      <c r="S96" s="18"/>
      <c r="T96" s="8"/>
    </row>
    <row r="97" spans="2:43" ht="24" customHeight="1" x14ac:dyDescent="0.35">
      <c r="B97" s="7"/>
      <c r="C97" s="146" t="s">
        <v>9</v>
      </c>
      <c r="D97" s="128"/>
      <c r="E97" s="128"/>
      <c r="F97" s="87"/>
      <c r="G97" s="161"/>
      <c r="H97" s="161"/>
      <c r="I97" s="161"/>
      <c r="J97" s="161"/>
      <c r="K97" s="161"/>
      <c r="L97" s="161"/>
      <c r="M97" s="161"/>
      <c r="N97" s="161"/>
      <c r="O97" s="161"/>
      <c r="P97" s="130" t="s">
        <v>0</v>
      </c>
      <c r="Q97" s="130"/>
      <c r="R97" s="131"/>
      <c r="S97" s="132"/>
      <c r="T97" s="8"/>
    </row>
    <row r="98" spans="2:43" x14ac:dyDescent="0.35">
      <c r="B98" s="7"/>
      <c r="C98" s="19"/>
      <c r="D98" s="24"/>
      <c r="E98" s="87"/>
      <c r="F98" s="87"/>
      <c r="G98" s="87"/>
      <c r="H98" s="87"/>
      <c r="I98" s="87"/>
      <c r="J98" s="87"/>
      <c r="K98" s="87"/>
      <c r="L98" s="87"/>
      <c r="M98" s="87"/>
      <c r="N98" s="87"/>
      <c r="O98" s="87"/>
      <c r="P98" s="87"/>
      <c r="Q98" s="87"/>
      <c r="R98" s="87"/>
      <c r="S98" s="18"/>
      <c r="T98" s="8"/>
    </row>
    <row r="99" spans="2:43" ht="24" customHeight="1" x14ac:dyDescent="0.35">
      <c r="B99" s="7"/>
      <c r="C99" s="146" t="s">
        <v>71</v>
      </c>
      <c r="D99" s="128"/>
      <c r="E99" s="128"/>
      <c r="F99" s="128"/>
      <c r="G99" s="198"/>
      <c r="H99" s="198"/>
      <c r="I99" s="198"/>
      <c r="J99" s="198"/>
      <c r="K99" s="198"/>
      <c r="L99" s="198"/>
      <c r="M99" s="198"/>
      <c r="N99" s="198"/>
      <c r="O99" s="198"/>
      <c r="P99" s="198"/>
      <c r="Q99" s="198"/>
      <c r="R99" s="198"/>
      <c r="S99" s="36"/>
      <c r="T99" s="8"/>
    </row>
    <row r="100" spans="2:43" x14ac:dyDescent="0.35">
      <c r="B100" s="7"/>
      <c r="C100" s="37"/>
      <c r="D100" s="38"/>
      <c r="E100" s="38"/>
      <c r="F100" s="38"/>
      <c r="G100" s="38"/>
      <c r="H100" s="38"/>
      <c r="I100" s="38"/>
      <c r="J100" s="38"/>
      <c r="K100" s="38"/>
      <c r="L100" s="38"/>
      <c r="M100" s="38"/>
      <c r="N100" s="38"/>
      <c r="O100" s="38"/>
      <c r="P100" s="39"/>
      <c r="Q100" s="39"/>
      <c r="R100" s="39"/>
      <c r="S100" s="40"/>
      <c r="T100" s="8"/>
    </row>
    <row r="101" spans="2:43" ht="8" customHeight="1" thickBot="1" x14ac:dyDescent="0.4">
      <c r="B101" s="10"/>
      <c r="C101" s="4"/>
      <c r="D101" s="4"/>
      <c r="E101" s="4"/>
      <c r="F101" s="4"/>
      <c r="G101" s="4"/>
      <c r="H101" s="4"/>
      <c r="I101" s="4"/>
      <c r="J101" s="20"/>
      <c r="K101" s="20"/>
      <c r="L101" s="4"/>
      <c r="M101" s="4"/>
      <c r="N101" s="4"/>
      <c r="O101" s="4"/>
      <c r="P101" s="4"/>
      <c r="Q101" s="4"/>
      <c r="R101" s="21"/>
      <c r="S101" s="21"/>
      <c r="T101" s="11"/>
    </row>
    <row r="103" spans="2:43" x14ac:dyDescent="0.3">
      <c r="V103" s="93" t="s">
        <v>37</v>
      </c>
      <c r="W103" s="93" t="s">
        <v>13</v>
      </c>
      <c r="X103" s="94" t="s">
        <v>38</v>
      </c>
      <c r="Z103" s="31"/>
      <c r="AA103" s="93" t="s">
        <v>39</v>
      </c>
      <c r="AD103" s="31" t="s">
        <v>66</v>
      </c>
      <c r="AH103" s="77" t="s">
        <v>344</v>
      </c>
      <c r="AI103" s="93" t="s">
        <v>570</v>
      </c>
    </row>
    <row r="104" spans="2:43" x14ac:dyDescent="0.3">
      <c r="V104" s="29" t="s">
        <v>21</v>
      </c>
      <c r="W104" s="29">
        <v>1</v>
      </c>
      <c r="X104" s="56">
        <v>2021</v>
      </c>
      <c r="Y104" s="53" t="s">
        <v>564</v>
      </c>
      <c r="Z104" s="1" t="s">
        <v>565</v>
      </c>
      <c r="AA104" s="42" t="s">
        <v>94</v>
      </c>
      <c r="AB104" s="42"/>
      <c r="AC104" s="42"/>
      <c r="AD104" s="1" t="s">
        <v>41</v>
      </c>
      <c r="AE104" s="42" t="s">
        <v>342</v>
      </c>
      <c r="AF104" s="42" t="s">
        <v>343</v>
      </c>
      <c r="AG104" s="42" t="s">
        <v>439</v>
      </c>
      <c r="AH104" s="77" t="s">
        <v>41</v>
      </c>
      <c r="AI104" s="93" t="s">
        <v>41</v>
      </c>
      <c r="AJ104" s="42"/>
      <c r="AK104" s="42"/>
      <c r="AL104" s="42"/>
      <c r="AM104" s="42"/>
      <c r="AN104" s="42"/>
      <c r="AO104" s="42"/>
      <c r="AP104" s="42"/>
      <c r="AQ104" s="42"/>
    </row>
    <row r="105" spans="2:43" x14ac:dyDescent="0.3">
      <c r="V105" s="29" t="s">
        <v>22</v>
      </c>
      <c r="W105" s="29">
        <v>2</v>
      </c>
      <c r="X105" s="56">
        <v>2022</v>
      </c>
      <c r="Y105" s="54" t="s">
        <v>566</v>
      </c>
      <c r="Z105" s="57" t="s">
        <v>72</v>
      </c>
      <c r="AA105" s="43" t="str">
        <f>_xlfn.CONCAT(Y105," - ",Z105)</f>
        <v>203.06 - Select Fill</v>
      </c>
      <c r="AB105" s="67" t="s">
        <v>345</v>
      </c>
      <c r="AC105" s="42" t="s">
        <v>346</v>
      </c>
      <c r="AD105" s="95" t="str">
        <f>_xlfn.CONCAT(AB105," - ",AC105)</f>
        <v>PC69332 - Adironadack Natural Resources, LLC</v>
      </c>
      <c r="AE105" s="42" t="s">
        <v>213</v>
      </c>
      <c r="AF105" s="42" t="s">
        <v>396</v>
      </c>
      <c r="AG105" s="42" t="s">
        <v>440</v>
      </c>
      <c r="AH105" s="76" t="str">
        <f t="shared" ref="AH105:AH168" si="0">CONCATENATE(AE105, " - ",(AF105), " - ", AG105)</f>
        <v>2-9F - Adirondack Natural Resources, LLC - 410 State Highway 30</v>
      </c>
      <c r="AI105" s="1" t="s">
        <v>571</v>
      </c>
      <c r="AJ105" s="42"/>
      <c r="AK105" s="42"/>
      <c r="AL105" s="42"/>
      <c r="AM105" s="42"/>
      <c r="AN105" s="42"/>
      <c r="AO105" s="42"/>
      <c r="AP105" s="42"/>
      <c r="AQ105" s="42"/>
    </row>
    <row r="106" spans="2:43" x14ac:dyDescent="0.3">
      <c r="V106" s="29" t="s">
        <v>23</v>
      </c>
      <c r="W106" s="29">
        <v>3</v>
      </c>
      <c r="X106" s="56">
        <v>2023</v>
      </c>
      <c r="Y106" s="54">
        <v>203.07</v>
      </c>
      <c r="Z106" s="57" t="s">
        <v>73</v>
      </c>
      <c r="AA106" s="43" t="str">
        <f t="shared" ref="AA106:AA147" si="1">_xlfn.CONCAT(Y106," - ",Z106)</f>
        <v>203.07 - Select Granular Fill</v>
      </c>
      <c r="AB106" s="96" t="s">
        <v>347</v>
      </c>
      <c r="AC106" s="58" t="s">
        <v>109</v>
      </c>
      <c r="AD106" s="95" t="str">
        <f t="shared" ref="AD106:AD149" si="2">_xlfn.CONCAT(AB106," - ",AC106)</f>
        <v>PC69333 - Barre Stone Products Inc</v>
      </c>
      <c r="AE106" s="42" t="s">
        <v>214</v>
      </c>
      <c r="AF106" s="42" t="s">
        <v>396</v>
      </c>
      <c r="AG106" s="42" t="s">
        <v>440</v>
      </c>
      <c r="AH106" s="76" t="str">
        <f t="shared" si="0"/>
        <v>2-9G - Adirondack Natural Resources, LLC - 410 State Highway 30</v>
      </c>
      <c r="AI106" s="1" t="s">
        <v>572</v>
      </c>
      <c r="AJ106" s="42"/>
      <c r="AK106" s="42"/>
      <c r="AL106" s="42"/>
      <c r="AM106" s="42"/>
      <c r="AN106" s="42"/>
      <c r="AO106" s="42"/>
      <c r="AP106" s="42"/>
      <c r="AQ106" s="42"/>
    </row>
    <row r="107" spans="2:43" x14ac:dyDescent="0.3">
      <c r="V107" s="29" t="s">
        <v>24</v>
      </c>
      <c r="W107" s="29">
        <v>4</v>
      </c>
      <c r="X107" s="56">
        <v>2024</v>
      </c>
      <c r="Y107" s="54" t="s">
        <v>161</v>
      </c>
      <c r="Z107" s="57" t="s">
        <v>160</v>
      </c>
      <c r="AA107" s="43" t="str">
        <f t="shared" si="1"/>
        <v>203.20 - Select Granular Fill (Sub-grade)</v>
      </c>
      <c r="AB107" s="96" t="s">
        <v>349</v>
      </c>
      <c r="AC107" s="58" t="s">
        <v>110</v>
      </c>
      <c r="AD107" s="95" t="str">
        <f t="shared" si="2"/>
        <v>PC69334 - Barrett Paving Materials Inc</v>
      </c>
      <c r="AE107" s="42" t="s">
        <v>397</v>
      </c>
      <c r="AF107" s="42" t="s">
        <v>396</v>
      </c>
      <c r="AG107" s="42" t="s">
        <v>440</v>
      </c>
      <c r="AH107" s="76" t="str">
        <f t="shared" si="0"/>
        <v>2-17-R - Adirondack Natural Resources, LLC - 410 State Highway 30</v>
      </c>
      <c r="AI107" s="42"/>
      <c r="AJ107" s="42"/>
      <c r="AK107" s="42"/>
      <c r="AL107" s="42"/>
      <c r="AM107" s="42"/>
      <c r="AN107" s="42"/>
      <c r="AO107" s="42"/>
      <c r="AP107" s="42"/>
      <c r="AQ107" s="42"/>
    </row>
    <row r="108" spans="2:43" x14ac:dyDescent="0.3">
      <c r="V108" s="29" t="s">
        <v>25</v>
      </c>
      <c r="W108" s="29">
        <v>5</v>
      </c>
      <c r="X108" s="29"/>
      <c r="Y108" s="54">
        <v>304.11</v>
      </c>
      <c r="Z108" s="57" t="s">
        <v>74</v>
      </c>
      <c r="AA108" s="43" t="str">
        <f t="shared" si="1"/>
        <v>304.11 - Type 1 Sub-base Coarse</v>
      </c>
      <c r="AB108" s="68" t="s">
        <v>348</v>
      </c>
      <c r="AC108" s="1" t="s">
        <v>350</v>
      </c>
      <c r="AD108" s="95" t="str">
        <f t="shared" si="2"/>
        <v>PC69335 - Boru Holdings, LLC</v>
      </c>
      <c r="AE108" s="69" t="s">
        <v>164</v>
      </c>
      <c r="AF108" s="61" t="s">
        <v>163</v>
      </c>
      <c r="AG108" s="42" t="s">
        <v>441</v>
      </c>
      <c r="AH108" s="76" t="str">
        <f t="shared" si="0"/>
        <v>4-18R - Barre Stone Products, Inc. - 14120 West Lee Road</v>
      </c>
      <c r="AI108" s="42"/>
      <c r="AJ108" s="42"/>
      <c r="AK108" s="42"/>
      <c r="AL108" s="42"/>
      <c r="AM108" s="42"/>
      <c r="AN108" s="42"/>
      <c r="AO108" s="42"/>
      <c r="AP108" s="42"/>
      <c r="AQ108" s="42"/>
    </row>
    <row r="109" spans="2:43" ht="28.5" thickBot="1" x14ac:dyDescent="0.35">
      <c r="V109" s="29" t="s">
        <v>26</v>
      </c>
      <c r="W109" s="29">
        <v>6</v>
      </c>
      <c r="X109" s="29"/>
      <c r="Y109" s="54">
        <v>304.12</v>
      </c>
      <c r="Z109" s="57" t="s">
        <v>75</v>
      </c>
      <c r="AA109" s="43" t="str">
        <f t="shared" si="1"/>
        <v>304.12 - Type 2 Sub-base Coarse</v>
      </c>
      <c r="AB109" s="96" t="s">
        <v>351</v>
      </c>
      <c r="AC109" s="59" t="s">
        <v>111</v>
      </c>
      <c r="AD109" s="95" t="str">
        <f t="shared" si="2"/>
        <v>PC69336 - Callanan Industries Inc 
D/B/A Iroquois Rock Products</v>
      </c>
      <c r="AE109" s="69" t="s">
        <v>165</v>
      </c>
      <c r="AF109" s="61" t="s">
        <v>163</v>
      </c>
      <c r="AG109" s="42" t="s">
        <v>441</v>
      </c>
      <c r="AH109" s="76" t="str">
        <f t="shared" si="0"/>
        <v>4-18RFM - Barre Stone Products, Inc. - 14120 West Lee Road</v>
      </c>
      <c r="AI109" s="42"/>
      <c r="AJ109" s="42"/>
      <c r="AK109" s="42"/>
      <c r="AL109" s="42"/>
      <c r="AM109" s="42"/>
      <c r="AN109" s="42"/>
      <c r="AO109" s="42"/>
      <c r="AP109" s="42"/>
      <c r="AQ109" s="42"/>
    </row>
    <row r="110" spans="2:43" ht="14.5" x14ac:dyDescent="0.3">
      <c r="V110" s="29" t="s">
        <v>27</v>
      </c>
      <c r="W110" s="29">
        <v>7</v>
      </c>
      <c r="X110" s="29"/>
      <c r="Y110" s="54">
        <v>304.13</v>
      </c>
      <c r="Z110" s="57" t="s">
        <v>76</v>
      </c>
      <c r="AA110" s="43" t="str">
        <f t="shared" si="1"/>
        <v>304.13 - Type 3 Sub-base Coarse</v>
      </c>
      <c r="AB110" s="96" t="s">
        <v>352</v>
      </c>
      <c r="AC110" s="58" t="s">
        <v>112</v>
      </c>
      <c r="AD110" s="95" t="str">
        <f t="shared" si="2"/>
        <v>PC69337 - Carver Sand &amp; Gravel LLC</v>
      </c>
      <c r="AE110" s="75" t="s">
        <v>167</v>
      </c>
      <c r="AF110" s="62" t="s">
        <v>166</v>
      </c>
      <c r="AG110" s="42" t="s">
        <v>442</v>
      </c>
      <c r="AH110" s="76" t="str">
        <f t="shared" si="0"/>
        <v>2-12R - Barrett Paving Materials Inc. - 363 Rasbach Road</v>
      </c>
      <c r="AI110" s="42"/>
      <c r="AJ110" s="42"/>
      <c r="AK110" s="42"/>
      <c r="AL110" s="42"/>
      <c r="AM110" s="42"/>
      <c r="AN110" s="42"/>
      <c r="AO110" s="42"/>
      <c r="AP110" s="42"/>
      <c r="AQ110" s="42"/>
    </row>
    <row r="111" spans="2:43" ht="14.5" x14ac:dyDescent="0.3">
      <c r="V111" s="29" t="s">
        <v>28</v>
      </c>
      <c r="W111" s="29">
        <v>8</v>
      </c>
      <c r="X111" s="29"/>
      <c r="Y111" s="54">
        <v>304.14</v>
      </c>
      <c r="Z111" s="57" t="s">
        <v>77</v>
      </c>
      <c r="AA111" s="43" t="str">
        <f t="shared" si="1"/>
        <v>304.14 - Type 4 Sub-base Coarse</v>
      </c>
      <c r="AB111" s="96" t="s">
        <v>353</v>
      </c>
      <c r="AC111" s="58" t="s">
        <v>113</v>
      </c>
      <c r="AD111" s="95" t="str">
        <f t="shared" si="2"/>
        <v>PC69338 - Certified Road Constructors Inc 
D/B/A Material Sand &amp; Gravel</v>
      </c>
      <c r="AE111" s="75" t="s">
        <v>169</v>
      </c>
      <c r="AF111" s="61" t="s">
        <v>166</v>
      </c>
      <c r="AG111" s="42" t="s">
        <v>443</v>
      </c>
      <c r="AH111" s="76" t="str">
        <f t="shared" si="0"/>
        <v>7-21RS - Barrett Paving Materials Inc. - 26572 NYS Route 37</v>
      </c>
      <c r="AI111" s="42"/>
      <c r="AJ111" s="42"/>
      <c r="AK111" s="42"/>
      <c r="AL111" s="42"/>
      <c r="AM111" s="42"/>
      <c r="AN111" s="42"/>
      <c r="AO111" s="42"/>
      <c r="AP111" s="42"/>
      <c r="AQ111" s="42"/>
    </row>
    <row r="112" spans="2:43" ht="14.5" x14ac:dyDescent="0.3">
      <c r="V112" s="29" t="s">
        <v>20</v>
      </c>
      <c r="W112" s="29">
        <v>9</v>
      </c>
      <c r="X112" s="29"/>
      <c r="Y112" s="54" t="s">
        <v>42</v>
      </c>
      <c r="Z112" s="57" t="s">
        <v>78</v>
      </c>
      <c r="AA112" s="43" t="str">
        <f t="shared" si="1"/>
        <v>304.14A - Type 4A Sub-base Coarse</v>
      </c>
      <c r="AB112" s="96" t="s">
        <v>354</v>
      </c>
      <c r="AC112" s="58" t="s">
        <v>114</v>
      </c>
      <c r="AD112" s="95" t="str">
        <f t="shared" si="2"/>
        <v>PC69339 - Cobleskill Stone Products Inc</v>
      </c>
      <c r="AE112" s="75" t="s">
        <v>170</v>
      </c>
      <c r="AF112" s="62" t="s">
        <v>166</v>
      </c>
      <c r="AG112" s="42" t="s">
        <v>444</v>
      </c>
      <c r="AH112" s="76" t="str">
        <f t="shared" si="0"/>
        <v>7-41RS - Barrett Paving Materials Inc. - 2006 NYS Route 12</v>
      </c>
      <c r="AI112" s="42"/>
      <c r="AJ112" s="42"/>
      <c r="AK112" s="42"/>
      <c r="AL112" s="42"/>
      <c r="AM112" s="42"/>
      <c r="AN112" s="42"/>
      <c r="AO112" s="42"/>
      <c r="AP112" s="42"/>
      <c r="AQ112" s="42"/>
    </row>
    <row r="113" spans="22:43" ht="28" x14ac:dyDescent="0.3">
      <c r="V113" s="29" t="s">
        <v>29</v>
      </c>
      <c r="W113" s="29">
        <v>10</v>
      </c>
      <c r="X113" s="29"/>
      <c r="Y113" s="54">
        <v>605.09010000000001</v>
      </c>
      <c r="Z113" s="57" t="s">
        <v>79</v>
      </c>
      <c r="AA113" s="43" t="str">
        <f t="shared" si="1"/>
        <v>605.0901 - Underdrain Filter, Type I</v>
      </c>
      <c r="AB113" s="96" t="s">
        <v>355</v>
      </c>
      <c r="AC113" s="59" t="s">
        <v>115</v>
      </c>
      <c r="AD113" s="95" t="str">
        <f t="shared" si="2"/>
        <v>PC69340 - Colarusso Quarry Co
a Division of A. Colarusso &amp; Son Inc</v>
      </c>
      <c r="AE113" s="75" t="s">
        <v>171</v>
      </c>
      <c r="AF113" s="62" t="s">
        <v>166</v>
      </c>
      <c r="AG113" s="42" t="s">
        <v>444</v>
      </c>
      <c r="AH113" s="76" t="str">
        <f t="shared" si="0"/>
        <v>7-9RS - Barrett Paving Materials Inc. - 2006 NYS Route 12</v>
      </c>
      <c r="AI113" s="42"/>
      <c r="AJ113" s="42"/>
      <c r="AK113" s="42"/>
      <c r="AL113" s="42"/>
      <c r="AM113" s="42"/>
      <c r="AN113" s="42"/>
      <c r="AO113" s="42"/>
      <c r="AP113" s="42"/>
      <c r="AQ113" s="42"/>
    </row>
    <row r="114" spans="22:43" ht="14.5" x14ac:dyDescent="0.3">
      <c r="V114" s="29" t="s">
        <v>30</v>
      </c>
      <c r="W114" s="29">
        <v>11</v>
      </c>
      <c r="X114" s="29"/>
      <c r="Y114" s="54">
        <v>605.1001</v>
      </c>
      <c r="Z114" s="57" t="s">
        <v>80</v>
      </c>
      <c r="AA114" s="43" t="str">
        <f t="shared" si="1"/>
        <v>605.1001 - Underdrain Filter, Type II</v>
      </c>
      <c r="AB114" s="96" t="s">
        <v>356</v>
      </c>
      <c r="AC114" s="58" t="s">
        <v>116</v>
      </c>
      <c r="AD114" s="95" t="str">
        <f t="shared" si="2"/>
        <v>PC69341 - Country Side Sand and Gravel Inc</v>
      </c>
      <c r="AE114" s="75" t="s">
        <v>168</v>
      </c>
      <c r="AF114" s="62" t="s">
        <v>166</v>
      </c>
      <c r="AG114" s="42" t="s">
        <v>445</v>
      </c>
      <c r="AH114" s="76" t="str">
        <f t="shared" si="0"/>
        <v>7-1R - Barrett Paving Materials Inc. - 7971 State Highway 56</v>
      </c>
      <c r="AI114" s="42"/>
      <c r="AJ114" s="42"/>
      <c r="AK114" s="42"/>
      <c r="AL114" s="42"/>
      <c r="AM114" s="42"/>
      <c r="AN114" s="42"/>
      <c r="AO114" s="42"/>
      <c r="AP114" s="42"/>
      <c r="AQ114" s="42"/>
    </row>
    <row r="115" spans="22:43" ht="14.5" x14ac:dyDescent="0.3">
      <c r="V115" s="29" t="s">
        <v>31</v>
      </c>
      <c r="W115" s="29">
        <v>12</v>
      </c>
      <c r="X115" s="29"/>
      <c r="Y115" s="54">
        <v>605.11009999999999</v>
      </c>
      <c r="Z115" s="57" t="s">
        <v>81</v>
      </c>
      <c r="AA115" s="43" t="str">
        <f t="shared" si="1"/>
        <v>605.1101 - Underdrain Filter, Type III</v>
      </c>
      <c r="AB115" s="96" t="s">
        <v>357</v>
      </c>
      <c r="AC115" s="58" t="s">
        <v>117</v>
      </c>
      <c r="AD115" s="95" t="str">
        <f t="shared" si="2"/>
        <v>PC69342 - County Line Stone Co. Inc</v>
      </c>
      <c r="AE115" s="74" t="s">
        <v>433</v>
      </c>
      <c r="AF115" s="74" t="s">
        <v>350</v>
      </c>
      <c r="AG115" s="74" t="s">
        <v>446</v>
      </c>
      <c r="AH115" s="76" t="str">
        <f t="shared" si="0"/>
        <v>6-77F - Boru Holdings, LLC - 1543 Maple Ave.</v>
      </c>
      <c r="AI115" s="42"/>
      <c r="AJ115" s="42"/>
      <c r="AK115" s="42"/>
      <c r="AL115" s="42"/>
      <c r="AM115" s="42"/>
      <c r="AN115" s="42"/>
      <c r="AO115" s="42"/>
      <c r="AP115" s="42"/>
      <c r="AQ115" s="42"/>
    </row>
    <row r="116" spans="22:43" ht="14.5" x14ac:dyDescent="0.3">
      <c r="V116" s="29"/>
      <c r="W116" s="29">
        <v>13</v>
      </c>
      <c r="X116" s="29"/>
      <c r="Y116" s="54">
        <v>620.02</v>
      </c>
      <c r="Z116" s="57" t="s">
        <v>82</v>
      </c>
      <c r="AA116" s="43" t="str">
        <f t="shared" si="1"/>
        <v>620.02 - Fine Stone Fill</v>
      </c>
      <c r="AB116" s="96" t="s">
        <v>358</v>
      </c>
      <c r="AC116" s="58" t="s">
        <v>118</v>
      </c>
      <c r="AD116" s="95" t="str">
        <f t="shared" si="2"/>
        <v>PC69343 - Cranesville Block Co Inc</v>
      </c>
      <c r="AE116" s="74" t="s">
        <v>434</v>
      </c>
      <c r="AF116" s="74" t="s">
        <v>350</v>
      </c>
      <c r="AG116" s="74" t="s">
        <v>446</v>
      </c>
      <c r="AH116" s="76" t="str">
        <f t="shared" si="0"/>
        <v>6-77G - Boru Holdings, LLC - 1543 Maple Ave.</v>
      </c>
      <c r="AI116" s="42"/>
      <c r="AJ116" s="42"/>
      <c r="AK116" s="42"/>
      <c r="AL116" s="42"/>
      <c r="AM116" s="42"/>
      <c r="AN116" s="42"/>
      <c r="AO116" s="42"/>
      <c r="AP116" s="42"/>
      <c r="AQ116" s="42"/>
    </row>
    <row r="117" spans="22:43" ht="25" x14ac:dyDescent="0.3">
      <c r="V117" s="29"/>
      <c r="W117" s="29">
        <v>14</v>
      </c>
      <c r="X117" s="29"/>
      <c r="Y117" s="54">
        <v>620.03</v>
      </c>
      <c r="Z117" s="57" t="s">
        <v>83</v>
      </c>
      <c r="AA117" s="43" t="str">
        <f t="shared" si="1"/>
        <v>620.03 - Light Stone Fill</v>
      </c>
      <c r="AB117" s="96" t="s">
        <v>359</v>
      </c>
      <c r="AC117" s="58" t="s">
        <v>119</v>
      </c>
      <c r="AD117" s="95" t="str">
        <f t="shared" si="2"/>
        <v>PC69344 - Cushing Stone Company Inc</v>
      </c>
      <c r="AE117" s="74" t="s">
        <v>173</v>
      </c>
      <c r="AF117" s="63" t="s">
        <v>172</v>
      </c>
      <c r="AG117" s="74" t="s">
        <v>447</v>
      </c>
      <c r="AH117" s="76" t="str">
        <f t="shared" si="0"/>
        <v>1-2RS - Callanan Industries, Inc. 
D/B/A Iroquois Rock Products - 105 Peter Callanan Drive</v>
      </c>
      <c r="AI117" s="42"/>
      <c r="AJ117" s="42"/>
      <c r="AK117" s="42"/>
      <c r="AL117" s="42"/>
      <c r="AM117" s="42"/>
      <c r="AN117" s="42"/>
      <c r="AO117" s="42"/>
      <c r="AP117" s="42"/>
      <c r="AQ117" s="42"/>
    </row>
    <row r="118" spans="22:43" ht="25" x14ac:dyDescent="0.3">
      <c r="V118" s="29"/>
      <c r="W118" s="29">
        <v>15</v>
      </c>
      <c r="X118" s="29"/>
      <c r="Y118" s="54">
        <v>620.04</v>
      </c>
      <c r="Z118" s="57" t="s">
        <v>84</v>
      </c>
      <c r="AA118" s="43" t="str">
        <f t="shared" si="1"/>
        <v>620.04 - Medium Stone Fill</v>
      </c>
      <c r="AB118" s="96" t="s">
        <v>360</v>
      </c>
      <c r="AC118" s="58" t="s">
        <v>120</v>
      </c>
      <c r="AD118" s="95" t="str">
        <f t="shared" si="2"/>
        <v>PC69345 - Dalrymple Gravel &amp; Contracting Co. Inc</v>
      </c>
      <c r="AE118" s="74" t="s">
        <v>174</v>
      </c>
      <c r="AF118" s="63" t="s">
        <v>172</v>
      </c>
      <c r="AG118" s="74" t="s">
        <v>448</v>
      </c>
      <c r="AH118" s="76" t="str">
        <f t="shared" si="0"/>
        <v>1-7R - Callanan Industries, Inc. 
D/B/A Iroquois Rock Products - 33 Palitsch Road</v>
      </c>
      <c r="AI118" s="42"/>
      <c r="AJ118" s="42"/>
      <c r="AK118" s="42"/>
      <c r="AL118" s="42"/>
      <c r="AM118" s="42"/>
      <c r="AN118" s="42"/>
      <c r="AO118" s="42"/>
      <c r="AP118" s="42"/>
      <c r="AQ118" s="42"/>
    </row>
    <row r="119" spans="22:43" ht="25" x14ac:dyDescent="0.3">
      <c r="V119" s="29"/>
      <c r="W119" s="29">
        <v>16</v>
      </c>
      <c r="X119" s="29"/>
      <c r="Y119" s="54">
        <v>620.04999999999995</v>
      </c>
      <c r="Z119" s="57" t="s">
        <v>85</v>
      </c>
      <c r="AA119" s="43" t="str">
        <f t="shared" si="1"/>
        <v>620.05 - Heavy Stone Fill</v>
      </c>
      <c r="AB119" s="96" t="s">
        <v>361</v>
      </c>
      <c r="AC119" s="58" t="s">
        <v>121</v>
      </c>
      <c r="AD119" s="95" t="str">
        <f t="shared" si="2"/>
        <v>PC69346 - Dan Gernatt Gravel Products Inc</v>
      </c>
      <c r="AE119" s="75" t="s">
        <v>176</v>
      </c>
      <c r="AF119" s="63" t="s">
        <v>172</v>
      </c>
      <c r="AG119" s="74" t="s">
        <v>449</v>
      </c>
      <c r="AH119" s="76" t="str">
        <f t="shared" si="0"/>
        <v>2-11R - Callanan Industries, Inc. 
D/B/A Iroquois Rock Products - 6375 Tuttle Road</v>
      </c>
      <c r="AI119" s="42"/>
      <c r="AJ119" s="42"/>
      <c r="AK119" s="42"/>
      <c r="AL119" s="42"/>
      <c r="AM119" s="42"/>
      <c r="AN119" s="42"/>
      <c r="AO119" s="42"/>
      <c r="AP119" s="42"/>
      <c r="AQ119" s="42"/>
    </row>
    <row r="120" spans="22:43" ht="25" x14ac:dyDescent="0.3">
      <c r="V120" s="29"/>
      <c r="W120" s="29">
        <v>17</v>
      </c>
      <c r="X120" s="29"/>
      <c r="Y120" s="54">
        <v>620.05999999999995</v>
      </c>
      <c r="Z120" s="57" t="s">
        <v>86</v>
      </c>
      <c r="AA120" s="43" t="str">
        <f t="shared" si="1"/>
        <v>620.06 - Rip Rap Stone</v>
      </c>
      <c r="AB120" s="96" t="s">
        <v>362</v>
      </c>
      <c r="AC120" s="58" t="s">
        <v>162</v>
      </c>
      <c r="AD120" s="95" t="str">
        <f t="shared" si="2"/>
        <v>PC69347 - Dolomite Products Company Inc D/B/A A.L Blades</v>
      </c>
      <c r="AE120" s="75" t="s">
        <v>175</v>
      </c>
      <c r="AF120" s="63" t="s">
        <v>172</v>
      </c>
      <c r="AG120" s="74" t="s">
        <v>450</v>
      </c>
      <c r="AH120" s="76" t="str">
        <f t="shared" si="0"/>
        <v xml:space="preserve">2-5R - Callanan Industries, Inc. 
D/B/A Iroquois Rock Products - 401 Rt. 5S </v>
      </c>
      <c r="AI120" s="42"/>
      <c r="AJ120" s="42"/>
      <c r="AK120" s="42"/>
      <c r="AL120" s="42"/>
      <c r="AM120" s="42"/>
      <c r="AN120" s="42"/>
      <c r="AO120" s="42"/>
      <c r="AP120" s="42"/>
      <c r="AQ120" s="42"/>
    </row>
    <row r="121" spans="22:43" ht="25" x14ac:dyDescent="0.3">
      <c r="V121" s="29"/>
      <c r="W121" s="29">
        <v>18</v>
      </c>
      <c r="X121" s="29"/>
      <c r="Y121" s="54">
        <v>620.08000000000004</v>
      </c>
      <c r="Z121" s="57" t="s">
        <v>87</v>
      </c>
      <c r="AA121" s="43" t="str">
        <f t="shared" si="1"/>
        <v>620.08 - Bedding Material</v>
      </c>
      <c r="AB121" s="96" t="s">
        <v>363</v>
      </c>
      <c r="AC121" s="58" t="s">
        <v>122</v>
      </c>
      <c r="AD121" s="95" t="str">
        <f t="shared" si="2"/>
        <v>PC69348 - E. Tetz &amp; Sons Inc</v>
      </c>
      <c r="AE121" s="75" t="s">
        <v>177</v>
      </c>
      <c r="AF121" s="64" t="s">
        <v>172</v>
      </c>
      <c r="AG121" s="74" t="s">
        <v>451</v>
      </c>
      <c r="AH121" s="76" t="str">
        <f t="shared" si="0"/>
        <v>4-5R - Callanan Industries, Inc. 
D/B/A Iroquois Rock Products - 5251 Sweden-Walker Rd.</v>
      </c>
      <c r="AI121" s="42"/>
      <c r="AJ121" s="42"/>
      <c r="AK121" s="42"/>
      <c r="AL121" s="42"/>
      <c r="AM121" s="42"/>
      <c r="AN121" s="42"/>
      <c r="AO121" s="42"/>
      <c r="AP121" s="42"/>
      <c r="AQ121" s="42"/>
    </row>
    <row r="122" spans="22:43" ht="25.5" x14ac:dyDescent="0.3">
      <c r="V122" s="29"/>
      <c r="W122" s="29">
        <v>19</v>
      </c>
      <c r="X122" s="29"/>
      <c r="Y122" s="54" t="s">
        <v>43</v>
      </c>
      <c r="Z122" s="57" t="s">
        <v>144</v>
      </c>
      <c r="AA122" s="43" t="str">
        <f t="shared" si="1"/>
        <v>703-0201A - Crushed Stone Size 1A</v>
      </c>
      <c r="AB122" s="96" t="s">
        <v>364</v>
      </c>
      <c r="AC122" s="58" t="s">
        <v>365</v>
      </c>
      <c r="AD122" s="95" t="str">
        <f t="shared" si="2"/>
        <v>PC69349 - Eagle Harbor Sand &amp; Gravel, Inc</v>
      </c>
      <c r="AE122" s="75" t="s">
        <v>221</v>
      </c>
      <c r="AF122" s="65" t="s">
        <v>172</v>
      </c>
      <c r="AG122" s="74" t="s">
        <v>451</v>
      </c>
      <c r="AH122" s="76" t="str">
        <f t="shared" si="0"/>
        <v>4-86F - Callanan Industries, Inc. 
D/B/A Iroquois Rock Products - 5251 Sweden-Walker Rd.</v>
      </c>
      <c r="AI122" s="42"/>
      <c r="AJ122" s="42"/>
      <c r="AK122" s="42"/>
      <c r="AL122" s="42"/>
      <c r="AM122" s="42"/>
      <c r="AN122" s="42"/>
      <c r="AO122" s="42"/>
      <c r="AP122" s="42"/>
      <c r="AQ122" s="42"/>
    </row>
    <row r="123" spans="22:43" ht="25.5" x14ac:dyDescent="0.3">
      <c r="V123" s="29"/>
      <c r="W123" s="29">
        <v>20</v>
      </c>
      <c r="X123" s="29"/>
      <c r="Y123" s="54" t="s">
        <v>44</v>
      </c>
      <c r="Z123" s="57" t="s">
        <v>145</v>
      </c>
      <c r="AA123" s="43" t="str">
        <f t="shared" si="1"/>
        <v>703-0201B - Crushed Stone Size 1st</v>
      </c>
      <c r="AB123" s="96" t="s">
        <v>366</v>
      </c>
      <c r="AC123" s="58" t="s">
        <v>123</v>
      </c>
      <c r="AD123" s="95" t="str">
        <f t="shared" si="2"/>
        <v>PC69350 - Eastern Materials LLC</v>
      </c>
      <c r="AE123" s="75" t="s">
        <v>178</v>
      </c>
      <c r="AF123" s="65" t="s">
        <v>172</v>
      </c>
      <c r="AG123" s="74" t="s">
        <v>452</v>
      </c>
      <c r="AH123" s="76" t="str">
        <f t="shared" si="0"/>
        <v>8-15RS - Callanan Industries, Inc. 
D/B/A Iroquois Rock Products - 677 Flatbush Avenue</v>
      </c>
      <c r="AI123" s="42"/>
      <c r="AJ123" s="42"/>
      <c r="AK123" s="42"/>
      <c r="AL123" s="42"/>
      <c r="AM123" s="42"/>
      <c r="AN123" s="42"/>
      <c r="AO123" s="42"/>
      <c r="AP123" s="42"/>
      <c r="AQ123" s="42"/>
    </row>
    <row r="124" spans="22:43" ht="25" x14ac:dyDescent="0.3">
      <c r="V124" s="29"/>
      <c r="W124" s="29">
        <v>21</v>
      </c>
      <c r="X124" s="29"/>
      <c r="Y124" s="54" t="s">
        <v>45</v>
      </c>
      <c r="Z124" s="57" t="s">
        <v>146</v>
      </c>
      <c r="AA124" s="43" t="str">
        <f t="shared" si="1"/>
        <v>703-0201C - Crushed Stone Size 1</v>
      </c>
      <c r="AB124" s="96" t="s">
        <v>367</v>
      </c>
      <c r="AC124" s="58" t="s">
        <v>124</v>
      </c>
      <c r="AD124" s="95" t="str">
        <f t="shared" si="2"/>
        <v>PC69351 - Gernatt Asphalt Products Inc</v>
      </c>
      <c r="AE124" s="74" t="s">
        <v>179</v>
      </c>
      <c r="AF124" s="64" t="s">
        <v>172</v>
      </c>
      <c r="AG124" s="74" t="s">
        <v>453</v>
      </c>
      <c r="AH124" s="76" t="str">
        <f t="shared" si="0"/>
        <v>9-37R - Callanan Industries, Inc. 
D/B/A Iroquois Rock Products - 93 Sullivan Road</v>
      </c>
      <c r="AI124" s="42"/>
      <c r="AJ124" s="42"/>
      <c r="AK124" s="42"/>
      <c r="AL124" s="42"/>
      <c r="AM124" s="42"/>
      <c r="AN124" s="42"/>
      <c r="AO124" s="42"/>
      <c r="AP124" s="42"/>
      <c r="AQ124" s="42"/>
    </row>
    <row r="125" spans="22:43" ht="14.5" x14ac:dyDescent="0.3">
      <c r="V125" s="29"/>
      <c r="W125" s="29">
        <v>22</v>
      </c>
      <c r="X125" s="29"/>
      <c r="Y125" s="54" t="s">
        <v>46</v>
      </c>
      <c r="Z125" s="57" t="s">
        <v>147</v>
      </c>
      <c r="AA125" s="43" t="str">
        <f t="shared" si="1"/>
        <v>703-0201D - Crushed Stone Size 2</v>
      </c>
      <c r="AB125" s="96" t="s">
        <v>368</v>
      </c>
      <c r="AC125" s="58" t="s">
        <v>595</v>
      </c>
      <c r="AD125" s="95" t="str">
        <f t="shared" si="2"/>
        <v>PC69352 - Heidelberg Materials Northeast NY LLC fka Hanson Aggregates NY LLC</v>
      </c>
      <c r="AE125" s="70" t="s">
        <v>180</v>
      </c>
      <c r="AF125" s="62" t="s">
        <v>112</v>
      </c>
      <c r="AG125" s="74" t="s">
        <v>454</v>
      </c>
      <c r="AH125" s="76" t="str">
        <f t="shared" si="0"/>
        <v>2-19R - Carver Sand &amp; Gravel LLC - 4732 State Route 29</v>
      </c>
      <c r="AI125" s="42"/>
      <c r="AJ125" s="42"/>
      <c r="AK125" s="42"/>
      <c r="AL125" s="42"/>
      <c r="AM125" s="42"/>
      <c r="AN125" s="42"/>
      <c r="AO125" s="42"/>
      <c r="AP125" s="42"/>
      <c r="AQ125" s="42"/>
    </row>
    <row r="126" spans="22:43" ht="14.5" x14ac:dyDescent="0.3">
      <c r="V126" s="29"/>
      <c r="W126" s="29">
        <v>23</v>
      </c>
      <c r="X126" s="29"/>
      <c r="Y126" s="54" t="s">
        <v>47</v>
      </c>
      <c r="Z126" s="57" t="s">
        <v>148</v>
      </c>
      <c r="AA126" s="43" t="str">
        <f t="shared" si="1"/>
        <v>703-0201E - Crushed Stone Size 3A</v>
      </c>
      <c r="AB126" s="96" t="s">
        <v>381</v>
      </c>
      <c r="AC126" s="58" t="s">
        <v>597</v>
      </c>
      <c r="AD126" s="95" t="str">
        <f t="shared" si="2"/>
        <v>PC69363 - Holcim Quarries NY, Inc fka Redland Quarries NY Inc.,</v>
      </c>
      <c r="AE126" s="69" t="s">
        <v>181</v>
      </c>
      <c r="AF126" s="61" t="s">
        <v>112</v>
      </c>
      <c r="AG126" s="74" t="s">
        <v>455</v>
      </c>
      <c r="AH126" s="76" t="str">
        <f t="shared" si="0"/>
        <v>9-39R - Carver Sand &amp; Gravel LLC - 4860 State Route 30</v>
      </c>
      <c r="AI126" s="42"/>
      <c r="AJ126" s="42"/>
      <c r="AK126" s="42"/>
      <c r="AL126" s="42"/>
      <c r="AM126" s="42"/>
      <c r="AN126" s="42"/>
      <c r="AO126" s="42"/>
      <c r="AP126" s="42"/>
      <c r="AQ126" s="42"/>
    </row>
    <row r="127" spans="22:43" ht="14.5" x14ac:dyDescent="0.3">
      <c r="V127" s="29"/>
      <c r="W127" s="29">
        <v>24</v>
      </c>
      <c r="X127" s="29"/>
      <c r="Y127" s="54" t="s">
        <v>48</v>
      </c>
      <c r="Z127" s="57" t="s">
        <v>149</v>
      </c>
      <c r="AA127" s="43" t="str">
        <f t="shared" si="1"/>
        <v>703-0201F - Crushed Stone Size 3</v>
      </c>
      <c r="AB127" s="96" t="s">
        <v>369</v>
      </c>
      <c r="AC127" s="58" t="s">
        <v>125</v>
      </c>
      <c r="AD127" s="95" t="str">
        <f t="shared" si="2"/>
        <v>PC69353 - Jamestown Macadam Inc</v>
      </c>
      <c r="AE127" s="70" t="s">
        <v>182</v>
      </c>
      <c r="AF127" s="62" t="s">
        <v>112</v>
      </c>
      <c r="AG127" s="74" t="s">
        <v>455</v>
      </c>
      <c r="AH127" s="76" t="str">
        <f t="shared" si="0"/>
        <v>9-39RFM - Carver Sand &amp; Gravel LLC - 4860 State Route 30</v>
      </c>
      <c r="AI127" s="42"/>
      <c r="AJ127" s="42"/>
      <c r="AK127" s="42"/>
      <c r="AL127" s="42"/>
      <c r="AM127" s="42"/>
      <c r="AN127" s="42"/>
      <c r="AO127" s="42"/>
      <c r="AP127" s="42"/>
      <c r="AQ127" s="42"/>
    </row>
    <row r="128" spans="22:43" ht="25" x14ac:dyDescent="0.3">
      <c r="V128" s="29"/>
      <c r="W128" s="29">
        <v>25</v>
      </c>
      <c r="X128" s="29"/>
      <c r="Y128" s="54" t="s">
        <v>49</v>
      </c>
      <c r="Z128" s="57" t="s">
        <v>150</v>
      </c>
      <c r="AA128" s="43" t="str">
        <f t="shared" si="1"/>
        <v>703-0202A - Crushed Gravel Size 1A</v>
      </c>
      <c r="AB128" s="96" t="s">
        <v>370</v>
      </c>
      <c r="AC128" s="58" t="s">
        <v>126</v>
      </c>
      <c r="AD128" s="95" t="str">
        <f t="shared" si="2"/>
        <v>PC69354 - JML Quarries Inc</v>
      </c>
      <c r="AE128" s="70" t="s">
        <v>184</v>
      </c>
      <c r="AF128" s="63" t="s">
        <v>183</v>
      </c>
      <c r="AG128" s="74" t="s">
        <v>456</v>
      </c>
      <c r="AH128" s="76" t="str">
        <f t="shared" si="0"/>
        <v xml:space="preserve">2-18R1 - Certified Road Constructors Inc  
D/B/A Material Sand &amp; Gravel - 172 Hinckley Road </v>
      </c>
      <c r="AI128" s="42"/>
      <c r="AJ128" s="42"/>
      <c r="AK128" s="42"/>
      <c r="AL128" s="42"/>
      <c r="AM128" s="42"/>
      <c r="AN128" s="42"/>
      <c r="AO128" s="42"/>
      <c r="AP128" s="42"/>
      <c r="AQ128" s="42"/>
    </row>
    <row r="129" spans="22:43" ht="25" x14ac:dyDescent="0.3">
      <c r="V129" s="29"/>
      <c r="W129" s="29">
        <v>26</v>
      </c>
      <c r="X129" s="29"/>
      <c r="Y129" s="54" t="s">
        <v>50</v>
      </c>
      <c r="Z129" s="57" t="s">
        <v>151</v>
      </c>
      <c r="AA129" s="43" t="str">
        <f t="shared" si="1"/>
        <v>703-0202B - Crushed Gravel Size 1st</v>
      </c>
      <c r="AB129" s="96" t="s">
        <v>371</v>
      </c>
      <c r="AC129" s="58" t="s">
        <v>127</v>
      </c>
      <c r="AD129" s="95" t="str">
        <f t="shared" si="2"/>
        <v>PC69355 - Jointa Galusha LLC</v>
      </c>
      <c r="AE129" s="70" t="s">
        <v>185</v>
      </c>
      <c r="AF129" s="63" t="s">
        <v>183</v>
      </c>
      <c r="AG129" s="74" t="s">
        <v>456</v>
      </c>
      <c r="AH129" s="76" t="str">
        <f t="shared" si="0"/>
        <v xml:space="preserve">2-18R2 - Certified Road Constructors Inc  
D/B/A Material Sand &amp; Gravel - 172 Hinckley Road </v>
      </c>
      <c r="AI129" s="42"/>
      <c r="AJ129" s="42"/>
      <c r="AK129" s="42"/>
      <c r="AL129" s="42"/>
      <c r="AM129" s="42"/>
      <c r="AN129" s="42"/>
      <c r="AO129" s="42"/>
      <c r="AP129" s="42"/>
      <c r="AQ129" s="42"/>
    </row>
    <row r="130" spans="22:43" ht="25" x14ac:dyDescent="0.3">
      <c r="V130" s="29"/>
      <c r="W130" s="29">
        <v>27</v>
      </c>
      <c r="X130" s="29"/>
      <c r="Y130" s="54" t="s">
        <v>51</v>
      </c>
      <c r="Z130" s="57" t="s">
        <v>152</v>
      </c>
      <c r="AA130" s="43" t="str">
        <f t="shared" si="1"/>
        <v>703-0202C - Crushed Gravel Size 1</v>
      </c>
      <c r="AB130" s="96" t="s">
        <v>372</v>
      </c>
      <c r="AC130" s="58" t="s">
        <v>373</v>
      </c>
      <c r="AD130" s="95" t="str">
        <f t="shared" si="2"/>
        <v>PC69356 - Jointa Lime Company</v>
      </c>
      <c r="AE130" s="70" t="s">
        <v>186</v>
      </c>
      <c r="AF130" s="63" t="s">
        <v>183</v>
      </c>
      <c r="AG130" s="74" t="s">
        <v>456</v>
      </c>
      <c r="AH130" s="76" t="str">
        <f t="shared" si="0"/>
        <v xml:space="preserve">2-18RFM - Certified Road Constructors Inc  
D/B/A Material Sand &amp; Gravel - 172 Hinckley Road </v>
      </c>
      <c r="AI130" s="42"/>
      <c r="AJ130" s="42"/>
      <c r="AK130" s="42"/>
      <c r="AL130" s="42"/>
      <c r="AM130" s="42"/>
      <c r="AN130" s="42"/>
      <c r="AO130" s="42"/>
      <c r="AP130" s="42"/>
      <c r="AQ130" s="42"/>
    </row>
    <row r="131" spans="22:43" ht="25" x14ac:dyDescent="0.3">
      <c r="V131" s="29"/>
      <c r="W131" s="29">
        <v>28</v>
      </c>
      <c r="X131" s="29"/>
      <c r="Y131" s="54" t="s">
        <v>52</v>
      </c>
      <c r="Z131" s="57" t="s">
        <v>153</v>
      </c>
      <c r="AA131" s="43" t="str">
        <f t="shared" si="1"/>
        <v>703-0202D - Crushed Gravel Size 2</v>
      </c>
      <c r="AB131" s="96" t="s">
        <v>374</v>
      </c>
      <c r="AC131" s="58" t="s">
        <v>128</v>
      </c>
      <c r="AD131" s="95" t="str">
        <f t="shared" si="2"/>
        <v>PC69357 - Mitchell Stone Products LLC</v>
      </c>
      <c r="AE131" s="70" t="s">
        <v>187</v>
      </c>
      <c r="AF131" s="63" t="s">
        <v>183</v>
      </c>
      <c r="AG131" s="74" t="s">
        <v>456</v>
      </c>
      <c r="AH131" s="76" t="str">
        <f t="shared" si="0"/>
        <v xml:space="preserve">2-4F - Certified Road Constructors Inc  
D/B/A Material Sand &amp; Gravel - 172 Hinckley Road </v>
      </c>
      <c r="AI131" s="42"/>
      <c r="AJ131" s="42"/>
      <c r="AK131" s="42"/>
      <c r="AL131" s="42"/>
      <c r="AM131" s="42"/>
      <c r="AN131" s="42"/>
      <c r="AO131" s="42"/>
      <c r="AP131" s="42"/>
      <c r="AQ131" s="42"/>
    </row>
    <row r="132" spans="22:43" ht="25" x14ac:dyDescent="0.3">
      <c r="V132" s="29"/>
      <c r="W132" s="29">
        <v>29</v>
      </c>
      <c r="X132" s="29"/>
      <c r="Y132" s="54" t="s">
        <v>53</v>
      </c>
      <c r="Z132" s="57" t="s">
        <v>154</v>
      </c>
      <c r="AA132" s="43" t="str">
        <f t="shared" si="1"/>
        <v>703-0202E - Crushed Gravel Size 3A</v>
      </c>
      <c r="AB132" s="96" t="s">
        <v>375</v>
      </c>
      <c r="AC132" s="58" t="s">
        <v>129</v>
      </c>
      <c r="AD132" s="95" t="str">
        <f t="shared" si="2"/>
        <v>PC69358 - New Enterprise Stone &amp; Lime Co. Inc</v>
      </c>
      <c r="AE132" s="70" t="s">
        <v>188</v>
      </c>
      <c r="AF132" s="63" t="s">
        <v>183</v>
      </c>
      <c r="AG132" s="74" t="s">
        <v>456</v>
      </c>
      <c r="AH132" s="76" t="str">
        <f t="shared" si="0"/>
        <v xml:space="preserve">2-4F1 - Certified Road Constructors Inc  
D/B/A Material Sand &amp; Gravel - 172 Hinckley Road </v>
      </c>
      <c r="AI132" s="42"/>
      <c r="AJ132" s="42"/>
      <c r="AK132" s="42"/>
      <c r="AL132" s="42"/>
      <c r="AM132" s="42"/>
      <c r="AN132" s="42"/>
      <c r="AO132" s="42"/>
      <c r="AP132" s="42"/>
      <c r="AQ132" s="42"/>
    </row>
    <row r="133" spans="22:43" ht="25" x14ac:dyDescent="0.3">
      <c r="V133" s="29"/>
      <c r="W133" s="29">
        <v>30</v>
      </c>
      <c r="X133" s="29"/>
      <c r="Y133" s="54" t="s">
        <v>54</v>
      </c>
      <c r="Z133" s="57" t="s">
        <v>155</v>
      </c>
      <c r="AA133" s="43" t="str">
        <f t="shared" si="1"/>
        <v>703-0202F - Crushed Gravel Size 3</v>
      </c>
      <c r="AB133" s="96" t="s">
        <v>376</v>
      </c>
      <c r="AC133" s="58" t="s">
        <v>130</v>
      </c>
      <c r="AD133" s="95" t="str">
        <f t="shared" si="2"/>
        <v>PC69359 - Pallette Stone Corporation</v>
      </c>
      <c r="AE133" s="70" t="s">
        <v>189</v>
      </c>
      <c r="AF133" s="63" t="s">
        <v>183</v>
      </c>
      <c r="AG133" s="74" t="s">
        <v>456</v>
      </c>
      <c r="AH133" s="76" t="str">
        <f t="shared" si="0"/>
        <v xml:space="preserve">2-4G - Certified Road Constructors Inc  
D/B/A Material Sand &amp; Gravel - 172 Hinckley Road </v>
      </c>
      <c r="AI133" s="42"/>
      <c r="AJ133" s="42"/>
      <c r="AK133" s="42"/>
      <c r="AL133" s="42"/>
      <c r="AM133" s="42"/>
      <c r="AN133" s="42"/>
      <c r="AO133" s="42"/>
      <c r="AP133" s="42"/>
      <c r="AQ133" s="42"/>
    </row>
    <row r="134" spans="22:43" ht="14.5" x14ac:dyDescent="0.3">
      <c r="V134" s="29"/>
      <c r="W134" s="29">
        <v>31</v>
      </c>
      <c r="X134" s="29"/>
      <c r="Y134" s="54" t="s">
        <v>567</v>
      </c>
      <c r="Z134" s="57" t="s">
        <v>568</v>
      </c>
      <c r="AA134" s="43" t="str">
        <f t="shared" si="1"/>
        <v xml:space="preserve">703-01 - Fine Aggregate </v>
      </c>
      <c r="AB134" s="96" t="s">
        <v>377</v>
      </c>
      <c r="AC134" s="58" t="s">
        <v>131</v>
      </c>
      <c r="AD134" s="95" t="str">
        <f t="shared" si="2"/>
        <v>PC69360 - Peckham Materials Corporation</v>
      </c>
      <c r="AE134" s="69" t="s">
        <v>191</v>
      </c>
      <c r="AF134" s="61" t="s">
        <v>190</v>
      </c>
      <c r="AG134" s="74" t="s">
        <v>457</v>
      </c>
      <c r="AH134" s="76" t="str">
        <f t="shared" si="0"/>
        <v>9-10R - Cobleskill Stone Products, Inc. - 1565 Green Flats Road</v>
      </c>
      <c r="AI134" s="42"/>
      <c r="AJ134" s="42"/>
      <c r="AK134" s="42"/>
      <c r="AL134" s="42"/>
      <c r="AM134" s="42"/>
      <c r="AN134" s="42"/>
      <c r="AO134" s="42"/>
      <c r="AP134" s="42"/>
      <c r="AQ134" s="42"/>
    </row>
    <row r="135" spans="22:43" ht="14.5" x14ac:dyDescent="0.3">
      <c r="V135" s="29"/>
      <c r="W135" s="29"/>
      <c r="X135" s="29"/>
      <c r="Y135" s="54" t="s">
        <v>55</v>
      </c>
      <c r="Z135" s="57" t="s">
        <v>88</v>
      </c>
      <c r="AA135" s="43" t="str">
        <f t="shared" si="1"/>
        <v>703-03 - Mortar Sand</v>
      </c>
      <c r="AB135" s="96" t="s">
        <v>378</v>
      </c>
      <c r="AC135" s="58" t="s">
        <v>379</v>
      </c>
      <c r="AD135" s="95" t="str">
        <f t="shared" si="2"/>
        <v>PC69361 - Poland Sand &amp; Gravel. LLC</v>
      </c>
      <c r="AE135" s="69" t="s">
        <v>192</v>
      </c>
      <c r="AF135" s="61" t="s">
        <v>190</v>
      </c>
      <c r="AG135" s="74" t="s">
        <v>458</v>
      </c>
      <c r="AH135" s="76" t="str">
        <f t="shared" si="0"/>
        <v>9-48R - Cobleskill Stone Products, Inc. - 138 Industrial Drive</v>
      </c>
      <c r="AI135" s="42"/>
      <c r="AJ135" s="42"/>
      <c r="AK135" s="42"/>
      <c r="AL135" s="42"/>
      <c r="AM135" s="42"/>
      <c r="AN135" s="42"/>
      <c r="AO135" s="42"/>
      <c r="AP135" s="42"/>
      <c r="AQ135" s="42"/>
    </row>
    <row r="136" spans="22:43" ht="14.5" x14ac:dyDescent="0.3">
      <c r="V136" s="29"/>
      <c r="W136" s="29"/>
      <c r="X136" s="29"/>
      <c r="Y136" s="54" t="s">
        <v>56</v>
      </c>
      <c r="Z136" s="57" t="s">
        <v>89</v>
      </c>
      <c r="AA136" s="43" t="str">
        <f t="shared" si="1"/>
        <v>703-04 - Grout Sand</v>
      </c>
      <c r="AB136" s="96" t="s">
        <v>380</v>
      </c>
      <c r="AC136" s="58" t="s">
        <v>132</v>
      </c>
      <c r="AD136" s="95" t="str">
        <f t="shared" si="2"/>
        <v>PC69362 - Putnam Materials Corporation</v>
      </c>
      <c r="AE136" s="69" t="s">
        <v>193</v>
      </c>
      <c r="AF136" s="61" t="s">
        <v>190</v>
      </c>
      <c r="AG136" s="79" t="s">
        <v>459</v>
      </c>
      <c r="AH136" s="76" t="str">
        <f t="shared" si="0"/>
        <v>9-6R - Cobleskill Stone Products, Inc. - 163 Eastern Ave</v>
      </c>
      <c r="AI136" s="42"/>
      <c r="AJ136" s="42"/>
      <c r="AK136" s="42"/>
      <c r="AL136" s="42"/>
      <c r="AM136" s="42"/>
      <c r="AN136" s="42"/>
      <c r="AO136" s="42"/>
      <c r="AP136" s="42"/>
      <c r="AQ136" s="42"/>
    </row>
    <row r="137" spans="22:43" ht="25" x14ac:dyDescent="0.3">
      <c r="V137" s="29"/>
      <c r="W137" s="29"/>
      <c r="X137" s="29"/>
      <c r="Y137" s="54" t="s">
        <v>57</v>
      </c>
      <c r="Z137" s="57" t="s">
        <v>90</v>
      </c>
      <c r="AA137" s="43" t="str">
        <f t="shared" si="1"/>
        <v>703-06 - Cushion Sand</v>
      </c>
      <c r="AB137" s="96" t="s">
        <v>382</v>
      </c>
      <c r="AC137" s="58" t="s">
        <v>383</v>
      </c>
      <c r="AD137" s="95" t="str">
        <f t="shared" si="2"/>
        <v>PC69364 - Riccelli Enterprises, Inc</v>
      </c>
      <c r="AE137" s="70" t="s">
        <v>195</v>
      </c>
      <c r="AF137" s="63" t="s">
        <v>194</v>
      </c>
      <c r="AG137" s="74" t="s">
        <v>460</v>
      </c>
      <c r="AH137" s="76" t="str">
        <f t="shared" si="0"/>
        <v>8-17R - Colarusso Quarry Co. 
a Div. of A. Colarusso &amp; Son - 91 Newman Road</v>
      </c>
      <c r="AI137" s="42"/>
      <c r="AJ137" s="42"/>
      <c r="AK137" s="42"/>
      <c r="AL137" s="42"/>
      <c r="AM137" s="42"/>
      <c r="AN137" s="42"/>
      <c r="AO137" s="42"/>
      <c r="AP137" s="42"/>
      <c r="AQ137" s="42"/>
    </row>
    <row r="138" spans="22:43" ht="25" x14ac:dyDescent="0.3">
      <c r="V138" s="29"/>
      <c r="W138" s="29"/>
      <c r="X138" s="29"/>
      <c r="Y138" s="54" t="s">
        <v>58</v>
      </c>
      <c r="Z138" s="57" t="s">
        <v>91</v>
      </c>
      <c r="AA138" s="43" t="str">
        <f t="shared" si="1"/>
        <v>703-07 - Concrete Sand</v>
      </c>
      <c r="AB138" s="96" t="s">
        <v>384</v>
      </c>
      <c r="AC138" s="58" t="s">
        <v>133</v>
      </c>
      <c r="AD138" s="95" t="str">
        <f t="shared" si="2"/>
        <v>PC69365 - Seneca Stone Corporation</v>
      </c>
      <c r="AE138" s="70" t="s">
        <v>196</v>
      </c>
      <c r="AF138" s="63" t="s">
        <v>194</v>
      </c>
      <c r="AG138" s="74" t="s">
        <v>460</v>
      </c>
      <c r="AH138" s="76" t="str">
        <f t="shared" si="0"/>
        <v>8-17RFM - Colarusso Quarry Co. 
a Div. of A. Colarusso &amp; Son - 91 Newman Road</v>
      </c>
      <c r="AI138" s="42"/>
      <c r="AJ138" s="42"/>
      <c r="AK138" s="42"/>
      <c r="AL138" s="42"/>
      <c r="AM138" s="42"/>
      <c r="AN138" s="42"/>
      <c r="AO138" s="42"/>
      <c r="AP138" s="42"/>
      <c r="AQ138" s="42"/>
    </row>
    <row r="139" spans="22:43" ht="14.5" x14ac:dyDescent="0.3">
      <c r="V139" s="29"/>
      <c r="W139" s="29"/>
      <c r="X139" s="29"/>
      <c r="Y139" s="54" t="s">
        <v>59</v>
      </c>
      <c r="Z139" s="57" t="s">
        <v>569</v>
      </c>
      <c r="AA139" s="43" t="str">
        <f t="shared" si="1"/>
        <v>712-15A - Gabion Sand</v>
      </c>
      <c r="AB139" s="96" t="s">
        <v>385</v>
      </c>
      <c r="AC139" s="58" t="s">
        <v>134</v>
      </c>
      <c r="AD139" s="95" t="str">
        <f t="shared" si="2"/>
        <v>PC69366 - Shelby Crushed Stone Inc</v>
      </c>
      <c r="AE139" s="69" t="s">
        <v>198</v>
      </c>
      <c r="AF139" s="61" t="s">
        <v>197</v>
      </c>
      <c r="AG139" s="74" t="s">
        <v>461</v>
      </c>
      <c r="AH139" s="76" t="str">
        <f t="shared" si="0"/>
        <v>5-22F - Country Side Sand and Gravel, Inc. - 8458 Rt.62</v>
      </c>
      <c r="AI139" s="42"/>
      <c r="AJ139" s="42"/>
      <c r="AK139" s="42"/>
      <c r="AL139" s="42"/>
      <c r="AM139" s="42"/>
      <c r="AN139" s="42"/>
      <c r="AO139" s="42"/>
      <c r="AP139" s="42"/>
      <c r="AQ139" s="42"/>
    </row>
    <row r="140" spans="22:43" ht="14.5" x14ac:dyDescent="0.3">
      <c r="V140" s="29"/>
      <c r="W140" s="29"/>
      <c r="X140" s="29"/>
      <c r="Y140" s="54" t="s">
        <v>60</v>
      </c>
      <c r="Z140" s="57" t="s">
        <v>569</v>
      </c>
      <c r="AA140" s="43" t="str">
        <f t="shared" si="1"/>
        <v>712-15B - Gabion Sand</v>
      </c>
      <c r="AB140" s="96" t="s">
        <v>386</v>
      </c>
      <c r="AC140" s="58" t="s">
        <v>135</v>
      </c>
      <c r="AD140" s="95" t="str">
        <f t="shared" si="2"/>
        <v>PC69367 - Spallina Materials Inc</v>
      </c>
      <c r="AE140" s="69" t="s">
        <v>199</v>
      </c>
      <c r="AF140" s="61" t="s">
        <v>197</v>
      </c>
      <c r="AG140" s="74" t="s">
        <v>461</v>
      </c>
      <c r="AH140" s="76" t="str">
        <f t="shared" si="0"/>
        <v>5-22G - Country Side Sand and Gravel, Inc. - 8458 Rt.62</v>
      </c>
      <c r="AI140" s="42"/>
      <c r="AJ140" s="42"/>
      <c r="AK140" s="42"/>
      <c r="AL140" s="42"/>
      <c r="AM140" s="42"/>
      <c r="AN140" s="42"/>
      <c r="AO140" s="42"/>
      <c r="AP140" s="42"/>
      <c r="AQ140" s="42"/>
    </row>
    <row r="141" spans="22:43" ht="14.5" x14ac:dyDescent="0.3">
      <c r="V141" s="29"/>
      <c r="W141" s="29"/>
      <c r="X141" s="29"/>
      <c r="Y141" s="54" t="s">
        <v>36</v>
      </c>
      <c r="Z141" s="57" t="s">
        <v>156</v>
      </c>
      <c r="AA141" s="43" t="str">
        <f t="shared" si="1"/>
        <v>A1 - Crusher Run Size 1 inch</v>
      </c>
      <c r="AB141" s="96" t="s">
        <v>387</v>
      </c>
      <c r="AC141" s="58" t="s">
        <v>136</v>
      </c>
      <c r="AD141" s="95" t="str">
        <f t="shared" si="2"/>
        <v>PC69368 - Suit-Kote Corporation</v>
      </c>
      <c r="AE141" s="69" t="s">
        <v>201</v>
      </c>
      <c r="AF141" s="61" t="s">
        <v>200</v>
      </c>
      <c r="AG141" s="74" t="s">
        <v>462</v>
      </c>
      <c r="AH141" s="76" t="str">
        <f t="shared" si="0"/>
        <v>5-7R - County Line Stone Co,. Inc - 4515 Crittenden Road</v>
      </c>
      <c r="AI141" s="42"/>
      <c r="AJ141" s="42"/>
      <c r="AK141" s="42"/>
      <c r="AL141" s="42"/>
      <c r="AM141" s="42"/>
      <c r="AN141" s="42"/>
      <c r="AO141" s="42"/>
      <c r="AP141" s="42"/>
      <c r="AQ141" s="42"/>
    </row>
    <row r="142" spans="22:43" ht="14.5" x14ac:dyDescent="0.3">
      <c r="V142" s="29"/>
      <c r="W142" s="29"/>
      <c r="X142" s="29"/>
      <c r="Y142" s="54" t="s">
        <v>40</v>
      </c>
      <c r="Z142" s="57" t="s">
        <v>157</v>
      </c>
      <c r="AA142" s="43" t="str">
        <f t="shared" si="1"/>
        <v>A2 - Crusher Run Size #1, etc</v>
      </c>
      <c r="AB142" s="96" t="s">
        <v>388</v>
      </c>
      <c r="AC142" s="58" t="s">
        <v>137</v>
      </c>
      <c r="AD142" s="95" t="str">
        <f t="shared" si="2"/>
        <v>PC69369 - T.H. Kinsella Inc</v>
      </c>
      <c r="AE142" s="69" t="s">
        <v>202</v>
      </c>
      <c r="AF142" s="61" t="s">
        <v>200</v>
      </c>
      <c r="AG142" s="74" t="s">
        <v>462</v>
      </c>
      <c r="AH142" s="76" t="str">
        <f t="shared" si="0"/>
        <v>5-7RS - County Line Stone Co,. Inc - 4515 Crittenden Road</v>
      </c>
      <c r="AI142" s="42"/>
      <c r="AJ142" s="42"/>
      <c r="AK142" s="42"/>
      <c r="AL142" s="42"/>
      <c r="AM142" s="42"/>
      <c r="AN142" s="42"/>
      <c r="AO142" s="42"/>
      <c r="AP142" s="42"/>
      <c r="AQ142" s="42"/>
    </row>
    <row r="143" spans="22:43" ht="14.5" x14ac:dyDescent="0.3">
      <c r="V143" s="29"/>
      <c r="W143" s="29"/>
      <c r="X143" s="29"/>
      <c r="Y143" s="54" t="s">
        <v>61</v>
      </c>
      <c r="Z143" s="57" t="s">
        <v>156</v>
      </c>
      <c r="AA143" s="43" t="str">
        <f t="shared" si="1"/>
        <v>A3 - Crusher Run Size 1 inch</v>
      </c>
      <c r="AB143" s="96" t="s">
        <v>389</v>
      </c>
      <c r="AC143" s="58" t="s">
        <v>138</v>
      </c>
      <c r="AD143" s="95" t="str">
        <f t="shared" si="2"/>
        <v>PC69370 - Thalle Industries Inc</v>
      </c>
      <c r="AE143" s="69" t="s">
        <v>398</v>
      </c>
      <c r="AF143" s="61" t="s">
        <v>200</v>
      </c>
      <c r="AG143" s="74" t="s">
        <v>462</v>
      </c>
      <c r="AH143" s="76" t="str">
        <f t="shared" si="0"/>
        <v>4-1F - County Line Stone Co,. Inc - 4515 Crittenden Road</v>
      </c>
      <c r="AI143" s="42"/>
      <c r="AJ143" s="42"/>
      <c r="AK143" s="42"/>
      <c r="AL143" s="42"/>
      <c r="AM143" s="42"/>
      <c r="AN143" s="42"/>
      <c r="AO143" s="42"/>
      <c r="AP143" s="42"/>
      <c r="AQ143" s="42"/>
    </row>
    <row r="144" spans="22:43" ht="14.5" x14ac:dyDescent="0.3">
      <c r="V144" s="29"/>
      <c r="W144" s="29"/>
      <c r="X144" s="29"/>
      <c r="Y144" s="54" t="s">
        <v>62</v>
      </c>
      <c r="Z144" s="57" t="s">
        <v>158</v>
      </c>
      <c r="AA144" s="43" t="str">
        <f t="shared" si="1"/>
        <v>A4 - Crusher Run Size 1.5 inches</v>
      </c>
      <c r="AB144" s="96" t="s">
        <v>390</v>
      </c>
      <c r="AC144" s="60" t="s">
        <v>139</v>
      </c>
      <c r="AD144" s="95" t="str">
        <f t="shared" si="2"/>
        <v>PC69371 - Tri-City Highway Products Inc</v>
      </c>
      <c r="AE144" s="69" t="s">
        <v>399</v>
      </c>
      <c r="AF144" s="61" t="s">
        <v>200</v>
      </c>
      <c r="AG144" s="74" t="s">
        <v>462</v>
      </c>
      <c r="AH144" s="76" t="str">
        <f t="shared" si="0"/>
        <v>5-33F - County Line Stone Co,. Inc - 4515 Crittenden Road</v>
      </c>
      <c r="AI144" s="42"/>
      <c r="AJ144" s="42"/>
      <c r="AK144" s="42"/>
      <c r="AL144" s="42"/>
      <c r="AM144" s="42"/>
      <c r="AN144" s="42"/>
      <c r="AO144" s="42"/>
      <c r="AP144" s="42"/>
      <c r="AQ144" s="42"/>
    </row>
    <row r="145" spans="22:43" ht="14.5" x14ac:dyDescent="0.3">
      <c r="V145" s="29"/>
      <c r="W145" s="29"/>
      <c r="X145" s="29"/>
      <c r="Y145" s="54" t="s">
        <v>63</v>
      </c>
      <c r="Z145" s="57" t="s">
        <v>159</v>
      </c>
      <c r="AA145" s="43" t="str">
        <f t="shared" si="1"/>
        <v>A5 - Crusher Run Size 2 inches</v>
      </c>
      <c r="AB145" s="96" t="s">
        <v>391</v>
      </c>
      <c r="AC145" s="58" t="s">
        <v>140</v>
      </c>
      <c r="AD145" s="95" t="str">
        <f t="shared" si="2"/>
        <v>PC69372 - Troy Sand &amp; Gravel Co Inc</v>
      </c>
      <c r="AE145" s="74" t="s">
        <v>203</v>
      </c>
      <c r="AF145" s="62" t="s">
        <v>118</v>
      </c>
      <c r="AG145" s="74" t="s">
        <v>463</v>
      </c>
      <c r="AH145" s="76" t="str">
        <f t="shared" si="0"/>
        <v>1-5F - Cranesville Block Co Inc - 1206 Ste Rte 9</v>
      </c>
      <c r="AI145" s="42"/>
      <c r="AJ145" s="42"/>
      <c r="AK145" s="42"/>
      <c r="AL145" s="42"/>
      <c r="AM145" s="42"/>
      <c r="AN145" s="42"/>
      <c r="AO145" s="42"/>
      <c r="AP145" s="42"/>
      <c r="AQ145" s="42"/>
    </row>
    <row r="146" spans="22:43" ht="14.5" x14ac:dyDescent="0.3">
      <c r="V146" s="29"/>
      <c r="W146" s="29"/>
      <c r="X146" s="29"/>
      <c r="Y146" s="54" t="s">
        <v>64</v>
      </c>
      <c r="Z146" s="57" t="s">
        <v>92</v>
      </c>
      <c r="AA146" s="43" t="str">
        <f t="shared" si="1"/>
        <v>Abrasive A - Abrasive Gradation A</v>
      </c>
      <c r="AB146" s="96" t="s">
        <v>392</v>
      </c>
      <c r="AC146" s="58" t="s">
        <v>141</v>
      </c>
      <c r="AD146" s="95" t="str">
        <f t="shared" si="2"/>
        <v>PC69373 - Upstone Materials Inc</v>
      </c>
      <c r="AE146" s="74" t="s">
        <v>205</v>
      </c>
      <c r="AF146" s="62" t="s">
        <v>118</v>
      </c>
      <c r="AG146" s="74" t="s">
        <v>464</v>
      </c>
      <c r="AH146" s="76" t="str">
        <f t="shared" si="0"/>
        <v>1-9G - Cranesville Block Co Inc - 427 Sacandaga Rd</v>
      </c>
      <c r="AI146" s="42"/>
      <c r="AJ146" s="42"/>
      <c r="AK146" s="42"/>
      <c r="AL146" s="42"/>
      <c r="AM146" s="42"/>
      <c r="AN146" s="42"/>
      <c r="AO146" s="42"/>
      <c r="AP146" s="42"/>
      <c r="AQ146" s="42"/>
    </row>
    <row r="147" spans="22:43" ht="14.5" x14ac:dyDescent="0.3">
      <c r="V147" s="29"/>
      <c r="W147" s="29"/>
      <c r="X147" s="29"/>
      <c r="Y147" s="54" t="s">
        <v>65</v>
      </c>
      <c r="Z147" s="57" t="s">
        <v>93</v>
      </c>
      <c r="AA147" s="43" t="str">
        <f t="shared" si="1"/>
        <v>Abrasive B - Abrasive Gradation B</v>
      </c>
      <c r="AB147" s="96" t="s">
        <v>394</v>
      </c>
      <c r="AC147" s="58" t="s">
        <v>393</v>
      </c>
      <c r="AD147" s="95" t="str">
        <f t="shared" si="2"/>
        <v>PC69374 - Victor Gravel Corp. dba Rochester Gravel Products</v>
      </c>
      <c r="AE147" s="75" t="s">
        <v>204</v>
      </c>
      <c r="AF147" s="62" t="s">
        <v>118</v>
      </c>
      <c r="AG147" s="74" t="s">
        <v>464</v>
      </c>
      <c r="AH147" s="76" t="str">
        <f t="shared" si="0"/>
        <v>1-9F - Cranesville Block Co Inc - 427 Sacandaga Rd</v>
      </c>
      <c r="AI147" s="42"/>
      <c r="AJ147" s="42"/>
      <c r="AK147" s="42"/>
      <c r="AL147" s="42"/>
      <c r="AM147" s="42"/>
      <c r="AN147" s="42"/>
      <c r="AO147" s="42"/>
      <c r="AP147" s="42"/>
      <c r="AQ147" s="42"/>
    </row>
    <row r="148" spans="22:43" ht="14.5" x14ac:dyDescent="0.3">
      <c r="V148" s="29"/>
      <c r="W148" s="29"/>
      <c r="X148" s="29"/>
      <c r="Z148" s="52"/>
      <c r="AA148" s="43"/>
      <c r="AB148" s="96" t="s">
        <v>395</v>
      </c>
      <c r="AC148" s="58" t="s">
        <v>142</v>
      </c>
      <c r="AD148" s="95" t="str">
        <f t="shared" si="2"/>
        <v>PC69375 - William E Dailey Inc</v>
      </c>
      <c r="AE148" s="74" t="s">
        <v>207</v>
      </c>
      <c r="AF148" s="62" t="s">
        <v>118</v>
      </c>
      <c r="AG148" s="74" t="s">
        <v>464</v>
      </c>
      <c r="AH148" s="76" t="str">
        <f t="shared" si="0"/>
        <v>2-6R1 - Cranesville Block Co Inc - 427 Sacandaga Rd</v>
      </c>
      <c r="AI148" s="42"/>
      <c r="AJ148" s="42"/>
      <c r="AK148" s="42"/>
      <c r="AL148" s="42"/>
      <c r="AM148" s="42"/>
      <c r="AN148" s="42"/>
      <c r="AO148" s="42"/>
      <c r="AP148" s="42"/>
      <c r="AQ148" s="42"/>
    </row>
    <row r="149" spans="22:43" ht="14.5" x14ac:dyDescent="0.3">
      <c r="X149" s="29"/>
      <c r="Y149" s="97"/>
      <c r="AA149" s="43"/>
      <c r="AB149" s="96" t="s">
        <v>438</v>
      </c>
      <c r="AC149" s="58" t="s">
        <v>143</v>
      </c>
      <c r="AD149" s="95" t="str">
        <f t="shared" si="2"/>
        <v>PC69376 - Wingdale Materials LLC</v>
      </c>
      <c r="AE149" s="1" t="s">
        <v>206</v>
      </c>
      <c r="AF149" s="62" t="s">
        <v>118</v>
      </c>
      <c r="AG149" s="74" t="s">
        <v>465</v>
      </c>
      <c r="AH149" s="76" t="str">
        <f t="shared" si="0"/>
        <v>2-1F - Cranesville Block Co Inc - 270 County Highway 122</v>
      </c>
      <c r="AI149" s="42"/>
      <c r="AJ149" s="42"/>
      <c r="AK149" s="42"/>
      <c r="AL149" s="42"/>
      <c r="AM149" s="42"/>
      <c r="AN149" s="42"/>
      <c r="AO149" s="42"/>
      <c r="AP149" s="42"/>
      <c r="AQ149" s="42"/>
    </row>
    <row r="150" spans="22:43" ht="14.5" x14ac:dyDescent="0.3">
      <c r="Y150" s="97"/>
      <c r="AA150" s="43"/>
      <c r="AB150" s="42"/>
      <c r="AC150" s="42"/>
      <c r="AD150" s="95" t="str">
        <f>_xlfn.CONCAT(AB150," - ",AC150)</f>
        <v xml:space="preserve"> - </v>
      </c>
      <c r="AE150" s="1" t="s">
        <v>400</v>
      </c>
      <c r="AF150" s="62" t="s">
        <v>118</v>
      </c>
      <c r="AG150" s="74" t="s">
        <v>465</v>
      </c>
      <c r="AH150" s="76" t="str">
        <f t="shared" si="0"/>
        <v>2-6R - Cranesville Block Co Inc - 270 County Highway 122</v>
      </c>
      <c r="AI150" s="42"/>
      <c r="AJ150" s="42"/>
      <c r="AK150" s="42"/>
      <c r="AL150" s="42"/>
      <c r="AM150" s="42"/>
      <c r="AN150" s="42"/>
      <c r="AO150" s="42"/>
      <c r="AP150" s="42"/>
      <c r="AQ150" s="42"/>
    </row>
    <row r="151" spans="22:43" ht="14.5" x14ac:dyDescent="0.3">
      <c r="AA151" s="43"/>
      <c r="AD151" s="95" t="str">
        <f>_xlfn.CONCAT(AB151," - ",AC151)</f>
        <v xml:space="preserve"> - </v>
      </c>
      <c r="AE151" s="70" t="s">
        <v>436</v>
      </c>
      <c r="AF151" s="62" t="s">
        <v>118</v>
      </c>
      <c r="AG151" s="74" t="s">
        <v>466</v>
      </c>
      <c r="AH151" s="76" t="str">
        <f t="shared" si="0"/>
        <v>3-54F - Cranesville Block Co Inc - 875 Route 11A North</v>
      </c>
      <c r="AI151" s="42"/>
      <c r="AJ151" s="42"/>
      <c r="AK151" s="42"/>
      <c r="AL151" s="42"/>
      <c r="AM151" s="42"/>
      <c r="AN151" s="42"/>
      <c r="AO151" s="42"/>
      <c r="AP151" s="42"/>
      <c r="AQ151" s="42"/>
    </row>
    <row r="152" spans="22:43" ht="14.5" x14ac:dyDescent="0.3">
      <c r="AA152" s="43"/>
      <c r="AD152" s="95" t="str">
        <f>_xlfn.CONCAT(AB152," - ",AC152)</f>
        <v xml:space="preserve"> - </v>
      </c>
      <c r="AE152" s="70" t="s">
        <v>435</v>
      </c>
      <c r="AF152" s="62" t="s">
        <v>118</v>
      </c>
      <c r="AG152" s="74" t="s">
        <v>466</v>
      </c>
      <c r="AH152" s="76" t="str">
        <f t="shared" si="0"/>
        <v>3-54G - Cranesville Block Co Inc - 875 Route 11A North</v>
      </c>
      <c r="AI152" s="42"/>
      <c r="AJ152" s="42"/>
      <c r="AK152" s="42"/>
      <c r="AL152" s="42"/>
      <c r="AM152" s="42"/>
      <c r="AN152" s="42"/>
      <c r="AO152" s="42"/>
      <c r="AP152" s="42"/>
      <c r="AQ152" s="42"/>
    </row>
    <row r="153" spans="22:43" ht="14.5" x14ac:dyDescent="0.3">
      <c r="AA153" s="43" t="str">
        <f>_xlfn.CONCAT(Y148," - ",Z148)</f>
        <v xml:space="preserve"> - </v>
      </c>
      <c r="AD153" s="95" t="str">
        <f t="shared" ref="AD153:AD184" si="3">_xlfn.CONCAT(AB151," - ",AC151)</f>
        <v xml:space="preserve"> - </v>
      </c>
      <c r="AE153" s="75" t="s">
        <v>401</v>
      </c>
      <c r="AF153" s="62" t="s">
        <v>118</v>
      </c>
      <c r="AG153" s="74" t="s">
        <v>467</v>
      </c>
      <c r="AH153" s="76" t="str">
        <f t="shared" si="0"/>
        <v>7-73F - Cranesville Block Co Inc - 23903 Cemetery Road</v>
      </c>
      <c r="AI153" s="42"/>
    </row>
    <row r="154" spans="22:43" ht="14.5" x14ac:dyDescent="0.3">
      <c r="AA154" s="43" t="str">
        <f>_xlfn.CONCAT(Y149," - ",Z149)</f>
        <v xml:space="preserve"> - </v>
      </c>
      <c r="AD154" s="95" t="str">
        <f t="shared" si="3"/>
        <v xml:space="preserve"> - </v>
      </c>
      <c r="AE154" s="75" t="s">
        <v>401</v>
      </c>
      <c r="AF154" s="62" t="s">
        <v>118</v>
      </c>
      <c r="AG154" s="74" t="s">
        <v>468</v>
      </c>
      <c r="AH154" s="76" t="str">
        <f t="shared" si="0"/>
        <v>7-73F - Cranesville Block Co Inc - 35500 Putnam Hill Road</v>
      </c>
      <c r="AI154" s="81"/>
    </row>
    <row r="155" spans="22:43" ht="14.5" x14ac:dyDescent="0.35">
      <c r="AD155" s="95" t="str">
        <f t="shared" si="3"/>
        <v xml:space="preserve"> - </v>
      </c>
      <c r="AE155" s="70" t="s">
        <v>207</v>
      </c>
      <c r="AF155" s="62" t="s">
        <v>119</v>
      </c>
      <c r="AG155" s="74" t="s">
        <v>469</v>
      </c>
      <c r="AH155" s="76" t="str">
        <f t="shared" si="0"/>
        <v>2-6R1 - Cushing Stone Company Inc - 725 State Highway 5S</v>
      </c>
      <c r="AI155" s="81"/>
    </row>
    <row r="156" spans="22:43" ht="14.5" x14ac:dyDescent="0.35">
      <c r="AD156" s="95" t="str">
        <f t="shared" si="3"/>
        <v xml:space="preserve"> - </v>
      </c>
      <c r="AE156" s="69" t="s">
        <v>209</v>
      </c>
      <c r="AF156" s="61" t="s">
        <v>208</v>
      </c>
      <c r="AG156" s="74" t="s">
        <v>470</v>
      </c>
      <c r="AH156" s="76" t="str">
        <f t="shared" si="0"/>
        <v>6-21G - Dalrymple Gravel &amp; Contracting Co., Inc. - 127 Chemung Flats Rd</v>
      </c>
    </row>
    <row r="157" spans="22:43" ht="14.5" x14ac:dyDescent="0.35">
      <c r="AD157" s="95" t="str">
        <f t="shared" si="3"/>
        <v xml:space="preserve"> - </v>
      </c>
      <c r="AE157" s="69" t="s">
        <v>210</v>
      </c>
      <c r="AF157" s="61" t="s">
        <v>208</v>
      </c>
      <c r="AG157" s="74" t="s">
        <v>470</v>
      </c>
      <c r="AH157" s="76" t="str">
        <f t="shared" si="0"/>
        <v>6-21G1 - Dalrymple Gravel &amp; Contracting Co., Inc. - 127 Chemung Flats Rd</v>
      </c>
    </row>
    <row r="158" spans="22:43" ht="14.5" x14ac:dyDescent="0.35">
      <c r="AD158" s="95" t="str">
        <f t="shared" si="3"/>
        <v xml:space="preserve"> - </v>
      </c>
      <c r="AE158" s="69" t="s">
        <v>402</v>
      </c>
      <c r="AF158" s="61" t="s">
        <v>208</v>
      </c>
      <c r="AG158" s="74" t="s">
        <v>470</v>
      </c>
      <c r="AH158" s="76" t="str">
        <f t="shared" si="0"/>
        <v>6-21F - Dalrymple Gravel &amp; Contracting Co., Inc. - 127 Chemung Flats Rd</v>
      </c>
    </row>
    <row r="159" spans="22:43" ht="14.5" x14ac:dyDescent="0.35">
      <c r="AD159" s="95" t="str">
        <f t="shared" si="3"/>
        <v xml:space="preserve"> - </v>
      </c>
      <c r="AE159" s="69" t="s">
        <v>403</v>
      </c>
      <c r="AF159" s="61" t="s">
        <v>208</v>
      </c>
      <c r="AG159" s="74" t="s">
        <v>470</v>
      </c>
      <c r="AH159" s="76" t="str">
        <f t="shared" si="0"/>
        <v>6-21F1 - Dalrymple Gravel &amp; Contracting Co., Inc. - 127 Chemung Flats Rd</v>
      </c>
    </row>
    <row r="160" spans="22:43" ht="14.5" x14ac:dyDescent="0.35">
      <c r="AD160" s="95" t="str">
        <f t="shared" si="3"/>
        <v xml:space="preserve"> - </v>
      </c>
      <c r="AE160" s="69" t="s">
        <v>404</v>
      </c>
      <c r="AF160" s="61" t="s">
        <v>208</v>
      </c>
      <c r="AG160" s="74" t="s">
        <v>470</v>
      </c>
      <c r="AH160" s="76" t="str">
        <f t="shared" si="0"/>
        <v>6-21GFM - Dalrymple Gravel &amp; Contracting Co., Inc. - 127 Chemung Flats Rd</v>
      </c>
    </row>
    <row r="161" spans="30:35" ht="14.5" x14ac:dyDescent="0.35">
      <c r="AD161" s="95" t="str">
        <f t="shared" si="3"/>
        <v xml:space="preserve"> - </v>
      </c>
      <c r="AE161" s="69" t="s">
        <v>405</v>
      </c>
      <c r="AF161" s="61" t="s">
        <v>208</v>
      </c>
      <c r="AG161" s="74" t="s">
        <v>470</v>
      </c>
      <c r="AH161" s="76" t="str">
        <f t="shared" si="0"/>
        <v>6-21GFM1 - Dalrymple Gravel &amp; Contracting Co., Inc. - 127 Chemung Flats Rd</v>
      </c>
    </row>
    <row r="162" spans="30:35" ht="14.5" x14ac:dyDescent="0.35">
      <c r="AD162" s="95" t="str">
        <f t="shared" si="3"/>
        <v xml:space="preserve"> - </v>
      </c>
      <c r="AE162" s="69" t="s">
        <v>406</v>
      </c>
      <c r="AF162" s="61" t="s">
        <v>208</v>
      </c>
      <c r="AG162" s="74" t="s">
        <v>471</v>
      </c>
      <c r="AH162" s="76" t="str">
        <f t="shared" si="0"/>
        <v>6-75G - Dalrymple Gravel &amp; Contracting Co., Inc. - 3877 Curtis Cooper Rd</v>
      </c>
    </row>
    <row r="163" spans="30:35" ht="14.5" x14ac:dyDescent="0.35">
      <c r="AD163" s="95" t="str">
        <f t="shared" si="3"/>
        <v xml:space="preserve"> - </v>
      </c>
      <c r="AE163" s="69" t="s">
        <v>407</v>
      </c>
      <c r="AF163" s="61" t="s">
        <v>208</v>
      </c>
      <c r="AG163" s="74" t="s">
        <v>471</v>
      </c>
      <c r="AH163" s="76" t="str">
        <f t="shared" si="0"/>
        <v>6-75F - Dalrymple Gravel &amp; Contracting Co., Inc. - 3877 Curtis Cooper Rd</v>
      </c>
    </row>
    <row r="164" spans="30:35" ht="14.5" x14ac:dyDescent="0.35">
      <c r="AD164" s="95" t="str">
        <f t="shared" si="3"/>
        <v xml:space="preserve"> - </v>
      </c>
      <c r="AE164" s="69" t="s">
        <v>408</v>
      </c>
      <c r="AF164" s="61" t="s">
        <v>208</v>
      </c>
      <c r="AG164" s="74" t="s">
        <v>471</v>
      </c>
      <c r="AH164" s="76" t="str">
        <f t="shared" si="0"/>
        <v>6-75GFM - Dalrymple Gravel &amp; Contracting Co., Inc. - 3877 Curtis Cooper Rd</v>
      </c>
    </row>
    <row r="165" spans="30:35" ht="14.5" x14ac:dyDescent="0.35">
      <c r="AD165" s="95" t="str">
        <f t="shared" si="3"/>
        <v xml:space="preserve"> - </v>
      </c>
      <c r="AE165" s="69" t="s">
        <v>212</v>
      </c>
      <c r="AF165" s="61" t="s">
        <v>211</v>
      </c>
      <c r="AG165" s="74" t="s">
        <v>472</v>
      </c>
      <c r="AH165" s="76" t="str">
        <f t="shared" si="0"/>
        <v>5-81F - Dan Gernatt Gravel Products. Inc. - 13870 Taylor Hollow Rd</v>
      </c>
    </row>
    <row r="166" spans="30:35" ht="14.5" x14ac:dyDescent="0.35">
      <c r="AD166" s="95" t="str">
        <f t="shared" si="3"/>
        <v xml:space="preserve"> - </v>
      </c>
      <c r="AE166" s="69" t="s">
        <v>233</v>
      </c>
      <c r="AF166" s="61" t="s">
        <v>211</v>
      </c>
      <c r="AG166" s="74" t="s">
        <v>472</v>
      </c>
      <c r="AH166" s="76" t="str">
        <f t="shared" si="0"/>
        <v>5-39G - Dan Gernatt Gravel Products. Inc. - 13870 Taylor Hollow Rd</v>
      </c>
    </row>
    <row r="167" spans="30:35" ht="25" x14ac:dyDescent="0.35">
      <c r="AD167" s="95" t="str">
        <f t="shared" si="3"/>
        <v xml:space="preserve"> - </v>
      </c>
      <c r="AE167" s="69" t="s">
        <v>216</v>
      </c>
      <c r="AF167" s="64" t="s">
        <v>215</v>
      </c>
      <c r="AG167" s="80" t="s">
        <v>473</v>
      </c>
      <c r="AH167" s="76" t="str">
        <f t="shared" si="0"/>
        <v>3-8R - Dolomite Products Company, Inc. 
DBA A.L. Blades - 1200 Atlantic Ave.</v>
      </c>
    </row>
    <row r="168" spans="30:35" ht="25" x14ac:dyDescent="0.35">
      <c r="AD168" s="95" t="str">
        <f t="shared" si="3"/>
        <v xml:space="preserve"> - </v>
      </c>
      <c r="AE168" s="69" t="s">
        <v>217</v>
      </c>
      <c r="AF168" s="64" t="s">
        <v>215</v>
      </c>
      <c r="AG168" s="80" t="s">
        <v>474</v>
      </c>
      <c r="AH168" s="76" t="str">
        <f t="shared" si="0"/>
        <v>4-11R - Dolomite Products Company, Inc. 
DBA A.L. Blades - 1719 County Road 7</v>
      </c>
    </row>
    <row r="169" spans="30:35" ht="25" x14ac:dyDescent="0.35">
      <c r="AD169" s="95" t="str">
        <f t="shared" si="3"/>
        <v xml:space="preserve"> - </v>
      </c>
      <c r="AE169" s="69" t="s">
        <v>218</v>
      </c>
      <c r="AF169" s="64" t="s">
        <v>215</v>
      </c>
      <c r="AG169" s="80" t="s">
        <v>475</v>
      </c>
      <c r="AH169" s="76" t="str">
        <f t="shared" ref="AH169:AH232" si="4">CONCATENATE(AE169, " - ",(AF169), " - ", AG169)</f>
        <v>4-12R - Dolomite Products Company, Inc. 
DBA A.L. Blades - 8250 Gulf Road</v>
      </c>
    </row>
    <row r="170" spans="30:35" ht="25" x14ac:dyDescent="0.35">
      <c r="AD170" s="95" t="str">
        <f t="shared" si="3"/>
        <v xml:space="preserve"> - </v>
      </c>
      <c r="AE170" s="69" t="s">
        <v>219</v>
      </c>
      <c r="AF170" s="64" t="s">
        <v>215</v>
      </c>
      <c r="AG170" s="74" t="s">
        <v>480</v>
      </c>
      <c r="AH170" s="76" t="str">
        <f t="shared" si="4"/>
        <v>4-20R - Dolomite Products Company, Inc. 
DBA A.L. Blades - 6185 Turnpike Road</v>
      </c>
    </row>
    <row r="171" spans="30:35" ht="25" x14ac:dyDescent="0.35">
      <c r="AD171" s="95" t="str">
        <f t="shared" si="3"/>
        <v xml:space="preserve"> - </v>
      </c>
      <c r="AE171" s="69" t="s">
        <v>219</v>
      </c>
      <c r="AF171" s="64" t="s">
        <v>215</v>
      </c>
      <c r="AG171" s="80" t="s">
        <v>476</v>
      </c>
      <c r="AH171" s="76" t="str">
        <f t="shared" si="4"/>
        <v>4-20R - Dolomite Products Company, Inc. 
DBA A.L. Blades - 2540 Union Street (Rt. 259)</v>
      </c>
    </row>
    <row r="172" spans="30:35" ht="25" x14ac:dyDescent="0.35">
      <c r="AD172" s="95" t="str">
        <f t="shared" si="3"/>
        <v xml:space="preserve"> - </v>
      </c>
      <c r="AE172" s="69" t="s">
        <v>220</v>
      </c>
      <c r="AF172" s="64" t="s">
        <v>215</v>
      </c>
      <c r="AG172" s="80" t="s">
        <v>477</v>
      </c>
      <c r="AH172" s="76" t="str">
        <f t="shared" si="4"/>
        <v>4-4R - Dolomite Products Company, Inc. 
DBA A.L. Blades - 746 Whalen Rd.</v>
      </c>
    </row>
    <row r="173" spans="30:35" ht="25" x14ac:dyDescent="0.35">
      <c r="AD173" s="95" t="str">
        <f t="shared" si="3"/>
        <v xml:space="preserve"> - </v>
      </c>
      <c r="AE173" s="69" t="s">
        <v>221</v>
      </c>
      <c r="AF173" s="64" t="s">
        <v>215</v>
      </c>
      <c r="AG173" s="80" t="s">
        <v>477</v>
      </c>
      <c r="AH173" s="76" t="str">
        <f t="shared" si="4"/>
        <v>4-86F - Dolomite Products Company, Inc. 
DBA A.L. Blades - 746 Whalen Rd.</v>
      </c>
    </row>
    <row r="174" spans="30:35" ht="25" x14ac:dyDescent="0.35">
      <c r="AD174" s="95" t="str">
        <f t="shared" si="3"/>
        <v xml:space="preserve"> - </v>
      </c>
      <c r="AE174" s="69" t="s">
        <v>221</v>
      </c>
      <c r="AF174" s="64" t="s">
        <v>215</v>
      </c>
      <c r="AG174" s="80" t="s">
        <v>479</v>
      </c>
      <c r="AH174" s="76" t="str">
        <f t="shared" si="4"/>
        <v>4-86F - Dolomite Products Company, Inc. 
DBA A.L. Blades - 1085 Buffalo Rd.</v>
      </c>
      <c r="AI174" s="82"/>
    </row>
    <row r="175" spans="30:35" ht="25" x14ac:dyDescent="0.35">
      <c r="AD175" s="95" t="str">
        <f t="shared" si="3"/>
        <v xml:space="preserve"> - </v>
      </c>
      <c r="AE175" s="69" t="s">
        <v>221</v>
      </c>
      <c r="AF175" s="64" t="s">
        <v>215</v>
      </c>
      <c r="AG175" s="80" t="s">
        <v>478</v>
      </c>
      <c r="AH175" s="76" t="str">
        <f t="shared" si="4"/>
        <v>4-86F - Dolomite Products Company, Inc. 
DBA A.L. Blades - 5070 Hogback Hill Rd.</v>
      </c>
      <c r="AI175" s="82"/>
    </row>
    <row r="176" spans="30:35" ht="25" x14ac:dyDescent="0.35">
      <c r="AD176" s="95" t="str">
        <f t="shared" si="3"/>
        <v xml:space="preserve"> - </v>
      </c>
      <c r="AE176" s="69" t="s">
        <v>222</v>
      </c>
      <c r="AF176" s="64" t="s">
        <v>215</v>
      </c>
      <c r="AG176" s="80" t="s">
        <v>478</v>
      </c>
      <c r="AH176" s="76" t="str">
        <f t="shared" si="4"/>
        <v>4-86G - Dolomite Products Company, Inc. 
DBA A.L. Blades - 5070 Hogback Hill Rd.</v>
      </c>
      <c r="AI176" s="82"/>
    </row>
    <row r="177" spans="30:35" ht="25" x14ac:dyDescent="0.35">
      <c r="AD177" s="95" t="str">
        <f t="shared" si="3"/>
        <v xml:space="preserve"> - </v>
      </c>
      <c r="AE177" s="69" t="s">
        <v>223</v>
      </c>
      <c r="AF177" s="64" t="s">
        <v>215</v>
      </c>
      <c r="AG177" s="74" t="s">
        <v>480</v>
      </c>
      <c r="AH177" s="76" t="str">
        <f t="shared" si="4"/>
        <v>6-1R - Dolomite Products Company, Inc. 
DBA A.L. Blades - 6185 Turnpike Road</v>
      </c>
    </row>
    <row r="178" spans="30:35" ht="25" x14ac:dyDescent="0.35">
      <c r="AD178" s="95" t="str">
        <f t="shared" si="3"/>
        <v xml:space="preserve"> - </v>
      </c>
      <c r="AE178" s="69" t="s">
        <v>224</v>
      </c>
      <c r="AF178" s="64" t="s">
        <v>215</v>
      </c>
      <c r="AG178" s="74" t="s">
        <v>481</v>
      </c>
      <c r="AH178" s="76" t="str">
        <f t="shared" si="4"/>
        <v>6-33 F - Dolomite Products Company, Inc. 
DBA A.L. Blades - 3801 Mill Road</v>
      </c>
    </row>
    <row r="179" spans="30:35" ht="25" x14ac:dyDescent="0.35">
      <c r="AD179" s="95" t="str">
        <f t="shared" si="3"/>
        <v xml:space="preserve"> - </v>
      </c>
      <c r="AE179" s="69" t="s">
        <v>225</v>
      </c>
      <c r="AF179" s="64" t="s">
        <v>215</v>
      </c>
      <c r="AG179" s="74" t="s">
        <v>481</v>
      </c>
      <c r="AH179" s="76" t="str">
        <f t="shared" si="4"/>
        <v>6-33 G - Dolomite Products Company, Inc. 
DBA A.L. Blades - 3801 Mill Road</v>
      </c>
    </row>
    <row r="180" spans="30:35" ht="14.5" x14ac:dyDescent="0.25">
      <c r="AD180" s="95" t="str">
        <f t="shared" si="3"/>
        <v xml:space="preserve"> - </v>
      </c>
      <c r="AE180" s="72">
        <v>7398</v>
      </c>
      <c r="AF180" s="66" t="s">
        <v>226</v>
      </c>
      <c r="AG180" s="74" t="s">
        <v>482</v>
      </c>
      <c r="AH180" s="76" t="str">
        <f t="shared" si="4"/>
        <v>7398 - E. Tetz &amp; Sons, Inc. - 63 Cemetery Road</v>
      </c>
    </row>
    <row r="181" spans="30:35" ht="14.5" x14ac:dyDescent="0.25">
      <c r="AD181" s="95" t="str">
        <f t="shared" si="3"/>
        <v xml:space="preserve"> - </v>
      </c>
      <c r="AE181" s="71" t="s">
        <v>227</v>
      </c>
      <c r="AF181" s="66" t="s">
        <v>226</v>
      </c>
      <c r="AG181" s="74" t="s">
        <v>485</v>
      </c>
      <c r="AH181" s="76" t="str">
        <f t="shared" si="4"/>
        <v xml:space="preserve">9-67F - E. Tetz &amp; Sons, Inc. - 298 Winterton Road </v>
      </c>
    </row>
    <row r="182" spans="30:35" ht="14.5" x14ac:dyDescent="0.25">
      <c r="AD182" s="95" t="str">
        <f t="shared" si="3"/>
        <v xml:space="preserve"> - </v>
      </c>
      <c r="AE182" s="71" t="s">
        <v>227</v>
      </c>
      <c r="AF182" s="66" t="s">
        <v>226</v>
      </c>
      <c r="AG182" s="74" t="s">
        <v>483</v>
      </c>
      <c r="AH182" s="76" t="str">
        <f t="shared" si="4"/>
        <v>9-67F - E. Tetz &amp; Sons, Inc. - 3080 Route 6</v>
      </c>
      <c r="AI182" s="82"/>
    </row>
    <row r="183" spans="30:35" ht="14.5" x14ac:dyDescent="0.25">
      <c r="AD183" s="95" t="str">
        <f t="shared" si="3"/>
        <v xml:space="preserve"> - </v>
      </c>
      <c r="AE183" s="71" t="s">
        <v>228</v>
      </c>
      <c r="AF183" s="66" t="s">
        <v>226</v>
      </c>
      <c r="AG183" s="74" t="s">
        <v>482</v>
      </c>
      <c r="AH183" s="76" t="str">
        <f t="shared" si="4"/>
        <v>8-77R - E. Tetz &amp; Sons, Inc. - 63 Cemetery Road</v>
      </c>
      <c r="AI183" s="82"/>
    </row>
    <row r="184" spans="30:35" ht="14.5" x14ac:dyDescent="0.25">
      <c r="AD184" s="95" t="str">
        <f t="shared" si="3"/>
        <v xml:space="preserve"> - </v>
      </c>
      <c r="AE184" s="71" t="s">
        <v>228</v>
      </c>
      <c r="AF184" s="66" t="s">
        <v>226</v>
      </c>
      <c r="AG184" s="74" t="s">
        <v>483</v>
      </c>
      <c r="AH184" s="76" t="str">
        <f t="shared" si="4"/>
        <v>8-77R - E. Tetz &amp; Sons, Inc. - 3080 Route 6</v>
      </c>
      <c r="AI184" s="83"/>
    </row>
    <row r="185" spans="30:35" ht="14.5" x14ac:dyDescent="0.25">
      <c r="AD185" s="95" t="str">
        <f t="shared" ref="AD185:AD216" si="5">_xlfn.CONCAT(AB183," - ",AC183)</f>
        <v xml:space="preserve"> - </v>
      </c>
      <c r="AE185" s="71" t="s">
        <v>228</v>
      </c>
      <c r="AF185" s="66" t="s">
        <v>226</v>
      </c>
      <c r="AG185" s="74" t="s">
        <v>484</v>
      </c>
      <c r="AH185" s="76" t="str">
        <f t="shared" si="4"/>
        <v>8-77R - E. Tetz &amp; Sons, Inc. - 68 Tetz Road</v>
      </c>
      <c r="AI185" s="83"/>
    </row>
    <row r="186" spans="30:35" ht="14.5" x14ac:dyDescent="0.25">
      <c r="AD186" s="95" t="str">
        <f t="shared" si="5"/>
        <v xml:space="preserve"> - </v>
      </c>
      <c r="AE186" s="71" t="s">
        <v>228</v>
      </c>
      <c r="AF186" s="66" t="s">
        <v>226</v>
      </c>
      <c r="AG186" s="74" t="s">
        <v>485</v>
      </c>
      <c r="AH186" s="76" t="str">
        <f t="shared" si="4"/>
        <v xml:space="preserve">8-77R - E. Tetz &amp; Sons, Inc. - 298 Winterton Road </v>
      </c>
      <c r="AI186" s="83"/>
    </row>
    <row r="187" spans="30:35" ht="14.5" x14ac:dyDescent="0.25">
      <c r="AD187" s="95" t="str">
        <f t="shared" si="5"/>
        <v xml:space="preserve"> - </v>
      </c>
      <c r="AE187" s="71" t="s">
        <v>229</v>
      </c>
      <c r="AF187" s="66" t="s">
        <v>226</v>
      </c>
      <c r="AG187" s="74" t="s">
        <v>485</v>
      </c>
      <c r="AH187" s="76" t="str">
        <f t="shared" si="4"/>
        <v xml:space="preserve">9-67G - E. Tetz &amp; Sons, Inc. - 298 Winterton Road </v>
      </c>
      <c r="AI187" s="83"/>
    </row>
    <row r="188" spans="30:35" ht="14.5" x14ac:dyDescent="0.25">
      <c r="AD188" s="95" t="str">
        <f t="shared" si="5"/>
        <v xml:space="preserve"> - </v>
      </c>
      <c r="AE188" s="71" t="s">
        <v>409</v>
      </c>
      <c r="AF188" s="66" t="s">
        <v>365</v>
      </c>
      <c r="AG188" s="74" t="s">
        <v>486</v>
      </c>
      <c r="AH188" s="76" t="str">
        <f t="shared" si="4"/>
        <v>4-49F - Eagle Harbor Sand &amp; Gravel, Inc - 4780 Eagle Harbor Rd</v>
      </c>
    </row>
    <row r="189" spans="30:35" ht="14.5" x14ac:dyDescent="0.25">
      <c r="AD189" s="95" t="str">
        <f t="shared" si="5"/>
        <v xml:space="preserve"> - </v>
      </c>
      <c r="AE189" s="71" t="s">
        <v>230</v>
      </c>
      <c r="AF189" s="66" t="s">
        <v>123</v>
      </c>
      <c r="AG189" s="74" t="s">
        <v>487</v>
      </c>
      <c r="AH189" s="76" t="str">
        <f t="shared" si="4"/>
        <v>8-66R - Eastern Materials LLC - 222 Jockey Hill Road</v>
      </c>
    </row>
    <row r="190" spans="30:35" ht="14.5" x14ac:dyDescent="0.35">
      <c r="AD190" s="95" t="str">
        <f t="shared" si="5"/>
        <v xml:space="preserve"> - </v>
      </c>
      <c r="AE190" s="69" t="s">
        <v>232</v>
      </c>
      <c r="AF190" s="61" t="s">
        <v>231</v>
      </c>
      <c r="AG190" s="74" t="s">
        <v>488</v>
      </c>
      <c r="AH190" s="76" t="str">
        <f t="shared" si="4"/>
        <v>5-39F - Gernatt Asphalt Products, Inc. - 11216 RT. 98</v>
      </c>
    </row>
    <row r="191" spans="30:35" ht="14.5" x14ac:dyDescent="0.35">
      <c r="AD191" s="95" t="str">
        <f t="shared" si="5"/>
        <v xml:space="preserve"> - </v>
      </c>
      <c r="AE191" s="69" t="s">
        <v>233</v>
      </c>
      <c r="AF191" s="61" t="s">
        <v>231</v>
      </c>
      <c r="AG191" s="74" t="s">
        <v>488</v>
      </c>
      <c r="AH191" s="76" t="str">
        <f t="shared" si="4"/>
        <v>5-39G - Gernatt Asphalt Products, Inc. - 11216 RT. 98</v>
      </c>
    </row>
    <row r="192" spans="30:35" ht="14.5" x14ac:dyDescent="0.35">
      <c r="AD192" s="95" t="str">
        <f t="shared" si="5"/>
        <v xml:space="preserve"> - </v>
      </c>
      <c r="AE192" s="69" t="s">
        <v>234</v>
      </c>
      <c r="AF192" s="61" t="s">
        <v>231</v>
      </c>
      <c r="AG192" s="74" t="s">
        <v>489</v>
      </c>
      <c r="AH192" s="76" t="str">
        <f t="shared" si="4"/>
        <v>5-64F - Gernatt Asphalt Products, Inc. - 6589 McDonald Rd</v>
      </c>
    </row>
    <row r="193" spans="30:34" ht="14.5" x14ac:dyDescent="0.35">
      <c r="AD193" s="95" t="str">
        <f t="shared" si="5"/>
        <v xml:space="preserve"> - </v>
      </c>
      <c r="AE193" s="69" t="s">
        <v>235</v>
      </c>
      <c r="AF193" s="61" t="s">
        <v>231</v>
      </c>
      <c r="AG193" s="74" t="s">
        <v>489</v>
      </c>
      <c r="AH193" s="76" t="str">
        <f t="shared" si="4"/>
        <v>5-64G - Gernatt Asphalt Products, Inc. - 6589 McDonald Rd</v>
      </c>
    </row>
    <row r="194" spans="30:34" ht="14.5" x14ac:dyDescent="0.35">
      <c r="AD194" s="95" t="str">
        <f t="shared" si="5"/>
        <v xml:space="preserve"> - </v>
      </c>
      <c r="AE194" s="70" t="s">
        <v>236</v>
      </c>
      <c r="AF194" s="61" t="s">
        <v>595</v>
      </c>
      <c r="AG194" s="74" t="s">
        <v>490</v>
      </c>
      <c r="AH194" s="76" t="str">
        <f t="shared" si="4"/>
        <v>2-10R - Heidelberg Materials Northeast NY LLC fka Hanson Aggregates NY LLC - 5125 State Route 28</v>
      </c>
    </row>
    <row r="195" spans="30:34" ht="14.5" x14ac:dyDescent="0.35">
      <c r="AD195" s="95" t="str">
        <f t="shared" si="5"/>
        <v xml:space="preserve"> - </v>
      </c>
      <c r="AE195" s="70" t="s">
        <v>240</v>
      </c>
      <c r="AF195" s="61" t="s">
        <v>595</v>
      </c>
      <c r="AG195" s="74" t="s">
        <v>491</v>
      </c>
      <c r="AH195" s="76" t="str">
        <f t="shared" si="4"/>
        <v>2-1R - Heidelberg Materials Northeast NY LLC fka Hanson Aggregates NY LLC - 237 Kingdom Rd</v>
      </c>
    </row>
    <row r="196" spans="30:34" ht="14.5" x14ac:dyDescent="0.35">
      <c r="AD196" s="95" t="str">
        <f t="shared" si="5"/>
        <v xml:space="preserve"> - </v>
      </c>
      <c r="AE196" s="70" t="s">
        <v>239</v>
      </c>
      <c r="AF196" s="61" t="s">
        <v>595</v>
      </c>
      <c r="AG196" s="74" t="s">
        <v>492</v>
      </c>
      <c r="AH196" s="76" t="str">
        <f t="shared" si="4"/>
        <v>2-18F - Heidelberg Materials Northeast NY LLC fka Hanson Aggregates NY LLC - 9254 State Rt 28</v>
      </c>
    </row>
    <row r="197" spans="30:34" ht="14.5" x14ac:dyDescent="0.35">
      <c r="AD197" s="95" t="str">
        <f t="shared" si="5"/>
        <v xml:space="preserve"> - </v>
      </c>
      <c r="AE197" s="70" t="s">
        <v>237</v>
      </c>
      <c r="AF197" s="61" t="s">
        <v>595</v>
      </c>
      <c r="AG197" s="74" t="s">
        <v>493</v>
      </c>
      <c r="AH197" s="76" t="str">
        <f t="shared" si="4"/>
        <v>2-14R - Heidelberg Materials Northeast NY LLC fka Hanson Aggregates NY LLC - 7904 State Route 5</v>
      </c>
    </row>
    <row r="198" spans="30:34" ht="14.5" x14ac:dyDescent="0.35">
      <c r="AD198" s="95" t="str">
        <f t="shared" si="5"/>
        <v xml:space="preserve"> - </v>
      </c>
      <c r="AE198" s="70" t="s">
        <v>238</v>
      </c>
      <c r="AF198" s="61" t="s">
        <v>595</v>
      </c>
      <c r="AG198" s="74" t="s">
        <v>494</v>
      </c>
      <c r="AH198" s="76" t="str">
        <f t="shared" si="4"/>
        <v>2-16R - Heidelberg Materials Northeast NY LLC fka Hanson Aggregates NY LLC - 10959 Horton Rd</v>
      </c>
    </row>
    <row r="199" spans="30:34" ht="14.5" x14ac:dyDescent="0.35">
      <c r="AD199" s="95" t="str">
        <f t="shared" si="5"/>
        <v xml:space="preserve"> - </v>
      </c>
      <c r="AE199" s="70" t="s">
        <v>241</v>
      </c>
      <c r="AF199" s="61" t="s">
        <v>595</v>
      </c>
      <c r="AG199" s="74" t="s">
        <v>495</v>
      </c>
      <c r="AH199" s="76" t="str">
        <f t="shared" si="4"/>
        <v>2-9R - Heidelberg Materials Northeast NY LLC fka Hanson Aggregates NY LLC - 1780 State Route 12B</v>
      </c>
    </row>
    <row r="200" spans="30:34" ht="14.5" x14ac:dyDescent="0.35">
      <c r="AD200" s="95" t="str">
        <f t="shared" si="5"/>
        <v xml:space="preserve"> - </v>
      </c>
      <c r="AE200" s="70" t="s">
        <v>242</v>
      </c>
      <c r="AF200" s="61" t="s">
        <v>595</v>
      </c>
      <c r="AG200" s="74" t="s">
        <v>496</v>
      </c>
      <c r="AH200" s="76" t="str">
        <f t="shared" si="4"/>
        <v>3-11R - Heidelberg Materials Northeast NY LLC fka Hanson Aggregates NY LLC - 5632 Oakwood Rd</v>
      </c>
    </row>
    <row r="201" spans="30:34" ht="14.5" x14ac:dyDescent="0.35">
      <c r="AD201" s="95" t="str">
        <f t="shared" si="5"/>
        <v xml:space="preserve"> - </v>
      </c>
      <c r="AE201" s="70" t="s">
        <v>437</v>
      </c>
      <c r="AF201" s="61" t="s">
        <v>595</v>
      </c>
      <c r="AG201" s="74" t="s">
        <v>497</v>
      </c>
      <c r="AH201" s="76" t="str">
        <f t="shared" si="4"/>
        <v>3-10R - Heidelberg Materials Northeast NY LLC fka Hanson Aggregates NY LLC - 4993 Limeledge Rd</v>
      </c>
    </row>
    <row r="202" spans="30:34" ht="14.5" x14ac:dyDescent="0.35">
      <c r="AD202" s="95" t="str">
        <f t="shared" si="5"/>
        <v xml:space="preserve"> - </v>
      </c>
      <c r="AE202" s="70" t="s">
        <v>410</v>
      </c>
      <c r="AF202" s="61" t="s">
        <v>595</v>
      </c>
      <c r="AG202" s="74" t="s">
        <v>498</v>
      </c>
      <c r="AH202" s="76" t="str">
        <f t="shared" si="4"/>
        <v>3-3R - Heidelberg Materials Northeast NY LLC fka Hanson Aggregates NY LLC - 4800 Jamesville Road</v>
      </c>
    </row>
    <row r="203" spans="30:34" ht="14.5" x14ac:dyDescent="0.35">
      <c r="AD203" s="95" t="str">
        <f t="shared" si="5"/>
        <v xml:space="preserve"> - </v>
      </c>
      <c r="AE203" s="70" t="s">
        <v>245</v>
      </c>
      <c r="AF203" s="61" t="s">
        <v>595</v>
      </c>
      <c r="AG203" s="74" t="s">
        <v>499</v>
      </c>
      <c r="AH203" s="76" t="str">
        <f t="shared" si="4"/>
        <v>3-9R - Heidelberg Materials Northeast NY LLC fka Hanson Aggregates NY LLC - 4800 NYS Route 321</v>
      </c>
    </row>
    <row r="204" spans="30:34" ht="14.5" x14ac:dyDescent="0.35">
      <c r="AD204" s="95" t="str">
        <f t="shared" si="5"/>
        <v xml:space="preserve"> - </v>
      </c>
      <c r="AE204" s="70" t="s">
        <v>244</v>
      </c>
      <c r="AF204" s="61" t="s">
        <v>595</v>
      </c>
      <c r="AG204" s="74" t="s">
        <v>500</v>
      </c>
      <c r="AH204" s="76" t="str">
        <f t="shared" si="4"/>
        <v>3-17F - Heidelberg Materials Northeast NY LLC fka Hanson Aggregates NY LLC - 3134 Cedarvalle Road</v>
      </c>
    </row>
    <row r="205" spans="30:34" ht="14.5" x14ac:dyDescent="0.35">
      <c r="AD205" s="95" t="str">
        <f t="shared" si="5"/>
        <v xml:space="preserve"> - </v>
      </c>
      <c r="AE205" s="70" t="s">
        <v>411</v>
      </c>
      <c r="AF205" s="61" t="s">
        <v>595</v>
      </c>
      <c r="AG205" s="74" t="s">
        <v>501</v>
      </c>
      <c r="AH205" s="76" t="str">
        <f t="shared" si="4"/>
        <v>4-58F - Heidelberg Materials Northeast NY LLC fka Hanson Aggregates NY LLC - 4810 Ellicott Street</v>
      </c>
    </row>
    <row r="206" spans="30:34" ht="14.5" x14ac:dyDescent="0.35">
      <c r="AD206" s="95" t="str">
        <f t="shared" si="5"/>
        <v xml:space="preserve"> - </v>
      </c>
      <c r="AE206" s="69" t="s">
        <v>412</v>
      </c>
      <c r="AF206" s="61" t="s">
        <v>595</v>
      </c>
      <c r="AG206" s="74" t="s">
        <v>501</v>
      </c>
      <c r="AH206" s="76" t="str">
        <f t="shared" si="4"/>
        <v>4-58G - Heidelberg Materials Northeast NY LLC fka Hanson Aggregates NY LLC - 4810 Ellicott Street</v>
      </c>
    </row>
    <row r="207" spans="30:34" ht="14.5" x14ac:dyDescent="0.35">
      <c r="AD207" s="95" t="str">
        <f t="shared" si="5"/>
        <v xml:space="preserve"> - </v>
      </c>
      <c r="AE207" s="69" t="s">
        <v>249</v>
      </c>
      <c r="AF207" s="61" t="s">
        <v>595</v>
      </c>
      <c r="AG207" s="74" t="s">
        <v>502</v>
      </c>
      <c r="AH207" s="76" t="str">
        <f t="shared" si="4"/>
        <v>4-3R - Heidelberg Materials Northeast NY LLC fka Hanson Aggregates NY LLC - 5879 Main Rd</v>
      </c>
    </row>
    <row r="208" spans="30:34" ht="14.5" x14ac:dyDescent="0.35">
      <c r="AD208" s="95" t="str">
        <f t="shared" si="5"/>
        <v xml:space="preserve"> - </v>
      </c>
      <c r="AE208" s="69" t="s">
        <v>248</v>
      </c>
      <c r="AF208" s="61" t="s">
        <v>595</v>
      </c>
      <c r="AG208" s="74" t="s">
        <v>503</v>
      </c>
      <c r="AH208" s="76" t="str">
        <f t="shared" si="4"/>
        <v>4-10R - Heidelberg Materials Northeast NY LLC fka Hanson Aggregates NY LLC - 2049 Honeoye Falls Rd #6</v>
      </c>
    </row>
    <row r="209" spans="30:34" ht="14.5" x14ac:dyDescent="0.35">
      <c r="AD209" s="95" t="str">
        <f t="shared" si="5"/>
        <v xml:space="preserve"> - </v>
      </c>
      <c r="AE209" s="69" t="s">
        <v>250</v>
      </c>
      <c r="AF209" s="61" t="s">
        <v>595</v>
      </c>
      <c r="AG209" s="74" t="s">
        <v>504</v>
      </c>
      <c r="AH209" s="76" t="str">
        <f t="shared" si="4"/>
        <v>4-8F - Heidelberg Materials Northeast NY LLC fka Hanson Aggregates NY LLC - 362 State Route 96</v>
      </c>
    </row>
    <row r="210" spans="30:34" ht="14.5" x14ac:dyDescent="0.35">
      <c r="AD210" s="95" t="str">
        <f t="shared" si="5"/>
        <v xml:space="preserve"> - </v>
      </c>
      <c r="AE210" s="69" t="s">
        <v>251</v>
      </c>
      <c r="AF210" s="61" t="s">
        <v>595</v>
      </c>
      <c r="AG210" s="74" t="s">
        <v>504</v>
      </c>
      <c r="AH210" s="76" t="str">
        <f t="shared" si="4"/>
        <v>4-8G - Heidelberg Materials Northeast NY LLC fka Hanson Aggregates NY LLC - 362 State Route 96</v>
      </c>
    </row>
    <row r="211" spans="30:34" ht="14.5" x14ac:dyDescent="0.35">
      <c r="AD211" s="95" t="str">
        <f t="shared" si="5"/>
        <v xml:space="preserve"> - </v>
      </c>
      <c r="AE211" s="69" t="s">
        <v>246</v>
      </c>
      <c r="AF211" s="61" t="s">
        <v>595</v>
      </c>
      <c r="AG211" s="74" t="s">
        <v>505</v>
      </c>
      <c r="AH211" s="76" t="str">
        <f t="shared" si="4"/>
        <v>4-10F - Heidelberg Materials Northeast NY LLC fka Hanson Aggregates NY LLC - 1370 Malone Rd</v>
      </c>
    </row>
    <row r="212" spans="30:34" ht="14.5" x14ac:dyDescent="0.35">
      <c r="AD212" s="95" t="str">
        <f t="shared" si="5"/>
        <v xml:space="preserve"> - </v>
      </c>
      <c r="AE212" s="69" t="s">
        <v>247</v>
      </c>
      <c r="AF212" s="61" t="s">
        <v>595</v>
      </c>
      <c r="AG212" s="74" t="s">
        <v>505</v>
      </c>
      <c r="AH212" s="76" t="str">
        <f t="shared" si="4"/>
        <v>4-10G - Heidelberg Materials Northeast NY LLC fka Hanson Aggregates NY LLC - 1370 Malone Rd</v>
      </c>
    </row>
    <row r="213" spans="30:34" ht="14.5" x14ac:dyDescent="0.35">
      <c r="AD213" s="95" t="str">
        <f t="shared" si="5"/>
        <v xml:space="preserve"> - </v>
      </c>
      <c r="AE213" s="69" t="s">
        <v>252</v>
      </c>
      <c r="AF213" s="61" t="s">
        <v>595</v>
      </c>
      <c r="AG213" s="74" t="s">
        <v>506</v>
      </c>
      <c r="AH213" s="76" t="str">
        <f t="shared" si="4"/>
        <v>4-8R - Heidelberg Materials Northeast NY LLC fka Hanson Aggregates NY LLC - 2046 Pre-Emption Rd</v>
      </c>
    </row>
    <row r="214" spans="30:34" ht="14.5" x14ac:dyDescent="0.35">
      <c r="AD214" s="95" t="str">
        <f t="shared" si="5"/>
        <v xml:space="preserve"> - </v>
      </c>
      <c r="AE214" s="69" t="s">
        <v>253</v>
      </c>
      <c r="AF214" s="61" t="s">
        <v>595</v>
      </c>
      <c r="AG214" s="74" t="s">
        <v>507</v>
      </c>
      <c r="AH214" s="76" t="str">
        <f t="shared" si="4"/>
        <v>4-9R - Heidelberg Materials Northeast NY LLC fka Hanson Aggregates NY LLC - 4602 Byron-Holley Rd</v>
      </c>
    </row>
    <row r="215" spans="30:34" ht="14.5" x14ac:dyDescent="0.35">
      <c r="AD215" s="95" t="str">
        <f t="shared" si="5"/>
        <v xml:space="preserve"> - </v>
      </c>
      <c r="AE215" s="69" t="s">
        <v>243</v>
      </c>
      <c r="AF215" s="61" t="s">
        <v>595</v>
      </c>
      <c r="AG215" s="74" t="s">
        <v>508</v>
      </c>
      <c r="AH215" s="76" t="str">
        <f t="shared" si="4"/>
        <v>3-14R - Heidelberg Materials Northeast NY LLC fka Hanson Aggregates NY LLC - 5465 Reitz Rd</v>
      </c>
    </row>
    <row r="216" spans="30:34" ht="14.5" x14ac:dyDescent="0.35">
      <c r="AD216" s="95" t="str">
        <f t="shared" si="5"/>
        <v xml:space="preserve"> - </v>
      </c>
      <c r="AE216" s="69" t="s">
        <v>254</v>
      </c>
      <c r="AF216" s="61" t="s">
        <v>595</v>
      </c>
      <c r="AG216" s="74" t="s">
        <v>509</v>
      </c>
      <c r="AH216" s="76" t="str">
        <f t="shared" si="4"/>
        <v>6-8F - Heidelberg Materials Northeast NY LLC fka Hanson Aggregates NY LLC - 7235 Sand Pit Rd</v>
      </c>
    </row>
    <row r="217" spans="30:34" ht="14.5" x14ac:dyDescent="0.35">
      <c r="AD217" s="95" t="str">
        <f t="shared" ref="AD217:AD238" si="6">_xlfn.CONCAT(AB215," - ",AC215)</f>
        <v xml:space="preserve"> - </v>
      </c>
      <c r="AE217" s="69" t="s">
        <v>255</v>
      </c>
      <c r="AF217" s="61" t="s">
        <v>595</v>
      </c>
      <c r="AG217" s="74" t="s">
        <v>509</v>
      </c>
      <c r="AH217" s="76" t="str">
        <f t="shared" si="4"/>
        <v>6-8G - Heidelberg Materials Northeast NY LLC fka Hanson Aggregates NY LLC - 7235 Sand Pit Rd</v>
      </c>
    </row>
    <row r="218" spans="30:34" ht="14.5" x14ac:dyDescent="0.35">
      <c r="AD218" s="95" t="str">
        <f t="shared" si="6"/>
        <v xml:space="preserve"> - </v>
      </c>
      <c r="AE218" s="73" t="s">
        <v>256</v>
      </c>
      <c r="AF218" s="61" t="s">
        <v>595</v>
      </c>
      <c r="AG218" s="74" t="s">
        <v>510</v>
      </c>
      <c r="AH218" s="76" t="str">
        <f t="shared" si="4"/>
        <v>7-20R - Heidelberg Materials Northeast NY LLC fka Hanson Aggregates NY LLC - 23080 CR #47</v>
      </c>
    </row>
    <row r="219" spans="30:34" ht="14.5" x14ac:dyDescent="0.35">
      <c r="AD219" s="95" t="str">
        <f t="shared" si="6"/>
        <v xml:space="preserve"> - </v>
      </c>
      <c r="AE219" s="69" t="s">
        <v>257</v>
      </c>
      <c r="AF219" s="61" t="s">
        <v>595</v>
      </c>
      <c r="AG219" s="74" t="s">
        <v>511</v>
      </c>
      <c r="AH219" s="76" t="str">
        <f t="shared" si="4"/>
        <v>7-5R - Heidelberg Materials Northeast NY LLC fka Hanson Aggregates NY LLC - 25133 NYS Route 3</v>
      </c>
    </row>
    <row r="220" spans="30:34" ht="14.5" x14ac:dyDescent="0.35">
      <c r="AD220" s="95" t="str">
        <f t="shared" si="6"/>
        <v xml:space="preserve"> - </v>
      </c>
      <c r="AE220" s="69" t="s">
        <v>258</v>
      </c>
      <c r="AF220" s="61" t="s">
        <v>595</v>
      </c>
      <c r="AG220" s="74" t="s">
        <v>512</v>
      </c>
      <c r="AH220" s="76" t="str">
        <f t="shared" si="4"/>
        <v>7-8R - Heidelberg Materials Northeast NY LLC fka Hanson Aggregates NY LLC - 701 Cedar Street</v>
      </c>
    </row>
    <row r="221" spans="30:34" ht="14.5" x14ac:dyDescent="0.35">
      <c r="AD221" s="95" t="str">
        <f t="shared" si="6"/>
        <v xml:space="preserve"> - </v>
      </c>
      <c r="AE221" s="74" t="s">
        <v>419</v>
      </c>
      <c r="AF221" s="116" t="s">
        <v>597</v>
      </c>
      <c r="AG221" s="74" t="s">
        <v>536</v>
      </c>
      <c r="AH221" s="76" t="str">
        <f t="shared" si="4"/>
        <v>5-30G - Holcim Quarries NY, Inc fka Redland Quarries NY Inc., - 10432 Delevan-Elton Road</v>
      </c>
    </row>
    <row r="222" spans="30:34" ht="14.5" x14ac:dyDescent="0.35">
      <c r="AD222" s="95" t="str">
        <f t="shared" si="6"/>
        <v xml:space="preserve"> - </v>
      </c>
      <c r="AE222" s="74" t="s">
        <v>420</v>
      </c>
      <c r="AF222" s="116" t="s">
        <v>597</v>
      </c>
      <c r="AG222" s="74" t="s">
        <v>537</v>
      </c>
      <c r="AH222" s="76" t="str">
        <f t="shared" si="4"/>
        <v>5-4R - Holcim Quarries NY, Inc fka Redland Quarries NY Inc., - 8875 Quarry Road</v>
      </c>
    </row>
    <row r="223" spans="30:34" ht="14.5" x14ac:dyDescent="0.35">
      <c r="AD223" s="95" t="str">
        <f t="shared" si="6"/>
        <v xml:space="preserve"> - </v>
      </c>
      <c r="AE223" s="74" t="s">
        <v>421</v>
      </c>
      <c r="AF223" s="116" t="s">
        <v>597</v>
      </c>
      <c r="AG223" s="74" t="s">
        <v>538</v>
      </c>
      <c r="AH223" s="76" t="str">
        <f t="shared" si="4"/>
        <v>5-5R - Holcim Quarries NY, Inc fka Redland Quarries NY Inc., - 400 Hinman road</v>
      </c>
    </row>
    <row r="224" spans="30:34" ht="14.5" x14ac:dyDescent="0.35">
      <c r="AD224" s="95" t="str">
        <f t="shared" si="6"/>
        <v xml:space="preserve"> - </v>
      </c>
      <c r="AE224" s="69" t="s">
        <v>260</v>
      </c>
      <c r="AF224" s="61" t="s">
        <v>259</v>
      </c>
      <c r="AG224" s="74" t="s">
        <v>513</v>
      </c>
      <c r="AH224" s="76" t="str">
        <f t="shared" si="4"/>
        <v>5-33 F - Jamestown Macadam, Inc - 11030 Moore Road</v>
      </c>
    </row>
    <row r="225" spans="30:34" ht="14.5" x14ac:dyDescent="0.35">
      <c r="AD225" s="95" t="str">
        <f t="shared" si="6"/>
        <v xml:space="preserve"> - </v>
      </c>
      <c r="AE225" s="69" t="s">
        <v>261</v>
      </c>
      <c r="AF225" s="61" t="s">
        <v>259</v>
      </c>
      <c r="AG225" s="74" t="s">
        <v>513</v>
      </c>
      <c r="AH225" s="76" t="str">
        <f t="shared" si="4"/>
        <v>5-33 G - Jamestown Macadam, Inc - 11030 Moore Road</v>
      </c>
    </row>
    <row r="226" spans="30:34" ht="14.5" x14ac:dyDescent="0.35">
      <c r="AD226" s="95" t="str">
        <f t="shared" si="6"/>
        <v xml:space="preserve"> - </v>
      </c>
      <c r="AE226" s="69" t="s">
        <v>262</v>
      </c>
      <c r="AF226" s="61" t="s">
        <v>126</v>
      </c>
      <c r="AG226" s="74" t="s">
        <v>514</v>
      </c>
      <c r="AH226" s="76" t="str">
        <f t="shared" si="4"/>
        <v>9-2F - JML Quarries Inc - 145 Dump Rd</v>
      </c>
    </row>
    <row r="227" spans="30:34" ht="14.5" x14ac:dyDescent="0.35">
      <c r="AD227" s="95" t="str">
        <f t="shared" si="6"/>
        <v xml:space="preserve"> - </v>
      </c>
      <c r="AE227" s="69" t="s">
        <v>263</v>
      </c>
      <c r="AF227" s="61" t="s">
        <v>126</v>
      </c>
      <c r="AG227" s="74" t="s">
        <v>514</v>
      </c>
      <c r="AH227" s="76" t="str">
        <f t="shared" si="4"/>
        <v>9-38R - JML Quarries Inc - 145 Dump Rd</v>
      </c>
    </row>
    <row r="228" spans="30:34" ht="14.5" x14ac:dyDescent="0.35">
      <c r="AD228" s="95" t="str">
        <f t="shared" si="6"/>
        <v xml:space="preserve"> - </v>
      </c>
      <c r="AE228" s="70" t="s">
        <v>264</v>
      </c>
      <c r="AF228" s="62" t="s">
        <v>127</v>
      </c>
      <c r="AG228" s="74" t="s">
        <v>515</v>
      </c>
      <c r="AH228" s="76" t="str">
        <f t="shared" si="4"/>
        <v>1-52R - Jointa Galusha LLC - 3865 State Route 149</v>
      </c>
    </row>
    <row r="229" spans="30:34" ht="14.5" x14ac:dyDescent="0.35">
      <c r="AD229" s="95" t="str">
        <f t="shared" si="6"/>
        <v xml:space="preserve"> - </v>
      </c>
      <c r="AE229" s="70" t="s">
        <v>265</v>
      </c>
      <c r="AF229" s="62" t="s">
        <v>127</v>
      </c>
      <c r="AG229" s="74" t="s">
        <v>516</v>
      </c>
      <c r="AH229" s="76" t="str">
        <f t="shared" si="4"/>
        <v>1-97F - Jointa Galusha LLC - 10042 State Route 149</v>
      </c>
    </row>
    <row r="230" spans="30:34" ht="14.5" x14ac:dyDescent="0.35">
      <c r="AD230" s="95" t="str">
        <f t="shared" si="6"/>
        <v xml:space="preserve"> - </v>
      </c>
      <c r="AE230" s="70" t="s">
        <v>266</v>
      </c>
      <c r="AF230" s="62" t="s">
        <v>127</v>
      </c>
      <c r="AG230" s="74" t="s">
        <v>516</v>
      </c>
      <c r="AH230" s="76" t="str">
        <f t="shared" si="4"/>
        <v>1-97G - Jointa Galusha LLC - 10042 State Route 149</v>
      </c>
    </row>
    <row r="231" spans="30:34" ht="14.5" x14ac:dyDescent="0.35">
      <c r="AD231" s="95" t="str">
        <f t="shared" si="6"/>
        <v xml:space="preserve"> - </v>
      </c>
      <c r="AE231" s="70" t="s">
        <v>413</v>
      </c>
      <c r="AF231" s="62" t="s">
        <v>373</v>
      </c>
      <c r="AG231" s="74" t="s">
        <v>517</v>
      </c>
      <c r="AH231" s="76" t="str">
        <f t="shared" si="4"/>
        <v>1-21R - Jointa Lime Company - 3564 Essex Rd</v>
      </c>
    </row>
    <row r="232" spans="30:34" ht="14.5" x14ac:dyDescent="0.35">
      <c r="AD232" s="95" t="str">
        <f t="shared" si="6"/>
        <v xml:space="preserve"> - </v>
      </c>
      <c r="AE232" s="70" t="s">
        <v>289</v>
      </c>
      <c r="AF232" s="62" t="s">
        <v>373</v>
      </c>
      <c r="AG232" s="74" t="s">
        <v>518</v>
      </c>
      <c r="AH232" s="76" t="str">
        <f t="shared" si="4"/>
        <v>1-39R - Jointa Lime Company - 430 Coy Road</v>
      </c>
    </row>
    <row r="233" spans="30:34" ht="14.5" x14ac:dyDescent="0.35">
      <c r="AD233" s="95" t="str">
        <f t="shared" si="6"/>
        <v xml:space="preserve"> - </v>
      </c>
      <c r="AE233" s="70" t="s">
        <v>267</v>
      </c>
      <c r="AF233" s="62" t="s">
        <v>128</v>
      </c>
      <c r="AG233" s="74" t="s">
        <v>519</v>
      </c>
      <c r="AH233" s="76" t="str">
        <f t="shared" ref="AH233:AH293" si="7">CONCATENATE(AE233, " - ",(AF233), " - ", AG233)</f>
        <v>1-3R - Mitchell Stone Products LLC - Upper Works Road</v>
      </c>
    </row>
    <row r="234" spans="30:34" ht="14.5" x14ac:dyDescent="0.35">
      <c r="AD234" s="95" t="str">
        <f t="shared" si="6"/>
        <v xml:space="preserve"> - </v>
      </c>
      <c r="AE234" s="69" t="s">
        <v>268</v>
      </c>
      <c r="AF234" s="61" t="s">
        <v>128</v>
      </c>
      <c r="AG234" s="74" t="s">
        <v>520</v>
      </c>
      <c r="AH234" s="76" t="str">
        <f t="shared" si="7"/>
        <v xml:space="preserve">7-7R - Mitchell Stone Products LLC - 4583 State Highway 3 </v>
      </c>
    </row>
    <row r="235" spans="30:34" ht="14.5" x14ac:dyDescent="0.35">
      <c r="AD235" s="95" t="str">
        <f t="shared" si="6"/>
        <v xml:space="preserve"> - </v>
      </c>
      <c r="AE235" s="69" t="s">
        <v>270</v>
      </c>
      <c r="AF235" s="61" t="s">
        <v>269</v>
      </c>
      <c r="AG235" s="74" t="s">
        <v>521</v>
      </c>
      <c r="AH235" s="76" t="str">
        <f t="shared" si="7"/>
        <v>5-1R - New Enterprise Stone &amp; Lime CO., Inc - 500 Como Park Blvd.</v>
      </c>
    </row>
    <row r="236" spans="30:34" ht="14.5" x14ac:dyDescent="0.35">
      <c r="AD236" s="95" t="str">
        <f t="shared" si="6"/>
        <v xml:space="preserve"> - </v>
      </c>
      <c r="AE236" s="69" t="s">
        <v>271</v>
      </c>
      <c r="AF236" s="61" t="s">
        <v>269</v>
      </c>
      <c r="AG236" s="74" t="s">
        <v>523</v>
      </c>
      <c r="AH236" s="76" t="str">
        <f t="shared" si="7"/>
        <v>5-3F - New Enterprise Stone &amp; Lime CO., Inc - 8643 Olean Buffalo Road</v>
      </c>
    </row>
    <row r="237" spans="30:34" ht="14.5" x14ac:dyDescent="0.35">
      <c r="AD237" s="95" t="str">
        <f t="shared" si="6"/>
        <v xml:space="preserve"> - </v>
      </c>
      <c r="AE237" s="70" t="s">
        <v>272</v>
      </c>
      <c r="AF237" s="62" t="s">
        <v>269</v>
      </c>
      <c r="AG237" s="74" t="s">
        <v>523</v>
      </c>
      <c r="AH237" s="76" t="str">
        <f t="shared" si="7"/>
        <v>5-3G - New Enterprise Stone &amp; Lime CO., Inc - 8643 Olean Buffalo Road</v>
      </c>
    </row>
    <row r="238" spans="30:34" ht="14.5" x14ac:dyDescent="0.35">
      <c r="AD238" s="95" t="str">
        <f t="shared" si="6"/>
        <v xml:space="preserve"> - </v>
      </c>
      <c r="AE238" s="69" t="s">
        <v>273</v>
      </c>
      <c r="AF238" s="61" t="s">
        <v>269</v>
      </c>
      <c r="AG238" s="74" t="s">
        <v>522</v>
      </c>
      <c r="AH238" s="76" t="str">
        <f t="shared" si="7"/>
        <v>5-3R - New Enterprise Stone &amp; Lime CO., Inc - 8615 Wehrle Drive</v>
      </c>
    </row>
    <row r="239" spans="30:34" ht="14.5" x14ac:dyDescent="0.35">
      <c r="AE239" s="69" t="s">
        <v>275</v>
      </c>
      <c r="AF239" s="61" t="s">
        <v>274</v>
      </c>
      <c r="AG239" s="74" t="s">
        <v>524</v>
      </c>
      <c r="AH239" s="76" t="str">
        <f t="shared" si="7"/>
        <v>6-49F - New Enterprise Stone &amp; Lime Co., Inc - 638 State Route 244</v>
      </c>
    </row>
    <row r="240" spans="30:34" ht="14.5" x14ac:dyDescent="0.35">
      <c r="AE240" s="69" t="s">
        <v>276</v>
      </c>
      <c r="AF240" s="61" t="s">
        <v>274</v>
      </c>
      <c r="AG240" s="74" t="s">
        <v>524</v>
      </c>
      <c r="AH240" s="76" t="str">
        <f t="shared" si="7"/>
        <v>6-49G - New Enterprise Stone &amp; Lime Co., Inc - 638 State Route 244</v>
      </c>
    </row>
    <row r="241" spans="31:34" ht="14.5" x14ac:dyDescent="0.35">
      <c r="AE241" s="70" t="s">
        <v>278</v>
      </c>
      <c r="AF241" s="62" t="s">
        <v>277</v>
      </c>
      <c r="AG241" s="74" t="s">
        <v>525</v>
      </c>
      <c r="AH241" s="76" t="str">
        <f t="shared" si="7"/>
        <v>1-8R - Pallette Stone Corp. - 373 Washington St</v>
      </c>
    </row>
    <row r="242" spans="31:34" ht="14.5" x14ac:dyDescent="0.35">
      <c r="AE242" s="70" t="s">
        <v>279</v>
      </c>
      <c r="AF242" s="62" t="s">
        <v>277</v>
      </c>
      <c r="AG242" s="74" t="s">
        <v>526</v>
      </c>
      <c r="AH242" s="76" t="str">
        <f t="shared" si="7"/>
        <v>1-95F - Pallette Stone Corp. - 33 Chapman Street</v>
      </c>
    </row>
    <row r="243" spans="31:34" ht="14.5" x14ac:dyDescent="0.35">
      <c r="AE243" s="70" t="s">
        <v>281</v>
      </c>
      <c r="AF243" s="62" t="s">
        <v>280</v>
      </c>
      <c r="AG243" s="74" t="s">
        <v>527</v>
      </c>
      <c r="AH243" s="76" t="str">
        <f t="shared" si="7"/>
        <v>1-10R - Peckham Materials Corp. - 438 Vaughn Road</v>
      </c>
    </row>
    <row r="244" spans="31:34" ht="14.5" x14ac:dyDescent="0.35">
      <c r="AE244" s="69" t="s">
        <v>282</v>
      </c>
      <c r="AF244" s="61" t="s">
        <v>280</v>
      </c>
      <c r="AG244" s="74" t="s">
        <v>527</v>
      </c>
      <c r="AH244" s="76" t="str">
        <f t="shared" si="7"/>
        <v>1-10RFM - Peckham Materials Corp. - 438 Vaughn Road</v>
      </c>
    </row>
    <row r="245" spans="31:34" ht="14.5" x14ac:dyDescent="0.35">
      <c r="AE245" s="70" t="s">
        <v>283</v>
      </c>
      <c r="AF245" s="62" t="s">
        <v>280</v>
      </c>
      <c r="AG245" s="74" t="s">
        <v>528</v>
      </c>
      <c r="AH245" s="76" t="str">
        <f t="shared" si="7"/>
        <v>1-11R - Peckham Materials Corp. - 5983 Route 9</v>
      </c>
    </row>
    <row r="246" spans="31:34" ht="14.5" x14ac:dyDescent="0.35">
      <c r="AE246" s="69" t="s">
        <v>284</v>
      </c>
      <c r="AF246" s="61" t="s">
        <v>280</v>
      </c>
      <c r="AG246" s="74" t="s">
        <v>528</v>
      </c>
      <c r="AH246" s="76" t="str">
        <f t="shared" si="7"/>
        <v>1-11RFM - Peckham Materials Corp. - 5983 Route 9</v>
      </c>
    </row>
    <row r="247" spans="31:34" ht="14.5" x14ac:dyDescent="0.35">
      <c r="AE247" s="70" t="s">
        <v>285</v>
      </c>
      <c r="AF247" s="62" t="s">
        <v>280</v>
      </c>
      <c r="AG247" s="74" t="s">
        <v>529</v>
      </c>
      <c r="AH247" s="76" t="str">
        <f t="shared" si="7"/>
        <v>1-120F - Peckham Materials Corp. - 1799 Route 9N</v>
      </c>
    </row>
    <row r="248" spans="31:34" ht="14.5" x14ac:dyDescent="0.35">
      <c r="AE248" s="69" t="s">
        <v>286</v>
      </c>
      <c r="AF248" s="61" t="s">
        <v>280</v>
      </c>
      <c r="AG248" s="74" t="s">
        <v>529</v>
      </c>
      <c r="AH248" s="76" t="str">
        <f t="shared" si="7"/>
        <v>1-120G - Peckham Materials Corp. - 1799 Route 9N</v>
      </c>
    </row>
    <row r="249" spans="31:34" ht="14.5" x14ac:dyDescent="0.35">
      <c r="AE249" s="70" t="s">
        <v>287</v>
      </c>
      <c r="AF249" s="62" t="s">
        <v>280</v>
      </c>
      <c r="AG249" s="74" t="s">
        <v>530</v>
      </c>
      <c r="AH249" s="76" t="str">
        <f t="shared" si="7"/>
        <v>1-30R - Peckham Materials Corp. - 7065 Route 9W South</v>
      </c>
    </row>
    <row r="250" spans="31:34" ht="14.5" x14ac:dyDescent="0.35">
      <c r="AE250" s="70" t="s">
        <v>288</v>
      </c>
      <c r="AF250" s="62" t="s">
        <v>280</v>
      </c>
      <c r="AG250" s="74" t="s">
        <v>530</v>
      </c>
      <c r="AH250" s="76" t="str">
        <f t="shared" si="7"/>
        <v>1-30RFM - Peckham Materials Corp. - 7065 Route 9W South</v>
      </c>
    </row>
    <row r="251" spans="31:34" ht="14.5" x14ac:dyDescent="0.35">
      <c r="AE251" s="70" t="s">
        <v>290</v>
      </c>
      <c r="AF251" s="62" t="s">
        <v>280</v>
      </c>
      <c r="AG251" s="74" t="s">
        <v>531</v>
      </c>
      <c r="AH251" s="76" t="str">
        <f t="shared" si="7"/>
        <v>1-43R - Peckham Materials Corp. - 1968 State Route 40</v>
      </c>
    </row>
    <row r="252" spans="31:34" ht="14.5" x14ac:dyDescent="0.35">
      <c r="AE252" s="70" t="s">
        <v>291</v>
      </c>
      <c r="AF252" s="62" t="s">
        <v>280</v>
      </c>
      <c r="AG252" s="74" t="s">
        <v>532</v>
      </c>
      <c r="AH252" s="76" t="str">
        <f t="shared" si="7"/>
        <v>1-85F - Peckham Materials Corp. - 1096 State Route 149</v>
      </c>
    </row>
    <row r="253" spans="31:34" ht="14.5" x14ac:dyDescent="0.35">
      <c r="AE253" s="69" t="s">
        <v>292</v>
      </c>
      <c r="AF253" s="61" t="s">
        <v>280</v>
      </c>
      <c r="AG253" s="74" t="s">
        <v>532</v>
      </c>
      <c r="AH253" s="76" t="str">
        <f t="shared" si="7"/>
        <v>1-85G - Peckham Materials Corp. - 1096 State Route 149</v>
      </c>
    </row>
    <row r="254" spans="31:34" ht="14.5" x14ac:dyDescent="0.35">
      <c r="AE254" s="70" t="s">
        <v>293</v>
      </c>
      <c r="AF254" s="62" t="s">
        <v>280</v>
      </c>
      <c r="AG254" s="74" t="s">
        <v>533</v>
      </c>
      <c r="AH254" s="76" t="str">
        <f t="shared" si="7"/>
        <v>8-3R - Peckham Materials Corp. - 410 North Avenue</v>
      </c>
    </row>
    <row r="255" spans="31:34" ht="14.5" x14ac:dyDescent="0.35">
      <c r="AE255" s="70" t="s">
        <v>294</v>
      </c>
      <c r="AF255" s="62" t="s">
        <v>280</v>
      </c>
      <c r="AG255" s="74" t="s">
        <v>533</v>
      </c>
      <c r="AH255" s="76" t="str">
        <f t="shared" si="7"/>
        <v>8-3RFM - Peckham Materials Corp. - 410 North Avenue</v>
      </c>
    </row>
    <row r="256" spans="31:34" ht="14.5" x14ac:dyDescent="0.35">
      <c r="AE256" s="70" t="s">
        <v>415</v>
      </c>
      <c r="AF256" s="62" t="s">
        <v>414</v>
      </c>
      <c r="AG256" s="74" t="s">
        <v>534</v>
      </c>
      <c r="AH256" s="76" t="str">
        <f t="shared" si="7"/>
        <v xml:space="preserve">2-51F - Poland - 8649 Main St, </v>
      </c>
    </row>
    <row r="257" spans="31:35" ht="14.5" x14ac:dyDescent="0.35">
      <c r="AE257" s="70" t="s">
        <v>416</v>
      </c>
      <c r="AF257" s="62" t="s">
        <v>414</v>
      </c>
      <c r="AG257" s="74" t="s">
        <v>534</v>
      </c>
      <c r="AH257" s="76" t="str">
        <f t="shared" si="7"/>
        <v xml:space="preserve">2-51G - Poland - 8649 Main St, </v>
      </c>
    </row>
    <row r="258" spans="31:35" ht="14.5" x14ac:dyDescent="0.35">
      <c r="AE258" s="70" t="s">
        <v>418</v>
      </c>
      <c r="AF258" s="62" t="s">
        <v>417</v>
      </c>
      <c r="AG258" s="74" t="s">
        <v>535</v>
      </c>
      <c r="AH258" s="76" t="str">
        <f t="shared" si="7"/>
        <v>8-37RFM - Putnam  - 1150 Route 311</v>
      </c>
    </row>
    <row r="259" spans="31:35" ht="14.5" x14ac:dyDescent="0.35">
      <c r="AE259" s="75" t="s">
        <v>423</v>
      </c>
      <c r="AF259" s="116" t="s">
        <v>422</v>
      </c>
      <c r="AG259" s="74" t="s">
        <v>539</v>
      </c>
      <c r="AH259" s="76" t="str">
        <f t="shared" si="7"/>
        <v>2-21R - Riccelli Enterprises, Inc. - 6209 Quarry Road North</v>
      </c>
    </row>
    <row r="260" spans="31:35" ht="14.5" x14ac:dyDescent="0.35">
      <c r="AE260" s="74" t="s">
        <v>426</v>
      </c>
      <c r="AF260" s="116" t="s">
        <v>422</v>
      </c>
      <c r="AG260" s="74" t="s">
        <v>540</v>
      </c>
      <c r="AH260" s="76" t="str">
        <f t="shared" si="7"/>
        <v>3-29G - Riccelli Enterprises, Inc. - 806 County Route 17</v>
      </c>
    </row>
    <row r="261" spans="31:35" ht="14.5" x14ac:dyDescent="0.35">
      <c r="AE261" s="74" t="s">
        <v>425</v>
      </c>
      <c r="AF261" s="116" t="s">
        <v>422</v>
      </c>
      <c r="AG261" s="74" t="s">
        <v>540</v>
      </c>
      <c r="AH261" s="76" t="str">
        <f t="shared" si="7"/>
        <v>3-29F - Riccelli Enterprises, Inc. - 806 County Route 17</v>
      </c>
    </row>
    <row r="262" spans="31:35" ht="14.5" x14ac:dyDescent="0.35">
      <c r="AE262" s="75" t="s">
        <v>428</v>
      </c>
      <c r="AF262" s="116" t="s">
        <v>422</v>
      </c>
      <c r="AG262" s="74" t="s">
        <v>541</v>
      </c>
      <c r="AH262" s="76" t="str">
        <f t="shared" si="7"/>
        <v>4-71G - Riccelli Enterprises, Inc. - 767 Lake Road</v>
      </c>
    </row>
    <row r="263" spans="31:35" ht="14.5" x14ac:dyDescent="0.35">
      <c r="AE263" s="75" t="s">
        <v>427</v>
      </c>
      <c r="AF263" s="116" t="s">
        <v>422</v>
      </c>
      <c r="AG263" s="74" t="s">
        <v>541</v>
      </c>
      <c r="AH263" s="76" t="str">
        <f t="shared" si="7"/>
        <v>4-71F - Riccelli Enterprises, Inc. - 767 Lake Road</v>
      </c>
    </row>
    <row r="264" spans="31:35" ht="14.5" x14ac:dyDescent="0.35">
      <c r="AE264" s="75" t="s">
        <v>424</v>
      </c>
      <c r="AF264" s="116" t="s">
        <v>422</v>
      </c>
      <c r="AG264" s="74" t="s">
        <v>542</v>
      </c>
      <c r="AH264" s="76" t="str">
        <f t="shared" si="7"/>
        <v>4-22R - Riccelli Enterprises, Inc. - 7686 Quarry Road</v>
      </c>
    </row>
    <row r="265" spans="31:35" ht="14.5" x14ac:dyDescent="0.35">
      <c r="AE265" s="70" t="s">
        <v>295</v>
      </c>
      <c r="AF265" s="62" t="s">
        <v>133</v>
      </c>
      <c r="AG265" s="74" t="s">
        <v>543</v>
      </c>
      <c r="AH265" s="76" t="str">
        <f t="shared" si="7"/>
        <v>3-4R - Seneca Stone Corporation - 2747 Canoga Road</v>
      </c>
    </row>
    <row r="266" spans="31:35" ht="14.5" x14ac:dyDescent="0.35">
      <c r="AE266" s="69" t="s">
        <v>296</v>
      </c>
      <c r="AF266" s="61" t="s">
        <v>133</v>
      </c>
      <c r="AG266" s="74" t="s">
        <v>543</v>
      </c>
      <c r="AH266" s="76" t="str">
        <f t="shared" si="7"/>
        <v>3-4RFM - Seneca Stone Corporation - 2747 Canoga Road</v>
      </c>
    </row>
    <row r="267" spans="31:35" ht="14.5" x14ac:dyDescent="0.35">
      <c r="AE267" s="69" t="s">
        <v>298</v>
      </c>
      <c r="AF267" s="61" t="s">
        <v>297</v>
      </c>
      <c r="AG267" s="74" t="s">
        <v>544</v>
      </c>
      <c r="AH267" s="76" t="str">
        <f t="shared" si="7"/>
        <v>4-16R - Shelby Crushed Stone, Inc. - 10830 Blair Rd</v>
      </c>
    </row>
    <row r="268" spans="31:35" ht="14.5" x14ac:dyDescent="0.35">
      <c r="AE268" s="69" t="s">
        <v>429</v>
      </c>
      <c r="AF268" s="61" t="s">
        <v>297</v>
      </c>
      <c r="AG268" s="74" t="s">
        <v>544</v>
      </c>
      <c r="AH268" s="76" t="str">
        <f t="shared" si="7"/>
        <v>4-16RFM - Shelby Crushed Stone, Inc. - 10830 Blair Rd</v>
      </c>
    </row>
    <row r="269" spans="31:35" ht="14.5" x14ac:dyDescent="0.35">
      <c r="AE269" s="69" t="s">
        <v>300</v>
      </c>
      <c r="AF269" s="61" t="s">
        <v>299</v>
      </c>
      <c r="AG269" s="74" t="s">
        <v>545</v>
      </c>
      <c r="AH269" s="76" t="str">
        <f t="shared" si="7"/>
        <v>4-61F - Spallina Materials, Inc. - 8222 Routes 5 &amp; 20</v>
      </c>
      <c r="AI269" s="82"/>
    </row>
    <row r="270" spans="31:35" ht="14.5" x14ac:dyDescent="0.35">
      <c r="AE270" s="69" t="s">
        <v>301</v>
      </c>
      <c r="AF270" s="61" t="s">
        <v>299</v>
      </c>
      <c r="AG270" s="74" t="s">
        <v>545</v>
      </c>
      <c r="AH270" s="76" t="str">
        <f t="shared" si="7"/>
        <v>4-61G - Spallina Materials, Inc. - 8222 Routes 5 &amp; 20</v>
      </c>
      <c r="AI270" s="82"/>
    </row>
    <row r="271" spans="31:35" ht="14.5" x14ac:dyDescent="0.35">
      <c r="AE271" s="69" t="s">
        <v>302</v>
      </c>
      <c r="AF271" s="61" t="s">
        <v>299</v>
      </c>
      <c r="AG271" s="74" t="s">
        <v>546</v>
      </c>
      <c r="AH271" s="76" t="str">
        <f t="shared" si="7"/>
        <v>6-32F - Spallina Materials, Inc. - 1 Conlon Avenue</v>
      </c>
      <c r="AI271" s="82"/>
    </row>
    <row r="272" spans="31:35" ht="14.5" x14ac:dyDescent="0.35">
      <c r="AE272" s="69" t="s">
        <v>302</v>
      </c>
      <c r="AF272" s="61" t="s">
        <v>299</v>
      </c>
      <c r="AG272" s="74" t="s">
        <v>545</v>
      </c>
      <c r="AH272" s="76" t="str">
        <f t="shared" si="7"/>
        <v>6-32F - Spallina Materials, Inc. - 8222 Routes 5 &amp; 20</v>
      </c>
      <c r="AI272" s="83"/>
    </row>
    <row r="273" spans="31:35" ht="14.5" x14ac:dyDescent="0.35">
      <c r="AE273" s="69" t="s">
        <v>302</v>
      </c>
      <c r="AF273" s="61" t="s">
        <v>299</v>
      </c>
      <c r="AG273" s="74" t="s">
        <v>547</v>
      </c>
      <c r="AH273" s="76" t="str">
        <f t="shared" si="7"/>
        <v>6-32F - Spallina Materials, Inc. - 822 Jones Road</v>
      </c>
      <c r="AI273" s="83"/>
    </row>
    <row r="274" spans="31:35" ht="14.5" x14ac:dyDescent="0.35">
      <c r="AE274" s="70" t="s">
        <v>303</v>
      </c>
      <c r="AF274" s="62" t="s">
        <v>299</v>
      </c>
      <c r="AG274" s="74" t="s">
        <v>546</v>
      </c>
      <c r="AH274" s="76" t="str">
        <f t="shared" si="7"/>
        <v>6-32G - Spallina Materials, Inc. - 1 Conlon Avenue</v>
      </c>
      <c r="AI274" s="83"/>
    </row>
    <row r="275" spans="31:35" ht="14.5" x14ac:dyDescent="0.35">
      <c r="AE275" s="70" t="s">
        <v>303</v>
      </c>
      <c r="AF275" s="62" t="s">
        <v>299</v>
      </c>
      <c r="AG275" s="74" t="s">
        <v>545</v>
      </c>
      <c r="AH275" s="76" t="str">
        <f t="shared" si="7"/>
        <v>6-32G - Spallina Materials, Inc. - 8222 Routes 5 &amp; 20</v>
      </c>
    </row>
    <row r="276" spans="31:35" ht="14.5" x14ac:dyDescent="0.35">
      <c r="AE276" s="70" t="s">
        <v>303</v>
      </c>
      <c r="AF276" s="62" t="s">
        <v>299</v>
      </c>
      <c r="AG276" s="74" t="s">
        <v>547</v>
      </c>
      <c r="AH276" s="76" t="str">
        <f t="shared" si="7"/>
        <v>6-32G - Spallina Materials, Inc. - 822 Jones Road</v>
      </c>
    </row>
    <row r="277" spans="31:35" ht="14.5" x14ac:dyDescent="0.35">
      <c r="AE277" s="70" t="s">
        <v>304</v>
      </c>
      <c r="AF277" s="62" t="s">
        <v>136</v>
      </c>
      <c r="AG277" s="74" t="s">
        <v>548</v>
      </c>
      <c r="AH277" s="76" t="str">
        <f t="shared" si="7"/>
        <v>3-20F - Suit-Kote Corporation - 3779 Route 11</v>
      </c>
    </row>
    <row r="278" spans="31:35" ht="14.5" x14ac:dyDescent="0.35">
      <c r="AE278" s="70" t="s">
        <v>305</v>
      </c>
      <c r="AF278" s="62" t="s">
        <v>136</v>
      </c>
      <c r="AG278" s="74" t="s">
        <v>548</v>
      </c>
      <c r="AH278" s="76" t="str">
        <f t="shared" si="7"/>
        <v>3-20G - Suit-Kote Corporation - 3779 Route 11</v>
      </c>
    </row>
    <row r="279" spans="31:35" ht="14.5" x14ac:dyDescent="0.35">
      <c r="AE279" s="70" t="s">
        <v>307</v>
      </c>
      <c r="AF279" s="62" t="s">
        <v>306</v>
      </c>
      <c r="AG279" s="74" t="s">
        <v>549</v>
      </c>
      <c r="AH279" s="76" t="str">
        <f t="shared" si="7"/>
        <v>3-13R - T. H. Kinsella, Inc. - 8086 East Genesee Street</v>
      </c>
    </row>
    <row r="280" spans="31:35" ht="14.5" x14ac:dyDescent="0.35">
      <c r="AE280" s="70" t="s">
        <v>308</v>
      </c>
      <c r="AF280" s="62" t="s">
        <v>306</v>
      </c>
      <c r="AG280" s="74" t="s">
        <v>549</v>
      </c>
      <c r="AH280" s="76" t="str">
        <f t="shared" si="7"/>
        <v>3-13RFM - T. H. Kinsella, Inc. - 8086 East Genesee Street</v>
      </c>
    </row>
    <row r="281" spans="31:35" ht="14.5" x14ac:dyDescent="0.35">
      <c r="AE281" s="70" t="s">
        <v>309</v>
      </c>
      <c r="AF281" s="62" t="s">
        <v>306</v>
      </c>
      <c r="AG281" s="74" t="s">
        <v>550</v>
      </c>
      <c r="AH281" s="76" t="str">
        <f t="shared" si="7"/>
        <v>3-63F - T. H. Kinsella, Inc. - 2300 Oran Delphi Road</v>
      </c>
    </row>
    <row r="282" spans="31:35" ht="14.5" x14ac:dyDescent="0.35">
      <c r="AE282" s="70" t="s">
        <v>310</v>
      </c>
      <c r="AF282" s="62" t="s">
        <v>306</v>
      </c>
      <c r="AG282" s="74" t="s">
        <v>550</v>
      </c>
      <c r="AH282" s="76" t="str">
        <f t="shared" si="7"/>
        <v>3-63G - T. H. Kinsella, Inc. - 2300 Oran Delphi Road</v>
      </c>
    </row>
    <row r="283" spans="31:35" ht="14.5" x14ac:dyDescent="0.35">
      <c r="AE283" s="70" t="s">
        <v>311</v>
      </c>
      <c r="AF283" s="62" t="s">
        <v>306</v>
      </c>
      <c r="AG283" s="74" t="s">
        <v>551</v>
      </c>
      <c r="AH283" s="76" t="str">
        <f t="shared" si="7"/>
        <v>3-69G - T. H. Kinsella, Inc. - 1830 Oran Delphi Road</v>
      </c>
    </row>
    <row r="284" spans="31:35" ht="14.5" x14ac:dyDescent="0.35">
      <c r="AE284" s="62" t="s">
        <v>312</v>
      </c>
      <c r="AF284" s="62" t="s">
        <v>306</v>
      </c>
      <c r="AG284" s="74" t="s">
        <v>552</v>
      </c>
      <c r="AH284" s="76" t="str">
        <f t="shared" si="7"/>
        <v>N/A - T. H. Kinsella, Inc. - 4800 Solvay Road Ext.</v>
      </c>
    </row>
    <row r="285" spans="31:35" ht="14.5" x14ac:dyDescent="0.25">
      <c r="AE285" s="71" t="s">
        <v>314</v>
      </c>
      <c r="AF285" s="66" t="s">
        <v>313</v>
      </c>
      <c r="AG285" s="74" t="s">
        <v>553</v>
      </c>
      <c r="AH285" s="76" t="str">
        <f t="shared" si="7"/>
        <v>8-54-R - Thalle Industries, Inc. - 172 Route 9</v>
      </c>
    </row>
    <row r="286" spans="31:35" ht="14.5" x14ac:dyDescent="0.25">
      <c r="AE286" s="71" t="s">
        <v>315</v>
      </c>
      <c r="AF286" s="66" t="s">
        <v>313</v>
      </c>
      <c r="AG286" s="74" t="s">
        <v>553</v>
      </c>
      <c r="AH286" s="76" t="str">
        <f t="shared" si="7"/>
        <v>8-54-RFM - Thalle Industries, Inc. - 172 Route 9</v>
      </c>
    </row>
    <row r="287" spans="31:35" ht="14.5" x14ac:dyDescent="0.35">
      <c r="AE287" s="69" t="s">
        <v>317</v>
      </c>
      <c r="AF287" s="61" t="s">
        <v>316</v>
      </c>
      <c r="AG287" s="74" t="s">
        <v>554</v>
      </c>
      <c r="AH287" s="76" t="str">
        <f t="shared" si="7"/>
        <v>9-43F1 - Tri-City Highway Products, Inc. - 2356 County Route 32</v>
      </c>
    </row>
    <row r="288" spans="31:35" ht="14.5" x14ac:dyDescent="0.35">
      <c r="AE288" s="69" t="s">
        <v>318</v>
      </c>
      <c r="AF288" s="61" t="s">
        <v>316</v>
      </c>
      <c r="AG288" s="74" t="s">
        <v>554</v>
      </c>
      <c r="AH288" s="76" t="str">
        <f t="shared" si="7"/>
        <v>9-43F3 - Tri-City Highway Products, Inc. - 2356 County Route 32</v>
      </c>
    </row>
    <row r="289" spans="31:34" ht="14.5" x14ac:dyDescent="0.35">
      <c r="AE289" s="69" t="s">
        <v>319</v>
      </c>
      <c r="AF289" s="61" t="s">
        <v>316</v>
      </c>
      <c r="AG289" s="74" t="s">
        <v>554</v>
      </c>
      <c r="AH289" s="76" t="str">
        <f t="shared" si="7"/>
        <v>9-43G1 - Tri-City Highway Products, Inc. - 2356 County Route 32</v>
      </c>
    </row>
    <row r="290" spans="31:34" ht="14.5" x14ac:dyDescent="0.35">
      <c r="AE290" s="70" t="s">
        <v>320</v>
      </c>
      <c r="AF290" s="62" t="s">
        <v>316</v>
      </c>
      <c r="AG290" s="74" t="s">
        <v>554</v>
      </c>
      <c r="AH290" s="76" t="str">
        <f t="shared" si="7"/>
        <v>9-43GFM1 - Tri-City Highway Products, Inc. - 2356 County Route 32</v>
      </c>
    </row>
    <row r="291" spans="31:34" ht="14.5" x14ac:dyDescent="0.35">
      <c r="AE291" s="70" t="s">
        <v>322</v>
      </c>
      <c r="AF291" s="62" t="s">
        <v>321</v>
      </c>
      <c r="AG291" s="74" t="s">
        <v>555</v>
      </c>
      <c r="AH291" s="76" t="str">
        <f t="shared" si="7"/>
        <v xml:space="preserve">1-100F - Troy Sand &amp; Gravel  - 36 Grange Road </v>
      </c>
    </row>
    <row r="292" spans="31:34" ht="14.5" x14ac:dyDescent="0.35">
      <c r="AE292" s="70" t="s">
        <v>323</v>
      </c>
      <c r="AF292" s="62" t="s">
        <v>321</v>
      </c>
      <c r="AG292" s="74" t="s">
        <v>555</v>
      </c>
      <c r="AH292" s="76" t="str">
        <f t="shared" si="7"/>
        <v xml:space="preserve">1-141F - Troy Sand &amp; Gravel  - 36 Grange Road </v>
      </c>
    </row>
    <row r="293" spans="31:34" ht="14.5" x14ac:dyDescent="0.35">
      <c r="AE293" s="70" t="s">
        <v>324</v>
      </c>
      <c r="AF293" s="62" t="s">
        <v>321</v>
      </c>
      <c r="AG293" s="74" t="s">
        <v>555</v>
      </c>
      <c r="AH293" s="76" t="str">
        <f t="shared" si="7"/>
        <v xml:space="preserve">1-143F - Troy Sand &amp; Gravel  - 36 Grange Road </v>
      </c>
    </row>
    <row r="294" spans="31:34" ht="14.5" x14ac:dyDescent="0.35">
      <c r="AE294" s="70" t="s">
        <v>325</v>
      </c>
      <c r="AF294" s="62" t="s">
        <v>321</v>
      </c>
      <c r="AG294" s="74" t="s">
        <v>555</v>
      </c>
      <c r="AH294" s="76" t="str">
        <f t="shared" ref="AH294:AH310" si="8">CONCATENATE(AE294, " - ",(AF294), " - ", AG294)</f>
        <v xml:space="preserve">1-143G - Troy Sand &amp; Gravel  - 36 Grange Road </v>
      </c>
    </row>
    <row r="295" spans="31:34" ht="14.5" x14ac:dyDescent="0.35">
      <c r="AE295" s="70" t="s">
        <v>326</v>
      </c>
      <c r="AF295" s="62" t="s">
        <v>321</v>
      </c>
      <c r="AG295" s="74" t="s">
        <v>555</v>
      </c>
      <c r="AH295" s="76" t="str">
        <f t="shared" si="8"/>
        <v xml:space="preserve">1-29F - Troy Sand &amp; Gravel  - 36 Grange Road </v>
      </c>
    </row>
    <row r="296" spans="31:34" ht="14.5" x14ac:dyDescent="0.35">
      <c r="AE296" s="70" t="s">
        <v>327</v>
      </c>
      <c r="AF296" s="62" t="s">
        <v>321</v>
      </c>
      <c r="AG296" s="74" t="s">
        <v>555</v>
      </c>
      <c r="AH296" s="76" t="str">
        <f t="shared" si="8"/>
        <v xml:space="preserve">1-29F1 - Troy Sand &amp; Gravel  - 36 Grange Road </v>
      </c>
    </row>
    <row r="297" spans="31:34" ht="14.5" x14ac:dyDescent="0.35">
      <c r="AE297" s="70" t="s">
        <v>328</v>
      </c>
      <c r="AF297" s="62" t="s">
        <v>321</v>
      </c>
      <c r="AG297" s="74" t="s">
        <v>555</v>
      </c>
      <c r="AH297" s="76" t="str">
        <f t="shared" si="8"/>
        <v xml:space="preserve">1-38RFM - Troy Sand &amp; Gravel  - 36 Grange Road </v>
      </c>
    </row>
    <row r="298" spans="31:34" ht="14.5" x14ac:dyDescent="0.35">
      <c r="AE298" s="70" t="s">
        <v>329</v>
      </c>
      <c r="AF298" s="62" t="s">
        <v>321</v>
      </c>
      <c r="AG298" s="74" t="s">
        <v>555</v>
      </c>
      <c r="AH298" s="76" t="str">
        <f t="shared" si="8"/>
        <v xml:space="preserve">1-3G   - Troy Sand &amp; Gravel  - 36 Grange Road </v>
      </c>
    </row>
    <row r="299" spans="31:34" ht="14.5" x14ac:dyDescent="0.35">
      <c r="AE299" s="70" t="s">
        <v>335</v>
      </c>
      <c r="AF299" s="62" t="s">
        <v>330</v>
      </c>
      <c r="AG299" s="74" t="s">
        <v>556</v>
      </c>
      <c r="AH299" s="76" t="str">
        <f t="shared" si="8"/>
        <v>7-3R - Upstone Materials, Inc. - 111 Quarry Rd</v>
      </c>
    </row>
    <row r="300" spans="31:34" ht="14.5" x14ac:dyDescent="0.35">
      <c r="AE300" s="70" t="s">
        <v>331</v>
      </c>
      <c r="AF300" s="62" t="s">
        <v>330</v>
      </c>
      <c r="AG300" s="74" t="s">
        <v>557</v>
      </c>
      <c r="AH300" s="76" t="str">
        <f t="shared" si="8"/>
        <v>1-28R - Upstone Materials, Inc. - 909 Route 3</v>
      </c>
    </row>
    <row r="301" spans="31:34" ht="14.5" x14ac:dyDescent="0.35">
      <c r="AE301" s="70" t="s">
        <v>332</v>
      </c>
      <c r="AF301" s="62" t="s">
        <v>330</v>
      </c>
      <c r="AG301" s="74" t="s">
        <v>557</v>
      </c>
      <c r="AH301" s="76" t="str">
        <f t="shared" si="8"/>
        <v>1-28RFM - Upstone Materials, Inc. - 909 Route 3</v>
      </c>
    </row>
    <row r="302" spans="31:34" ht="14.5" x14ac:dyDescent="0.35">
      <c r="AE302" s="70" t="s">
        <v>333</v>
      </c>
      <c r="AF302" s="62" t="s">
        <v>330</v>
      </c>
      <c r="AG302" s="74" t="s">
        <v>558</v>
      </c>
      <c r="AH302" s="76" t="str">
        <f t="shared" si="8"/>
        <v>7-19R - Upstone Materials, Inc. - 240 Quarry Rd</v>
      </c>
    </row>
    <row r="303" spans="31:34" ht="14.5" x14ac:dyDescent="0.35">
      <c r="AE303" s="70" t="s">
        <v>334</v>
      </c>
      <c r="AF303" s="62" t="s">
        <v>330</v>
      </c>
      <c r="AG303" s="74" t="s">
        <v>558</v>
      </c>
      <c r="AH303" s="76" t="str">
        <f t="shared" si="8"/>
        <v>7-19RFM - Upstone Materials, Inc. - 240 Quarry Rd</v>
      </c>
    </row>
    <row r="304" spans="31:34" ht="14.5" x14ac:dyDescent="0.35">
      <c r="AE304" s="70" t="s">
        <v>430</v>
      </c>
      <c r="AF304" s="62" t="s">
        <v>432</v>
      </c>
      <c r="AG304" s="74" t="s">
        <v>559</v>
      </c>
      <c r="AH304" s="76" t="str">
        <f t="shared" si="8"/>
        <v xml:space="preserve">4-68F - Victor Gravel dba Rochester Gravel Products - 1392 Oak Openings Rd. </v>
      </c>
    </row>
    <row r="305" spans="31:34" ht="14.5" x14ac:dyDescent="0.35">
      <c r="AE305" s="70" t="s">
        <v>431</v>
      </c>
      <c r="AF305" s="62" t="s">
        <v>432</v>
      </c>
      <c r="AG305" s="74" t="s">
        <v>559</v>
      </c>
      <c r="AH305" s="76" t="str">
        <f t="shared" si="8"/>
        <v xml:space="preserve">4-68G - Victor Gravel dba Rochester Gravel Products - 1392 Oak Openings Rd. </v>
      </c>
    </row>
    <row r="306" spans="31:34" ht="14.5" x14ac:dyDescent="0.35">
      <c r="AE306" s="70" t="s">
        <v>337</v>
      </c>
      <c r="AF306" s="62" t="s">
        <v>336</v>
      </c>
      <c r="AG306" s="74" t="s">
        <v>560</v>
      </c>
      <c r="AH306" s="76" t="str">
        <f t="shared" si="8"/>
        <v>1-121F - William E. Dailey Inc. - 295 Airport Road</v>
      </c>
    </row>
    <row r="307" spans="31:34" ht="14.5" x14ac:dyDescent="0.35">
      <c r="AE307" s="70" t="s">
        <v>338</v>
      </c>
      <c r="AF307" s="62" t="s">
        <v>336</v>
      </c>
      <c r="AG307" s="74" t="s">
        <v>560</v>
      </c>
      <c r="AH307" s="76" t="str">
        <f t="shared" si="8"/>
        <v>1-121G - William E. Dailey Inc. - 295 Airport Road</v>
      </c>
    </row>
    <row r="308" spans="31:34" ht="14.5" x14ac:dyDescent="0.35">
      <c r="AE308" s="70" t="s">
        <v>339</v>
      </c>
      <c r="AF308" s="62" t="s">
        <v>336</v>
      </c>
      <c r="AG308" s="74" t="s">
        <v>561</v>
      </c>
      <c r="AH308" s="76" t="str">
        <f t="shared" si="8"/>
        <v>1-42R - William E. Dailey Inc. - 114 Farmers Inn Road</v>
      </c>
    </row>
    <row r="309" spans="31:34" ht="14.5" x14ac:dyDescent="0.25">
      <c r="AE309" s="71" t="s">
        <v>340</v>
      </c>
      <c r="AF309" s="66" t="s">
        <v>143</v>
      </c>
      <c r="AG309" s="74" t="s">
        <v>562</v>
      </c>
      <c r="AH309" s="76" t="str">
        <f t="shared" si="8"/>
        <v>8-49R - Wingdale Materials LLC - 3201 Pleasant Ridge Road</v>
      </c>
    </row>
    <row r="310" spans="31:34" ht="14.5" x14ac:dyDescent="0.35">
      <c r="AE310" s="70" t="s">
        <v>341</v>
      </c>
      <c r="AF310" s="62" t="s">
        <v>143</v>
      </c>
      <c r="AG310" s="74" t="s">
        <v>562</v>
      </c>
      <c r="AH310" s="76" t="str">
        <f t="shared" si="8"/>
        <v>8-49RFM - Wingdale Materials LLC - 3201 Pleasant Ridge Road</v>
      </c>
    </row>
    <row r="311" spans="31:34" x14ac:dyDescent="0.3">
      <c r="AE311" s="70"/>
      <c r="AF311" s="55"/>
      <c r="AH311" s="78"/>
    </row>
    <row r="312" spans="31:34" x14ac:dyDescent="0.3">
      <c r="AE312" s="71"/>
      <c r="AH312" s="78"/>
    </row>
    <row r="313" spans="31:34" x14ac:dyDescent="0.3">
      <c r="AE313" s="70"/>
      <c r="AH313" s="78"/>
    </row>
    <row r="314" spans="31:34" x14ac:dyDescent="0.3">
      <c r="AE314" s="55"/>
      <c r="AH314" s="78"/>
    </row>
  </sheetData>
  <sheetProtection algorithmName="SHA-512" hashValue="WSlf9e4OtIicNrJlA/eJsnKKV/Qmn32N2FZsUG55DfVBHJFNEKb1psE+nhhC2Nbiqz4SFD+mg4ltL0BycdpK2A==" saltValue="8Wo0bh/vGuuSMHBhOj2mfA==" spinCount="100000" sheet="1" selectLockedCells="1"/>
  <mergeCells count="97">
    <mergeCell ref="K10:S10"/>
    <mergeCell ref="C10:J10"/>
    <mergeCell ref="C99:F99"/>
    <mergeCell ref="G99:R99"/>
    <mergeCell ref="R30:S30"/>
    <mergeCell ref="C34:J34"/>
    <mergeCell ref="K34:S34"/>
    <mergeCell ref="D75:I75"/>
    <mergeCell ref="P38:Q38"/>
    <mergeCell ref="M36:N36"/>
    <mergeCell ref="C36:L36"/>
    <mergeCell ref="C38:L38"/>
    <mergeCell ref="M38:N38"/>
    <mergeCell ref="P36:Q36"/>
    <mergeCell ref="C32:S32"/>
    <mergeCell ref="J75:K75"/>
    <mergeCell ref="D81:K81"/>
    <mergeCell ref="L70:S70"/>
    <mergeCell ref="D77:I77"/>
    <mergeCell ref="L77:S77"/>
    <mergeCell ref="L75:M75"/>
    <mergeCell ref="O62:P62"/>
    <mergeCell ref="C43:F43"/>
    <mergeCell ref="C47:S47"/>
    <mergeCell ref="Q62:S62"/>
    <mergeCell ref="C48:S52"/>
    <mergeCell ref="C60:F60"/>
    <mergeCell ref="G60:S60"/>
    <mergeCell ref="R58:S58"/>
    <mergeCell ref="B56:T56"/>
    <mergeCell ref="B55:T55"/>
    <mergeCell ref="C45:H45"/>
    <mergeCell ref="I45:K45"/>
    <mergeCell ref="G41:S41"/>
    <mergeCell ref="C41:F41"/>
    <mergeCell ref="G43:L43"/>
    <mergeCell ref="B2:T2"/>
    <mergeCell ref="R14:S14"/>
    <mergeCell ref="C7:L7"/>
    <mergeCell ref="G18:I18"/>
    <mergeCell ref="R18:S18"/>
    <mergeCell ref="M7:O7"/>
    <mergeCell ref="B3:T3"/>
    <mergeCell ref="B5:T5"/>
    <mergeCell ref="G12:S12"/>
    <mergeCell ref="C12:F12"/>
    <mergeCell ref="L18:N18"/>
    <mergeCell ref="C16:F16"/>
    <mergeCell ref="G16:S16"/>
    <mergeCell ref="C66:S66"/>
    <mergeCell ref="G97:O97"/>
    <mergeCell ref="I73:P73"/>
    <mergeCell ref="D73:H73"/>
    <mergeCell ref="D70:I70"/>
    <mergeCell ref="J70:K70"/>
    <mergeCell ref="R84:S84"/>
    <mergeCell ref="J82:K82"/>
    <mergeCell ref="L82:S82"/>
    <mergeCell ref="J79:K79"/>
    <mergeCell ref="J77:K77"/>
    <mergeCell ref="O84:Q84"/>
    <mergeCell ref="D84:N84"/>
    <mergeCell ref="D82:G82"/>
    <mergeCell ref="D79:I79"/>
    <mergeCell ref="L79:S79"/>
    <mergeCell ref="M23:N23"/>
    <mergeCell ref="P97:Q97"/>
    <mergeCell ref="R97:S97"/>
    <mergeCell ref="G87:I87"/>
    <mergeCell ref="P91:S92"/>
    <mergeCell ref="C91:O92"/>
    <mergeCell ref="D87:F87"/>
    <mergeCell ref="C97:E97"/>
    <mergeCell ref="C95:F95"/>
    <mergeCell ref="G95:S95"/>
    <mergeCell ref="C58:F58"/>
    <mergeCell ref="G58:N58"/>
    <mergeCell ref="O58:Q58"/>
    <mergeCell ref="C62:N62"/>
    <mergeCell ref="C67:S67"/>
    <mergeCell ref="C64:S64"/>
    <mergeCell ref="C30:N30"/>
    <mergeCell ref="O30:P30"/>
    <mergeCell ref="J18:K18"/>
    <mergeCell ref="O14:Q14"/>
    <mergeCell ref="G14:N14"/>
    <mergeCell ref="C14:F14"/>
    <mergeCell ref="C18:F18"/>
    <mergeCell ref="O18:Q18"/>
    <mergeCell ref="C21:S21"/>
    <mergeCell ref="I23:L23"/>
    <mergeCell ref="I27:K27"/>
    <mergeCell ref="I25:P25"/>
    <mergeCell ref="C20:N20"/>
    <mergeCell ref="C23:H23"/>
    <mergeCell ref="C25:H25"/>
    <mergeCell ref="C27:H27"/>
  </mergeCells>
  <conditionalFormatting sqref="C74:S74 C76:S83 C75:D75 J75:S75">
    <cfRule type="expression" dxfId="0" priority="7">
      <formula>$I$25="Picked up by User (No Hauling Charge)"</formula>
    </cfRule>
  </conditionalFormatting>
  <dataValidations count="7">
    <dataValidation type="list" allowBlank="1" showInputMessage="1" showErrorMessage="1" error="Please choose from the pull-down menu" sqref="I45:K45 M7:O7" xr:uid="{00000000-0002-0000-0000-000000000000}">
      <formula1>$V$104:$V$115</formula1>
    </dataValidation>
    <dataValidation type="list" allowBlank="1" showInputMessage="1" showErrorMessage="1" prompt="Please, select from the drop-down list" sqref="M45 Q7" xr:uid="{00000000-0002-0000-0000-000001000000}">
      <formula1>$W$104:$W$134</formula1>
    </dataValidation>
    <dataValidation type="list" allowBlank="1" showInputMessage="1" showErrorMessage="1" error="Please, select from the drop-down list" prompt="Please, select from the drop-down list" sqref="O45 S7" xr:uid="{00000000-0002-0000-0000-000003000000}">
      <formula1>$X$104:$X$107</formula1>
    </dataValidation>
    <dataValidation type="list" allowBlank="1" showInputMessage="1" showErrorMessage="1" sqref="C21:S21" xr:uid="{00000000-0002-0000-0000-000005000000}">
      <formula1>$AA$104:$AA$147</formula1>
    </dataValidation>
    <dataValidation type="list" allowBlank="1" showInputMessage="1" showErrorMessage="1" sqref="G60:S60" xr:uid="{00000000-0002-0000-0000-000002000000}">
      <formula1>$AD$104:$AD$151</formula1>
    </dataValidation>
    <dataValidation type="list" allowBlank="1" showInputMessage="1" showErrorMessage="1" prompt="Please, select from the drop-down list" sqref="I25:P25" xr:uid="{00000000-0002-0000-0000-000004000000}">
      <formula1>$AI$104:$AI$106</formula1>
    </dataValidation>
    <dataValidation type="list" allowBlank="1" showInputMessage="1" showErrorMessage="1" sqref="C64:S64" xr:uid="{A9FC221D-8079-4F57-ACB8-A7FD0E457CD2}">
      <formula1>$AH$104:$AH$307</formula1>
    </dataValidation>
  </dataValidations>
  <hyperlinks>
    <hyperlink ref="K34:S34" r:id="rId1" display=" https://www.ogs.ny.gov/purchase/spg/awards/3370023221CAN.htm" xr:uid="{BED4E918-8D4A-444C-872F-2444D51FB79D}"/>
    <hyperlink ref="K10:S10" r:id="rId2" display=" https://www.ogs.ny.gov/purchase/spg/awards/3370023221CAN.htm" xr:uid="{5364F13B-BCC8-4798-AF62-AB204419B2F5}"/>
  </hyperlinks>
  <printOptions horizontalCentered="1"/>
  <pageMargins left="0.7" right="0.7" top="0.75" bottom="0.75" header="0.3" footer="0.3"/>
  <pageSetup scale="79" fitToHeight="3" orientation="portrait" r:id="rId3"/>
  <headerFooter>
    <oddFooter>Page &amp;P of &amp;N</oddFooter>
  </headerFooter>
  <rowBreaks count="2" manualBreakCount="2">
    <brk id="39" min="1" max="19" man="1"/>
    <brk id="53" min="1" max="19" man="1"/>
  </rowBreaks>
  <ignoredErrors>
    <ignoredError sqref="P38" unlocked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2DE95-CA3D-4AED-8FA6-76B1F36C18F2}">
  <sheetPr>
    <tabColor rgb="FFFF0000"/>
  </sheetPr>
  <dimension ref="B1:T70"/>
  <sheetViews>
    <sheetView showGridLines="0" showRowColHeaders="0" zoomScale="60" zoomScaleNormal="60" workbookViewId="0">
      <selection activeCell="AF5" sqref="AF5"/>
    </sheetView>
  </sheetViews>
  <sheetFormatPr defaultColWidth="8.81640625" defaultRowHeight="14.5" x14ac:dyDescent="0.35"/>
  <cols>
    <col min="1" max="1" width="3.6328125" style="105" customWidth="1"/>
    <col min="2" max="16384" width="8.81640625" style="105"/>
  </cols>
  <sheetData>
    <row r="1" spans="2:20" s="1" customFormat="1" ht="102" customHeight="1" thickTop="1" x14ac:dyDescent="0.35">
      <c r="B1" s="170" t="s">
        <v>586</v>
      </c>
      <c r="C1" s="171"/>
      <c r="D1" s="171"/>
      <c r="E1" s="171"/>
      <c r="F1" s="171"/>
      <c r="G1" s="171"/>
      <c r="H1" s="171"/>
      <c r="I1" s="171"/>
      <c r="J1" s="171"/>
      <c r="K1" s="171"/>
      <c r="L1" s="171"/>
      <c r="M1" s="171"/>
      <c r="N1" s="171"/>
      <c r="O1" s="171"/>
      <c r="P1" s="171"/>
      <c r="Q1" s="171"/>
      <c r="R1" s="171"/>
      <c r="S1" s="171"/>
      <c r="T1" s="172"/>
    </row>
    <row r="2" spans="2:20" s="1" customFormat="1" ht="3.75" customHeight="1" x14ac:dyDescent="0.35">
      <c r="B2" s="114"/>
      <c r="C2" s="103"/>
      <c r="J2" s="115"/>
      <c r="K2" s="115"/>
      <c r="R2" s="99"/>
    </row>
    <row r="3" spans="2:20" s="1" customFormat="1" ht="41.5" customHeight="1" x14ac:dyDescent="0.35">
      <c r="B3" s="222" t="s">
        <v>593</v>
      </c>
      <c r="C3" s="223"/>
      <c r="D3" s="223"/>
      <c r="E3" s="223"/>
      <c r="F3" s="223"/>
      <c r="G3" s="223"/>
      <c r="H3" s="223"/>
      <c r="I3" s="223"/>
      <c r="J3" s="223"/>
      <c r="K3" s="223"/>
      <c r="L3" s="223"/>
      <c r="M3" s="223"/>
      <c r="N3" s="223"/>
      <c r="O3" s="223"/>
      <c r="P3" s="223"/>
      <c r="Q3" s="223"/>
      <c r="R3" s="223"/>
      <c r="S3" s="223"/>
      <c r="T3" s="224"/>
    </row>
    <row r="4" spans="2:20" s="1" customFormat="1" ht="26" customHeight="1" x14ac:dyDescent="0.35">
      <c r="B4" s="24"/>
      <c r="C4" s="103"/>
      <c r="J4" s="115"/>
      <c r="K4" s="115"/>
      <c r="R4" s="99"/>
    </row>
    <row r="5" spans="2:20" ht="64" customHeight="1" x14ac:dyDescent="0.35">
      <c r="B5" s="214">
        <v>1</v>
      </c>
      <c r="C5" s="216" t="s">
        <v>577</v>
      </c>
      <c r="D5" s="217"/>
      <c r="E5" s="217"/>
      <c r="F5" s="217"/>
      <c r="G5" s="217"/>
      <c r="H5" s="217"/>
      <c r="I5" s="217"/>
      <c r="J5" s="217"/>
      <c r="K5" s="218"/>
      <c r="L5" s="104"/>
      <c r="M5" s="104"/>
      <c r="N5" s="104"/>
      <c r="O5" s="104"/>
      <c r="P5" s="104"/>
      <c r="Q5" s="104"/>
      <c r="R5" s="104"/>
      <c r="S5" s="104"/>
    </row>
    <row r="6" spans="2:20" ht="33.5" customHeight="1" x14ac:dyDescent="0.35">
      <c r="B6" s="215"/>
      <c r="C6" s="219">
        <v>337</v>
      </c>
      <c r="D6" s="220"/>
      <c r="E6" s="220"/>
      <c r="F6" s="220"/>
      <c r="G6" s="220"/>
      <c r="H6" s="220"/>
      <c r="I6" s="220"/>
      <c r="J6" s="220"/>
      <c r="K6" s="221"/>
      <c r="L6" s="106"/>
      <c r="M6" s="106"/>
      <c r="N6" s="106"/>
      <c r="O6" s="106"/>
      <c r="P6" s="106"/>
      <c r="Q6" s="106"/>
      <c r="R6" s="106"/>
      <c r="S6" s="106"/>
    </row>
    <row r="7" spans="2:20" ht="33.5" customHeight="1" x14ac:dyDescent="0.35">
      <c r="B7" s="107"/>
      <c r="C7" s="108"/>
      <c r="D7" s="108"/>
      <c r="E7" s="108"/>
      <c r="F7" s="108"/>
      <c r="G7" s="108"/>
      <c r="H7" s="108"/>
      <c r="I7" s="108"/>
      <c r="J7" s="108"/>
      <c r="K7" s="108"/>
      <c r="L7" s="106"/>
      <c r="M7" s="106"/>
      <c r="N7" s="106"/>
      <c r="O7" s="106"/>
      <c r="P7" s="106"/>
      <c r="Q7" s="106"/>
      <c r="R7" s="106"/>
      <c r="S7" s="106"/>
    </row>
    <row r="8" spans="2:20" ht="30" customHeight="1" x14ac:dyDescent="0.35">
      <c r="B8" s="214">
        <v>2</v>
      </c>
      <c r="C8" s="216" t="s">
        <v>578</v>
      </c>
      <c r="D8" s="217"/>
      <c r="E8" s="217"/>
      <c r="F8" s="217"/>
      <c r="G8" s="217"/>
      <c r="H8" s="217"/>
      <c r="I8" s="217"/>
      <c r="J8" s="217"/>
      <c r="K8" s="218"/>
      <c r="L8" s="226"/>
      <c r="M8" s="226"/>
      <c r="N8" s="226"/>
      <c r="O8" s="226"/>
      <c r="P8" s="226"/>
      <c r="Q8" s="226"/>
      <c r="R8" s="226"/>
      <c r="S8" s="226"/>
    </row>
    <row r="9" spans="2:20" ht="41.5" customHeight="1" x14ac:dyDescent="0.35">
      <c r="B9" s="225"/>
      <c r="C9" s="227" t="s">
        <v>579</v>
      </c>
      <c r="D9" s="228"/>
      <c r="E9" s="228"/>
      <c r="F9" s="228"/>
      <c r="G9" s="228"/>
      <c r="H9" s="228"/>
      <c r="I9" s="228"/>
      <c r="J9" s="228"/>
      <c r="K9" s="229"/>
    </row>
    <row r="10" spans="2:20" ht="46" customHeight="1" x14ac:dyDescent="0.35">
      <c r="B10" s="215"/>
      <c r="C10" s="211" t="s">
        <v>583</v>
      </c>
      <c r="D10" s="212"/>
      <c r="E10" s="212"/>
      <c r="F10" s="212"/>
      <c r="G10" s="212"/>
      <c r="H10" s="212"/>
      <c r="I10" s="212"/>
      <c r="J10" s="212"/>
      <c r="K10" s="213"/>
    </row>
    <row r="11" spans="2:20" ht="30" customHeight="1" x14ac:dyDescent="0.35"/>
    <row r="12" spans="2:20" ht="18.5" x14ac:dyDescent="0.35">
      <c r="C12" s="104"/>
      <c r="D12" s="104"/>
      <c r="E12" s="104"/>
      <c r="F12" s="104"/>
      <c r="G12" s="104"/>
      <c r="H12" s="104"/>
      <c r="I12" s="104"/>
      <c r="J12" s="104"/>
      <c r="K12" s="104"/>
    </row>
    <row r="17" spans="2:11" ht="73.5" customHeight="1" x14ac:dyDescent="0.35">
      <c r="B17" s="109">
        <v>3</v>
      </c>
      <c r="C17" s="230" t="s">
        <v>582</v>
      </c>
      <c r="D17" s="231"/>
      <c r="E17" s="231"/>
      <c r="F17" s="231"/>
      <c r="G17" s="231"/>
      <c r="H17" s="231"/>
      <c r="I17" s="231"/>
      <c r="J17" s="231"/>
      <c r="K17" s="232"/>
    </row>
    <row r="39" spans="2:11" ht="126.5" customHeight="1" x14ac:dyDescent="0.35">
      <c r="B39" s="109">
        <v>4</v>
      </c>
      <c r="C39" s="230" t="s">
        <v>584</v>
      </c>
      <c r="D39" s="231"/>
      <c r="E39" s="231"/>
      <c r="F39" s="231"/>
      <c r="G39" s="231"/>
      <c r="H39" s="231"/>
      <c r="I39" s="231"/>
      <c r="J39" s="231"/>
      <c r="K39" s="232"/>
    </row>
    <row r="57" spans="2:11" ht="87" customHeight="1" x14ac:dyDescent="0.35">
      <c r="B57" s="109">
        <v>5</v>
      </c>
      <c r="C57" s="230" t="s">
        <v>585</v>
      </c>
      <c r="D57" s="231"/>
      <c r="E57" s="231"/>
      <c r="F57" s="231"/>
      <c r="G57" s="231"/>
      <c r="H57" s="231"/>
      <c r="I57" s="231"/>
      <c r="J57" s="231"/>
      <c r="K57" s="232"/>
    </row>
    <row r="68" spans="3:15" ht="217.5" customHeight="1" x14ac:dyDescent="0.35">
      <c r="C68" s="216" t="s">
        <v>594</v>
      </c>
      <c r="D68" s="217"/>
      <c r="E68" s="217"/>
      <c r="F68" s="217"/>
      <c r="G68" s="217"/>
      <c r="H68" s="217"/>
      <c r="I68" s="217"/>
      <c r="J68" s="217"/>
      <c r="K68" s="217"/>
      <c r="L68" s="217"/>
      <c r="M68" s="217"/>
      <c r="N68" s="217"/>
      <c r="O68" s="218"/>
    </row>
    <row r="69" spans="3:15" ht="99.5" customHeight="1" x14ac:dyDescent="0.35">
      <c r="C69" s="227" t="s">
        <v>592</v>
      </c>
      <c r="D69" s="233"/>
      <c r="E69" s="233"/>
      <c r="F69" s="233"/>
      <c r="G69" s="233"/>
      <c r="H69" s="233"/>
      <c r="I69" s="233"/>
      <c r="J69" s="233"/>
      <c r="K69" s="233"/>
      <c r="L69" s="233"/>
      <c r="M69" s="233"/>
      <c r="N69" s="233"/>
      <c r="O69" s="229"/>
    </row>
    <row r="70" spans="3:15" ht="46.5" customHeight="1" x14ac:dyDescent="0.35">
      <c r="C70" s="211" t="s">
        <v>591</v>
      </c>
      <c r="D70" s="212"/>
      <c r="E70" s="212"/>
      <c r="F70" s="212"/>
      <c r="G70" s="212"/>
      <c r="H70" s="212"/>
      <c r="I70" s="212"/>
      <c r="J70" s="212"/>
      <c r="K70" s="212"/>
      <c r="L70" s="212"/>
      <c r="M70" s="212"/>
      <c r="N70" s="212"/>
      <c r="O70" s="213"/>
    </row>
  </sheetData>
  <sheetProtection algorithmName="SHA-512" hashValue="wi909aXHOPUwHBy8zaAgvGXSrFUYPqvZfUopCRai7EslHrtebOWp0pk9kphwctjdbIOD2LdRwRTMFeZIIuZ5Uw==" saltValue="xm/g3TQXdqhjWCSB7xgaIA==" spinCount="100000" sheet="1" objects="1" scenarios="1"/>
  <mergeCells count="16">
    <mergeCell ref="C70:O70"/>
    <mergeCell ref="B5:B6"/>
    <mergeCell ref="C5:K5"/>
    <mergeCell ref="C6:K6"/>
    <mergeCell ref="B1:T1"/>
    <mergeCell ref="B3:T3"/>
    <mergeCell ref="B8:B10"/>
    <mergeCell ref="C8:K8"/>
    <mergeCell ref="L8:S8"/>
    <mergeCell ref="C9:K9"/>
    <mergeCell ref="C10:K10"/>
    <mergeCell ref="C17:K17"/>
    <mergeCell ref="C39:K39"/>
    <mergeCell ref="C57:K57"/>
    <mergeCell ref="C68:O68"/>
    <mergeCell ref="C69:O69"/>
  </mergeCells>
  <hyperlinks>
    <hyperlink ref="C6" r:id="rId1" display="https://online.ogs.ny.gov/purchase/spg/awards/3370023221CAN.HTM" xr:uid="{8334160B-404B-4FEC-BBA6-E0EB9EAC165A}"/>
  </hyperlinks>
  <pageMargins left="0.7" right="0.7" top="0.75" bottom="0.75" header="0.3" footer="0.3"/>
  <pageSetup scale="55" orientation="landscape" r:id="rId2"/>
  <rowBreaks count="2" manualBreakCount="2">
    <brk id="31" max="25" man="1"/>
    <brk id="50" max="2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Quick Quote Aggregates</vt:lpstr>
      <vt:lpstr>Price Adjustment Instructions</vt:lpstr>
      <vt:lpstr>'Price Adjustment Instructions'!Print_Area</vt:lpstr>
      <vt:lpstr>'Quick Quote Aggregates'!Print_Area</vt:lpstr>
      <vt:lpstr>'Quick Quote Aggregates'!Print_Titles</vt:lpstr>
    </vt:vector>
  </TitlesOfParts>
  <Company>New York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deandrej</dc:creator>
  <cp:lastModifiedBy>Alden, Brandy</cp:lastModifiedBy>
  <cp:lastPrinted>2022-06-30T11:53:35Z</cp:lastPrinted>
  <dcterms:created xsi:type="dcterms:W3CDTF">2012-10-22T18:04:15Z</dcterms:created>
  <dcterms:modified xsi:type="dcterms:W3CDTF">2023-03-20T14:52:39Z</dcterms:modified>
</cp:coreProperties>
</file>